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noahbezalel/Downloads/"/>
    </mc:Choice>
  </mc:AlternateContent>
  <xr:revisionPtr revIDLastSave="0" documentId="13_ncr:1_{F76871B9-D1EA-4CBE-A800-3E8EFF7CF222}" xr6:coauthVersionLast="47" xr6:coauthVersionMax="47" xr10:uidLastSave="{00000000-0000-0000-0000-000000000000}"/>
  <bookViews>
    <workbookView xWindow="1860" yWindow="820" windowWidth="26140" windowHeight="14620" xr2:uid="{00000000-000D-0000-FFFF-FFFF00000000}"/>
  </bookViews>
  <sheets>
    <sheet name="Cover Sheet" sheetId="1" r:id="rId1"/>
    <sheet name="Contents" sheetId="2" r:id="rId2"/>
    <sheet name="Full Results" sheetId="3" r:id="rId3"/>
    <sheet name="Table 1" sheetId="4" r:id="rId4"/>
    <sheet name="Table 2" sheetId="5" r:id="rId5"/>
    <sheet name="Table 3" sheetId="6" r:id="rId6"/>
    <sheet name="Table 4" sheetId="7" r:id="rId7"/>
    <sheet name="Table 5" sheetId="8" r:id="rId8"/>
    <sheet name="Table 6" sheetId="9" r:id="rId9"/>
    <sheet name="Table 7" sheetId="10" r:id="rId10"/>
    <sheet name="Table 8" sheetId="11" r:id="rId11"/>
    <sheet name="Table 9" sheetId="12" r:id="rId12"/>
    <sheet name="Table 10" sheetId="13" r:id="rId13"/>
    <sheet name="Table 11" sheetId="14" r:id="rId14"/>
    <sheet name="Table 12" sheetId="15" r:id="rId15"/>
    <sheet name="Table 13" sheetId="16" r:id="rId16"/>
    <sheet name="Table 14" sheetId="17" r:id="rId17"/>
    <sheet name="Table 15" sheetId="18" r:id="rId18"/>
    <sheet name="Table 16" sheetId="19" r:id="rId19"/>
    <sheet name="Table 17" sheetId="20" r:id="rId20"/>
    <sheet name="Table 18" sheetId="21" r:id="rId21"/>
    <sheet name="Table 19" sheetId="22" r:id="rId22"/>
    <sheet name="Table 20" sheetId="23" r:id="rId23"/>
    <sheet name="Table 21" sheetId="24" r:id="rId24"/>
    <sheet name="Table 22" sheetId="25" r:id="rId25"/>
    <sheet name="Table 23" sheetId="26" r:id="rId26"/>
    <sheet name="Table 24" sheetId="27" r:id="rId27"/>
    <sheet name="Table 25" sheetId="28" r:id="rId28"/>
    <sheet name="Table 26" sheetId="29" r:id="rId29"/>
    <sheet name="Table 27" sheetId="30" r:id="rId30"/>
    <sheet name="Table 28" sheetId="31" r:id="rId31"/>
    <sheet name="Table 29" sheetId="32" r:id="rId32"/>
    <sheet name="Table 30" sheetId="33" r:id="rId33"/>
    <sheet name="Table 31" sheetId="34" r:id="rId34"/>
    <sheet name="Table 32" sheetId="35" r:id="rId35"/>
    <sheet name="Table 33" sheetId="36" r:id="rId36"/>
    <sheet name="Table 34" sheetId="37" r:id="rId37"/>
    <sheet name="Table 35" sheetId="38" r:id="rId38"/>
    <sheet name="Table 36" sheetId="39" r:id="rId39"/>
    <sheet name="Table 37" sheetId="40" r:id="rId40"/>
    <sheet name="Table 38" sheetId="41" r:id="rId41"/>
    <sheet name="Table 39" sheetId="42" r:id="rId42"/>
    <sheet name="Table 40" sheetId="43" r:id="rId43"/>
    <sheet name="Table 41" sheetId="44" r:id="rId44"/>
    <sheet name="Table 42" sheetId="45" r:id="rId45"/>
    <sheet name="Table 43" sheetId="46" r:id="rId46"/>
    <sheet name="Table 44" sheetId="47" r:id="rId47"/>
    <sheet name="Table 45" sheetId="48" r:id="rId48"/>
    <sheet name="Table 46" sheetId="49" r:id="rId49"/>
    <sheet name="Table 47" sheetId="50" r:id="rId50"/>
    <sheet name="Table 48" sheetId="51" r:id="rId51"/>
    <sheet name="Table 49" sheetId="52" r:id="rId52"/>
    <sheet name="Table 50" sheetId="53" r:id="rId53"/>
    <sheet name="Table 51" sheetId="54" r:id="rId54"/>
    <sheet name="Table 52" sheetId="55" r:id="rId55"/>
    <sheet name="Table 53" sheetId="56" r:id="rId56"/>
    <sheet name="Table 54" sheetId="57" r:id="rId57"/>
    <sheet name="Table 55" sheetId="58" r:id="rId58"/>
    <sheet name="Table 56" sheetId="59" r:id="rId59"/>
    <sheet name="Table 57" sheetId="60" r:id="rId60"/>
    <sheet name="Table 58" sheetId="61" r:id="rId61"/>
    <sheet name="Table 59" sheetId="62" r:id="rId62"/>
    <sheet name="Table 60" sheetId="63" r:id="rId63"/>
    <sheet name="Table 61" sheetId="64" r:id="rId64"/>
    <sheet name="Table 62" sheetId="65" r:id="rId65"/>
    <sheet name="Table 63" sheetId="66" r:id="rId66"/>
    <sheet name="Table 64" sheetId="67" r:id="rId67"/>
    <sheet name="Table 65" sheetId="68" r:id="rId68"/>
    <sheet name="Table 66" sheetId="69" r:id="rId69"/>
    <sheet name="Table 67" sheetId="70" r:id="rId70"/>
    <sheet name="Table 68" sheetId="71" r:id="rId71"/>
    <sheet name="Table 69" sheetId="72" r:id="rId72"/>
    <sheet name="Table 70" sheetId="73" r:id="rId73"/>
    <sheet name="Table 71" sheetId="74" r:id="rId74"/>
    <sheet name="Table 72" sheetId="75" r:id="rId75"/>
    <sheet name="Table 73" sheetId="76" r:id="rId76"/>
    <sheet name="Table 74" sheetId="77" r:id="rId77"/>
    <sheet name="Table 75" sheetId="78" r:id="rId78"/>
    <sheet name="Table 76" sheetId="79" r:id="rId79"/>
    <sheet name="Table 77" sheetId="80" r:id="rId80"/>
    <sheet name="Table 78" sheetId="81" r:id="rId81"/>
    <sheet name="Table 79" sheetId="82" r:id="rId82"/>
    <sheet name="Table 80" sheetId="83" r:id="rId83"/>
    <sheet name="Table 81" sheetId="84" r:id="rId84"/>
    <sheet name="Table 82" sheetId="85" r:id="rId85"/>
    <sheet name="Table 83" sheetId="86" r:id="rId86"/>
    <sheet name="Table 84" sheetId="87" r:id="rId87"/>
    <sheet name="Table 85" sheetId="88" r:id="rId88"/>
    <sheet name="Table 86" sheetId="89" r:id="rId89"/>
    <sheet name="Table 87" sheetId="90" r:id="rId90"/>
    <sheet name="Table 88" sheetId="91" r:id="rId91"/>
    <sheet name="Table 89" sheetId="92" r:id="rId92"/>
    <sheet name="Table 90" sheetId="93" r:id="rId93"/>
    <sheet name="Table 91" sheetId="94" r:id="rId94"/>
    <sheet name="Table 92" sheetId="95" r:id="rId95"/>
    <sheet name="Table 93" sheetId="96" r:id="rId96"/>
    <sheet name="Table 94" sheetId="97" r:id="rId97"/>
    <sheet name="Table 95" sheetId="98" r:id="rId98"/>
    <sheet name="Table 96" sheetId="99" r:id="rId99"/>
    <sheet name="Table 97" sheetId="100" r:id="rId100"/>
    <sheet name="Table 98" sheetId="101" r:id="rId101"/>
    <sheet name="Table 99" sheetId="102" r:id="rId102"/>
    <sheet name="Table 100" sheetId="103" r:id="rId103"/>
    <sheet name="Table 101" sheetId="104" r:id="rId104"/>
    <sheet name="Table 102" sheetId="105" r:id="rId105"/>
    <sheet name="Table 103" sheetId="106" r:id="rId106"/>
    <sheet name="Table 104" sheetId="107" r:id="rId107"/>
    <sheet name="Table 105" sheetId="108" r:id="rId108"/>
    <sheet name="Table 106" sheetId="109" r:id="rId109"/>
    <sheet name="Table 107" sheetId="110" r:id="rId110"/>
    <sheet name="Table 108" sheetId="111" r:id="rId111"/>
    <sheet name="Table 109" sheetId="112" r:id="rId112"/>
    <sheet name="Table 110" sheetId="113" r:id="rId113"/>
    <sheet name="Table 111" sheetId="114" r:id="rId114"/>
    <sheet name="Table 112" sheetId="115" r:id="rId115"/>
    <sheet name="Table 113" sheetId="116" r:id="rId116"/>
    <sheet name="Table 114" sheetId="117" r:id="rId117"/>
    <sheet name="Table 115" sheetId="118" r:id="rId118"/>
    <sheet name="Table 116" sheetId="119" r:id="rId119"/>
    <sheet name="Table 117" sheetId="120" r:id="rId120"/>
    <sheet name="Table 118" sheetId="121" r:id="rId121"/>
    <sheet name="Table 119" sheetId="122" r:id="rId122"/>
    <sheet name="Table 120" sheetId="123" r:id="rId123"/>
    <sheet name="Table 121" sheetId="124" r:id="rId124"/>
    <sheet name="Table 122" sheetId="125" r:id="rId125"/>
    <sheet name="Table 123" sheetId="126" r:id="rId126"/>
    <sheet name="Table 124" sheetId="127" r:id="rId127"/>
    <sheet name="Table 125" sheetId="128" r:id="rId128"/>
    <sheet name="Table 126" sheetId="129" r:id="rId129"/>
    <sheet name="Table 127" sheetId="130" r:id="rId130"/>
    <sheet name="Table 128" sheetId="131" r:id="rId131"/>
    <sheet name="Table 129" sheetId="132" r:id="rId132"/>
    <sheet name="Table 130" sheetId="133" r:id="rId133"/>
    <sheet name="Table 131" sheetId="134" r:id="rId134"/>
    <sheet name="Table 132" sheetId="135" r:id="rId135"/>
    <sheet name="Table 133" sheetId="136" r:id="rId136"/>
    <sheet name="Table 134" sheetId="137" r:id="rId137"/>
    <sheet name="Table 135" sheetId="138" r:id="rId138"/>
    <sheet name="Table 136" sheetId="139" r:id="rId139"/>
    <sheet name="Table 137" sheetId="140" r:id="rId140"/>
    <sheet name="Table 138" sheetId="141" r:id="rId141"/>
    <sheet name="Table 139" sheetId="142" r:id="rId142"/>
    <sheet name="Table 140" sheetId="143" r:id="rId143"/>
    <sheet name="Table 141" sheetId="144" r:id="rId144"/>
    <sheet name="Table 142" sheetId="145" r:id="rId145"/>
    <sheet name="Table 143" sheetId="146" r:id="rId146"/>
    <sheet name="Table 144" sheetId="147" r:id="rId147"/>
    <sheet name="Table 145" sheetId="148" r:id="rId148"/>
    <sheet name="Table 146" sheetId="149" r:id="rId149"/>
    <sheet name="Table 147" sheetId="150" r:id="rId150"/>
    <sheet name="Table 148" sheetId="151" r:id="rId151"/>
    <sheet name="Table 149" sheetId="152" r:id="rId152"/>
    <sheet name="Table 150" sheetId="153" r:id="rId153"/>
    <sheet name="Table 151" sheetId="154" r:id="rId154"/>
    <sheet name="Table 152" sheetId="155" r:id="rId155"/>
    <sheet name="Table 153" sheetId="156" r:id="rId156"/>
    <sheet name="Table 154" sheetId="157" r:id="rId157"/>
    <sheet name="Table 155" sheetId="158" r:id="rId158"/>
    <sheet name="Table 156" sheetId="159" r:id="rId159"/>
    <sheet name="Table 157" sheetId="160" r:id="rId160"/>
    <sheet name="Table 158" sheetId="161" r:id="rId161"/>
    <sheet name="Table 159" sheetId="162" r:id="rId162"/>
    <sheet name="Table 160" sheetId="163" r:id="rId16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4" i="163" l="1"/>
  <c r="B184" i="162"/>
  <c r="B18" i="161"/>
  <c r="B18" i="160"/>
  <c r="B18" i="159"/>
  <c r="B18" i="158"/>
  <c r="B18" i="157"/>
  <c r="B18" i="156"/>
  <c r="B18" i="155"/>
  <c r="B18" i="154"/>
  <c r="B18" i="153"/>
  <c r="B18" i="152"/>
  <c r="B20" i="151"/>
  <c r="B19" i="150"/>
  <c r="B19" i="149"/>
  <c r="B19" i="148"/>
  <c r="B19" i="147"/>
  <c r="B19" i="146"/>
  <c r="B19" i="145"/>
  <c r="B19" i="144"/>
  <c r="B19" i="143"/>
  <c r="B19" i="142"/>
  <c r="B19" i="141"/>
  <c r="B19" i="140"/>
  <c r="B19" i="139"/>
  <c r="B19" i="138"/>
  <c r="B19" i="137"/>
  <c r="B19" i="136"/>
  <c r="B19" i="135"/>
  <c r="B19" i="134"/>
  <c r="B19" i="133"/>
  <c r="B21" i="132"/>
  <c r="B18" i="131"/>
  <c r="B25" i="130"/>
  <c r="B26" i="129"/>
  <c r="B18" i="128"/>
  <c r="B25" i="127"/>
  <c r="B26" i="126"/>
  <c r="B18" i="125"/>
  <c r="B25" i="124"/>
  <c r="B26" i="123"/>
  <c r="B18" i="122"/>
  <c r="B25" i="121"/>
  <c r="B26" i="120"/>
  <c r="B18" i="119"/>
  <c r="B25" i="118"/>
  <c r="B26" i="117"/>
  <c r="B18" i="116"/>
  <c r="B25" i="115"/>
  <c r="B26" i="114"/>
  <c r="B18" i="113"/>
  <c r="B25" i="112"/>
  <c r="B26" i="111"/>
  <c r="B18" i="110"/>
  <c r="B25" i="109"/>
  <c r="B26" i="108"/>
  <c r="B18" i="107"/>
  <c r="B19" i="106"/>
  <c r="B25" i="105"/>
  <c r="B18" i="104"/>
  <c r="B22" i="103"/>
  <c r="B20" i="102"/>
  <c r="B19" i="101"/>
  <c r="B19" i="100"/>
  <c r="B19" i="99"/>
  <c r="B19" i="98"/>
  <c r="B19" i="97"/>
  <c r="B19" i="96"/>
  <c r="B26" i="95"/>
  <c r="B23" i="94"/>
  <c r="B19" i="93"/>
  <c r="B19" i="92"/>
  <c r="B19" i="91"/>
  <c r="B19" i="90"/>
  <c r="B19" i="89"/>
  <c r="B18" i="88"/>
  <c r="B18" i="87"/>
  <c r="B26" i="86"/>
  <c r="B25" i="85"/>
  <c r="B21" i="84"/>
  <c r="B15" i="83"/>
  <c r="B15" i="82"/>
  <c r="B15" i="81"/>
  <c r="B15" i="80"/>
  <c r="B15" i="79"/>
  <c r="B15" i="78"/>
  <c r="B15" i="77"/>
  <c r="B19" i="76"/>
  <c r="B19" i="75"/>
  <c r="B15" i="74"/>
  <c r="B15" i="73"/>
  <c r="B15" i="72"/>
  <c r="B15" i="71"/>
  <c r="B15" i="70"/>
  <c r="B15" i="69"/>
  <c r="B15" i="68"/>
  <c r="B15" i="67"/>
  <c r="B15" i="66"/>
  <c r="B15" i="65"/>
  <c r="B15" i="64"/>
  <c r="B15" i="63"/>
  <c r="B23" i="62"/>
  <c r="B19" i="61"/>
  <c r="B19" i="60"/>
  <c r="B19" i="59"/>
  <c r="B19" i="58"/>
  <c r="B19" i="57"/>
  <c r="B19" i="56"/>
  <c r="B19" i="55"/>
  <c r="B19" i="54"/>
  <c r="B19" i="53"/>
  <c r="B22" i="52"/>
  <c r="B20" i="51"/>
  <c r="B19" i="50"/>
  <c r="B24" i="49"/>
  <c r="B19" i="48"/>
  <c r="B18" i="47"/>
  <c r="B18" i="46"/>
  <c r="B18" i="45"/>
  <c r="B18" i="44"/>
  <c r="B18" i="43"/>
  <c r="B18" i="42"/>
  <c r="B18" i="41"/>
  <c r="B18" i="40"/>
  <c r="B18" i="39"/>
  <c r="B19" i="38"/>
  <c r="B19" i="37"/>
  <c r="B19" i="36"/>
  <c r="B19" i="35"/>
  <c r="B19" i="34"/>
  <c r="B19" i="33"/>
  <c r="B19" i="32"/>
  <c r="B19" i="31"/>
  <c r="B19" i="30"/>
  <c r="B20" i="29"/>
  <c r="B20" i="28"/>
  <c r="B20" i="27"/>
  <c r="B20" i="26"/>
  <c r="B20" i="25"/>
  <c r="B20" i="24"/>
  <c r="B20" i="23"/>
  <c r="B20" i="22"/>
  <c r="B20" i="21"/>
  <c r="B20" i="20"/>
  <c r="B20" i="19"/>
  <c r="B20" i="18"/>
  <c r="B20" i="17"/>
  <c r="B20" i="16"/>
  <c r="B20" i="15"/>
  <c r="B20" i="14"/>
  <c r="B20" i="13"/>
  <c r="B20" i="12"/>
  <c r="B20" i="11"/>
  <c r="B20" i="10"/>
  <c r="B21" i="9"/>
  <c r="B18" i="8"/>
  <c r="B18" i="7"/>
  <c r="B18" i="6"/>
  <c r="B18" i="5"/>
  <c r="B18" i="4"/>
  <c r="D168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D6" i="2"/>
  <c r="F20" i="1"/>
</calcChain>
</file>

<file path=xl/sharedStrings.xml><?xml version="1.0" encoding="utf-8"?>
<sst xmlns="http://schemas.openxmlformats.org/spreadsheetml/2006/main" count="12062" uniqueCount="3796">
  <si>
    <t>Public First Poll for Revolut</t>
  </si>
  <si>
    <t>Fieldwork:</t>
  </si>
  <si>
    <t>29 May 2026 - 01 Jun 2026</t>
  </si>
  <si>
    <t>Interview Method:</t>
  </si>
  <si>
    <t>Online Survey</t>
  </si>
  <si>
    <t>Population represented:</t>
  </si>
  <si>
    <t>Natrep</t>
  </si>
  <si>
    <t>Sample size:</t>
  </si>
  <si>
    <t>Methodology:</t>
  </si>
  <si>
    <t>Data are weighted to nationally representative proportions by SEG, Region, Education, GenderAge.</t>
  </si>
  <si>
    <t>Public First is a member of the BPC and abides by its rules. For more information please contact the Public First polling team:</t>
  </si>
  <si>
    <t>Table of Contents</t>
  </si>
  <si>
    <t>Table #</t>
  </si>
  <si>
    <t>Individual Tables</t>
  </si>
  <si>
    <t>Full Result Row</t>
  </si>
  <si>
    <t>Question Base</t>
  </si>
  <si>
    <t>BASE: All Respondents</t>
  </si>
  <si>
    <t>BASE: 1,263 respondents (61% of total)</t>
  </si>
  <si>
    <t>BASE: 1,241 respondents (60% of total)</t>
  </si>
  <si>
    <t>BASE: 603 respondents (29% of total)</t>
  </si>
  <si>
    <t>BASE: Respondents who answered "Do you think this advert is genuine or a scam?" = "Probably genuine"</t>
  </si>
  <si>
    <t>BASE: 1,624 respondents (78% of total)</t>
  </si>
  <si>
    <t>BASE: 804 respondents (39% of total)</t>
  </si>
  <si>
    <t>BASE: 940 respondents (45% of total)</t>
  </si>
  <si>
    <t>BASE: 1,174 respondents (57% of total)</t>
  </si>
  <si>
    <t>BASE: 1,458 respondents (70% of total)</t>
  </si>
  <si>
    <t>BASE: 1,407 respondents (68% of total)</t>
  </si>
  <si>
    <t>BASE: 1,216 respondents (59% of total)</t>
  </si>
  <si>
    <t>BASE: 590 respondents (28% of total)</t>
  </si>
  <si>
    <t>BASE: Respondents who answered "Do you think this advert is genuine or a scam?" = "Probably a scam"</t>
  </si>
  <si>
    <t>BASE: 1,273 respondents (61% of total)</t>
  </si>
  <si>
    <t>BASE: 538 respondents (26% of total)</t>
  </si>
  <si>
    <t>-</t>
  </si>
  <si>
    <t>Full Results</t>
  </si>
  <si>
    <t>Age</t>
  </si>
  <si>
    <t>Gender</t>
  </si>
  <si>
    <t>Region</t>
  </si>
  <si>
    <t>Vote Intention</t>
  </si>
  <si>
    <t>Total</t>
  </si>
  <si>
    <t>18-24</t>
  </si>
  <si>
    <t>25-34</t>
  </si>
  <si>
    <t>35-44</t>
  </si>
  <si>
    <t>45-54</t>
  </si>
  <si>
    <t>55-64</t>
  </si>
  <si>
    <t>65+</t>
  </si>
  <si>
    <t>Male</t>
  </si>
  <si>
    <t>Female</t>
  </si>
  <si>
    <t>Scotland</t>
  </si>
  <si>
    <t>Northern Ireland</t>
  </si>
  <si>
    <t>Wales</t>
  </si>
  <si>
    <t>North East</t>
  </si>
  <si>
    <t>North West</t>
  </si>
  <si>
    <t>Yorkshire and the Humber</t>
  </si>
  <si>
    <t>East Midlands</t>
  </si>
  <si>
    <t>West Midlands</t>
  </si>
  <si>
    <t>London</t>
  </si>
  <si>
    <t>South East</t>
  </si>
  <si>
    <t>South West</t>
  </si>
  <si>
    <t>East of England</t>
  </si>
  <si>
    <t>Con</t>
  </si>
  <si>
    <t>Lab</t>
  </si>
  <si>
    <t>Lib Dem</t>
  </si>
  <si>
    <t>Green</t>
  </si>
  <si>
    <t>Reform</t>
  </si>
  <si>
    <t>SNP</t>
  </si>
  <si>
    <t>No vote</t>
  </si>
  <si>
    <t>DK</t>
  </si>
  <si>
    <t>Other</t>
  </si>
  <si>
    <t>Unweighted</t>
  </si>
  <si>
    <t>Weighted</t>
  </si>
  <si>
    <t>How confident are you with the following?: Using the internet safely</t>
  </si>
  <si>
    <t>Very confident</t>
  </si>
  <si>
    <t>Fairly confident</t>
  </si>
  <si>
    <t>Not very confident</t>
  </si>
  <si>
    <t>Not confident at all</t>
  </si>
  <si>
    <t>Don't know</t>
  </si>
  <si>
    <t>How confident are you with the following?: Avoiding online scams</t>
  </si>
  <si>
    <t>How confident are you with the following?: Evaluating the trustworthiness of websites and online content</t>
  </si>
  <si>
    <t>How confident are you in your ability to tell whether an image, video, voice recording or advert has been created or altered using AI?</t>
  </si>
  <si>
    <t>How often do you use the internet?</t>
  </si>
  <si>
    <t>Multiple times a day</t>
  </si>
  <si>
    <t>Once a day</t>
  </si>
  <si>
    <t>2–3 times a week</t>
  </si>
  <si>
    <t>Once a week</t>
  </si>
  <si>
    <t>A few times a month</t>
  </si>
  <si>
    <t>Once a month</t>
  </si>
  <si>
    <t>Less often</t>
  </si>
  <si>
    <t>Never</t>
  </si>
  <si>
    <t>Which of the following services do you use, and how often?: Social media sites or apps</t>
  </si>
  <si>
    <t>Every day</t>
  </si>
  <si>
    <t>Multiple times a week</t>
  </si>
  <si>
    <t>Multiple times a month</t>
  </si>
  <si>
    <t>I do not use this service</t>
  </si>
  <si>
    <t>Which of the following services do you use, and how often?: Search engines</t>
  </si>
  <si>
    <t>Which of the following services do you use, and how often?: Video-sharing websites or apps</t>
  </si>
  <si>
    <t>Which of the following services do you use, and how often?: News websites or apps</t>
  </si>
  <si>
    <t>Which of the following services do you use, and how often?: Online shopping websites or marketplaces</t>
  </si>
  <si>
    <t>Which of the following services do you use, and how often?: Online banking or finance apps</t>
  </si>
  <si>
    <t>Which of the following services do you use, and how often?: Messaging apps</t>
  </si>
  <si>
    <t>Which of the following services do you use, and how often?: Email services</t>
  </si>
  <si>
    <t>Which of the following services do you use, and how often?: Ticketing websites or apps</t>
  </si>
  <si>
    <t>Which of the following services do you use, and how often?: Forums, blogs or community sites</t>
  </si>
  <si>
    <t>Which of the following social media platforms do you use, and how often?: Instagram</t>
  </si>
  <si>
    <t>I do not use this platform</t>
  </si>
  <si>
    <t>Which of the following social media platforms do you use, and how often?: Facebook</t>
  </si>
  <si>
    <t>Which of the following social media platforms do you use, and how often?: X (formerly twitter)</t>
  </si>
  <si>
    <t>Which of the following social media platforms do you use, and how often?: LinkedIn</t>
  </si>
  <si>
    <t>Which of the following social media platforms do you use, and how often?: Snapchat</t>
  </si>
  <si>
    <t>Which of the following social media platforms do you use, and how often?: TikTok</t>
  </si>
  <si>
    <t>Which of the following social media platforms do you use, and how often?: Reddit</t>
  </si>
  <si>
    <t>Which of the following social media platforms do you use, and how often?: Pinterest</t>
  </si>
  <si>
    <t>Compared with 12 months ago, are you using each of the following more or less?: The internet overall</t>
  </si>
  <si>
    <t>Much more</t>
  </si>
  <si>
    <t>Slightly more</t>
  </si>
  <si>
    <t>About the same</t>
  </si>
  <si>
    <t>Slightly less</t>
  </si>
  <si>
    <t>Much less</t>
  </si>
  <si>
    <t>Compared with 12 months ago, are you using each of the following more or less?: Social media sites or apps</t>
  </si>
  <si>
    <t>Compared with 12 months ago, are you using each of the following more or less?: Online shopping websites or marketplaces</t>
  </si>
  <si>
    <t>Compared with 12 months ago, are you using each of the following more or less?: Online banking or finance apps</t>
  </si>
  <si>
    <t>Compared with 12 months ago, are you using each of the following more or less?: Search engines</t>
  </si>
  <si>
    <t>Compared with 12 months ago, are you using each of the following more or less?: Video-sharing websites or apps</t>
  </si>
  <si>
    <t>Compared with 12 months ago, are you using each of the following more or less?: Artificial Intelligence (AI) tools, for example ChatGPT, Co-Pilot, Gemini, Claude.</t>
  </si>
  <si>
    <t>How often, if at all, do you directly interact with online adverts? This would typically involve clicking on the advert and being redirected to another page.</t>
  </si>
  <si>
    <t>Very often</t>
  </si>
  <si>
    <t>Fairly often</t>
  </si>
  <si>
    <t>Occasionally</t>
  </si>
  <si>
    <t>Rarely</t>
  </si>
  <si>
    <t>Don’t know</t>
  </si>
  <si>
    <t>How much do you trust adverts you see in each of the following places?: Social media sites or apps</t>
  </si>
  <si>
    <t>Trust completely</t>
  </si>
  <si>
    <t>Trust a lot</t>
  </si>
  <si>
    <t>Trust a little</t>
  </si>
  <si>
    <t>Do not trust at all</t>
  </si>
  <si>
    <t>How much do you trust adverts you see in each of the following places?: Search engines</t>
  </si>
  <si>
    <t>How much do you trust adverts you see in each of the following places?: Video-sharing websites or apps</t>
  </si>
  <si>
    <t>How much do you trust adverts you see in each of the following places?: News websites or apps</t>
  </si>
  <si>
    <t>How much do you trust adverts you see in each of the following places?: Online shopping websites or marketplaces</t>
  </si>
  <si>
    <t>How much do you trust adverts you see in each of the following places?: Messaging apps</t>
  </si>
  <si>
    <t>How much do you trust adverts you see in each of the following places?: Email</t>
  </si>
  <si>
    <t>How much do you trust adverts you see in each of the following places?: Influencer or creator posts</t>
  </si>
  <si>
    <t>How often, if at all, do you come across content online that you think may have been created or altered using AI?</t>
  </si>
  <si>
    <t>Every time I go online</t>
  </si>
  <si>
    <t>Most times I go online</t>
  </si>
  <si>
    <t>Some of the time</t>
  </si>
  <si>
    <t>In the last 12 months, which of the following have you seen online? Select all that apply.</t>
  </si>
  <si>
    <t>AI-generated text</t>
  </si>
  <si>
    <t>AI-generated images</t>
  </si>
  <si>
    <t>AI-generated videos</t>
  </si>
  <si>
    <t>AI-generated voices or audio clips</t>
  </si>
  <si>
    <t>Deepfake videos of celebrities or public figures</t>
  </si>
  <si>
    <t>Deepfake videos of business leaders or company executives</t>
  </si>
  <si>
    <t>Fake or AI-generated product reviews</t>
  </si>
  <si>
    <t>Fake or AI-generated product listings or online shops</t>
  </si>
  <si>
    <t>Bots or automated accounts</t>
  </si>
  <si>
    <t>I have not seen any of these</t>
  </si>
  <si>
    <t>Compared with 12 months ago, do you think you see AI-generated content online more or less often?</t>
  </si>
  <si>
    <t>Much more often</t>
  </si>
  <si>
    <t>Slightly more often</t>
  </si>
  <si>
    <t>Slightly less often</t>
  </si>
  <si>
    <t>Much less often</t>
  </si>
  <si>
    <t>When, if ever, did you first notice a meaningful increase in AI-generated content online?</t>
  </si>
  <si>
    <t>In the last 3 months</t>
  </si>
  <si>
    <t>3–6 months ago</t>
  </si>
  <si>
    <t>6–12 months ago</t>
  </si>
  <si>
    <t>1–2 years ago</t>
  </si>
  <si>
    <t>More than 2 years ago</t>
  </si>
  <si>
    <t>I have not noticed an increase</t>
  </si>
  <si>
    <t>Don't know / can't remember</t>
  </si>
  <si>
    <t>In which of the following do you typically see AI-generated content? Select all that apply.</t>
  </si>
  <si>
    <t>Entertainment, jokes or memes</t>
  </si>
  <si>
    <t>News, politics or current affairs content</t>
  </si>
  <si>
    <t>Product adverts or shopping content</t>
  </si>
  <si>
    <t>Financial, investment or money-making content</t>
  </si>
  <si>
    <t>Health, diet or lifestyle advice</t>
  </si>
  <si>
    <t>Celebrity or influencer content</t>
  </si>
  <si>
    <t>Content pretending to be from real companies or brands</t>
  </si>
  <si>
    <t>Other (please specify)</t>
  </si>
  <si>
    <t>To what extent do you agree or disagree with the following statements?: AI-generated content is often hard to tell apart from content made by real people</t>
  </si>
  <si>
    <t>Strongly agree</t>
  </si>
  <si>
    <t>Somewhat agree</t>
  </si>
  <si>
    <t>Neither agree nor disagree</t>
  </si>
  <si>
    <t>Somewhat disagree</t>
  </si>
  <si>
    <t>Strongly disagree</t>
  </si>
  <si>
    <t>To what extent do you agree or disagree with the following statements?: AI makes scam adverts harder to identify</t>
  </si>
  <si>
    <t>To what extent do you agree or disagree with the following statements?: I am less confident that what I see online is genuine because of AI</t>
  </si>
  <si>
    <t>To what extent do you agree or disagree with the following statements?: I am more cautious about clicking links or adverts because of AI</t>
  </si>
  <si>
    <t>To what extent do you agree or disagree with the following statements?: AI-generated adverts can be useful when they are clearly labelled</t>
  </si>
  <si>
    <t>To what extent do you agree or disagree with the following statements?: I worry that deepfakes could be used to impersonate people I trust</t>
  </si>
  <si>
    <t>To what extent do you agree or disagree with the following statements?: AI-generated content tends to be deceptive or malicious</t>
  </si>
  <si>
    <t>How often do you see adverts online that you suspect may be scams?</t>
  </si>
  <si>
    <t>Where do you most commonly see adverts you suspect may be scams? Select all that apply.</t>
  </si>
  <si>
    <t>Social media sites or apps</t>
  </si>
  <si>
    <t>Search engines</t>
  </si>
  <si>
    <t>Video-sharing websites or apps</t>
  </si>
  <si>
    <t>News websites or apps</t>
  </si>
  <si>
    <t>Online shopping websites or marketplaces</t>
  </si>
  <si>
    <t>Messaging apps</t>
  </si>
  <si>
    <t>Email</t>
  </si>
  <si>
    <t>Forums, blogs or community sites</t>
  </si>
  <si>
    <t>I have not encountered a scam advert</t>
  </si>
  <si>
    <t>Have you ever encountered any of the following types of scam adverts?: Ads pretending to be from banks, fintechs or financial brands</t>
  </si>
  <si>
    <t>Yes</t>
  </si>
  <si>
    <t>No</t>
  </si>
  <si>
    <t>Have you ever encountered any of the following types of scam adverts?: Ads using celebrities, influencers or public figures to promote investments or offers</t>
  </si>
  <si>
    <t>Have you ever encountered any of the following types of scam adverts?: Ads pretending to feature company executives or business leaders</t>
  </si>
  <si>
    <t>Have you ever encountered any of the following types of scam adverts?: Investment, crypto or \"get rich quick\" adverts</t>
  </si>
  <si>
    <t>Have you ever encountered any of the following types of scam adverts?: Fake product discounts or fake online shops</t>
  </si>
  <si>
    <t>Have you ever encountered any of the following types of scam adverts?: Fake ticketing or event adverts</t>
  </si>
  <si>
    <t>Have you ever encountered any of the following types of scam adverts?: Fake job, training or side-hustle adverts</t>
  </si>
  <si>
    <t>Have you ever encountered any of the following types of scam adverts?: Health, diet or lifestyle scam adverts</t>
  </si>
  <si>
    <t>Have you ever encountered any of the following types of scam adverts?: Charity or fundraising scam adverts</t>
  </si>
  <si>
    <t>Have you ever encountered any of the following types of scam adverts?: Ads that redirect to a suspicious or unexpected website</t>
  </si>
  <si>
    <t>Have you ever encountered any of the following types of scam adverts?: Ads using AI-generated images, voices or videos</t>
  </si>
  <si>
    <t>Compared with 12 months ago, do you think the number of online scam adverts has increased or decreased?</t>
  </si>
  <si>
    <t>Increased a lot</t>
  </si>
  <si>
    <t>Increased a little</t>
  </si>
  <si>
    <t>Stayed about the same</t>
  </si>
  <si>
    <t>Decreased a little</t>
  </si>
  <si>
    <t>Decreased a lot</t>
  </si>
  <si>
    <t>Compared with 12 months ago, do you think the number of scam adverts using AI-generated images, videos, voices or deepfakes has increased or decreased?</t>
  </si>
  <si>
    <t>Have any of the following happened to you or someone you know?: Seen a scam advert online</t>
  </si>
  <si>
    <t>Have any of the following happened to you or someone you know?: Clicked on a scam advert online</t>
  </si>
  <si>
    <t>Have any of the following happened to you or someone you know?: Given personal details after clicking on an advert that turned out to be a scam</t>
  </si>
  <si>
    <t>Have any of the following happened to you or someone you know?: Lost money after clicking on an advert that turned out to be a scam</t>
  </si>
  <si>
    <t>Have any of the following happened to you or someone you know?: Someone I know has lost money after clicking on an advert that turned out to be a scam</t>
  </si>
  <si>
    <t>Have any of the following happened to you or someone you know?: Encountered a scam advert that I believe used AI or deepfake content</t>
  </si>
  <si>
    <t>How confident are you in your ability to recognise a scam advert online?</t>
  </si>
  <si>
    <t>Moderately confident</t>
  </si>
  <si>
    <t>Slightly confident</t>
  </si>
  <si>
    <t>Neither confident nor unconfident</t>
  </si>
  <si>
    <t>Slightly unconfident</t>
  </si>
  <si>
    <t>Moderately unconfident</t>
  </si>
  <si>
    <t>Very unconfident</t>
  </si>
  <si>
    <t>Which of the following make scam adverts harder to identify? Select all that apply.</t>
  </si>
  <si>
    <t>Use of well-known brands or logos</t>
  </si>
  <si>
    <t>Ads appearing on websites or apps I already trust</t>
  </si>
  <si>
    <t>Use of celebrities, influencers or public figures</t>
  </si>
  <si>
    <t>Use of company executives or business leaders</t>
  </si>
  <si>
    <t>Professional-looking websites</t>
  </si>
  <si>
    <t>AI-generated images or videos</t>
  </si>
  <si>
    <t>Deepfake voices or videos</t>
  </si>
  <si>
    <t>Ads that look harmless but redirect somewhere suspicious</t>
  </si>
  <si>
    <t>Time-limited offers or pressure to act quickly</t>
  </si>
  <si>
    <t>Fake reviews or testimonials</t>
  </si>
  <si>
    <t>Have scam adverts affected your behaviour online in any of the following ways? Select all that apply.</t>
  </si>
  <si>
    <t>I am less likely to click on online adverts</t>
  </si>
  <si>
    <t>I avoid clicking on adverts altogether</t>
  </si>
  <si>
    <t>I am more cautious before making purchases online</t>
  </si>
  <si>
    <t>I double-check companies before buying from them</t>
  </si>
  <si>
    <t>I go directly to trusted websites or apps instead of clicking adverts</t>
  </si>
  <si>
    <t>I buy less from businesses I discover through social media or adverts</t>
  </si>
  <si>
    <t>I am less likely to trust unfamiliar brands</t>
  </si>
  <si>
    <t>I use online shopping less often</t>
  </si>
  <si>
    <t>I use social media less often</t>
  </si>
  <si>
    <t>I ask friends or family before buying from unfamiliar websites</t>
  </si>
  <si>
    <t>It has made me more concerned about my future use of the internet</t>
  </si>
  <si>
    <t>It has not changed my behaviour</t>
  </si>
  <si>
    <t>Have you ever abandoned an online purchase that started from an advert because you worried it might be a scam?</t>
  </si>
  <si>
    <t>Yes, many times</t>
  </si>
  <si>
    <t>Yes, a few times</t>
  </si>
  <si>
    <t>Yes, once</t>
  </si>
  <si>
    <t>No, never</t>
  </si>
  <si>
    <t>Have you ever abandoned an online purchase that started from an advert because you discovered it was a scam? This could be through reading a news report, being warned by a family member or friend etc.</t>
  </si>
  <si>
    <t>To what extent do you agree or disagree with the following statements?: I have seen identical scam adverts multiple times while online</t>
  </si>
  <si>
    <t>To what extent do you agree or disagree with the following statements?: Online scams have changed the way I make purchases</t>
  </si>
  <si>
    <t>To what extent do you agree or disagree with the following statements?: The presence of online scams has made me more cautious of spending online</t>
  </si>
  <si>
    <t>To what extent do you agree or disagree with the following statements?: I would be spending more online if there were fewer scams</t>
  </si>
  <si>
    <t>Which of the following, if any, have you done in the last 12 months because of scam adverts? Select all that apply.</t>
  </si>
  <si>
    <t>Spent less money online overall</t>
  </si>
  <si>
    <t>Bought more from well-known brands instead of unfamiliar businesses</t>
  </si>
  <si>
    <t>Avoided buying from businesses I first discovered through adverts</t>
  </si>
  <si>
    <t>Avoided buying from businesses I first discovered through social media</t>
  </si>
  <si>
    <t>Delayed or cancelled a purchase</t>
  </si>
  <si>
    <t>Used physical shops more instead of buying online</t>
  </si>
  <si>
    <t>Used online banking or payment checks more carefully</t>
  </si>
  <si>
    <t>Used secure payment methods more often (e.g., PayPal, credit card)</t>
  </si>
  <si>
    <t>None of these</t>
  </si>
  <si>
    <t>When buying something online, which of the following do you usually do to avoid scams? Select all that apply.</t>
  </si>
  <si>
    <t>Check the website address carefully</t>
  </si>
  <si>
    <t>Search for reviews of the company or seller</t>
  </si>
  <si>
    <t>Check whether the company has a real website or contact details</t>
  </si>
  <si>
    <t>Avoid paying by bank transfer</t>
  </si>
  <si>
    <t>Use a trusted payment method or service (e.g., credit card, PayPal)</t>
  </si>
  <si>
    <t>Go directly to the brand's website or app</t>
  </si>
  <si>
    <t>Avoid offers that look too good to be true</t>
  </si>
  <si>
    <t>Check whether the advert or seller is verified</t>
  </si>
  <si>
    <t>Ask friends or family for advice</t>
  </si>
  <si>
    <t>Avoid ordering online altogether</t>
  </si>
  <si>
    <t>Use virtual / single use cards</t>
  </si>
  <si>
    <t>I do not usually take any of these steps</t>
  </si>
  <si>
    <t>To what extent do you agree or disagree with the following statements?: The presence of scam adverts makes me less trusting of online advertising overall</t>
  </si>
  <si>
    <t>To what extent do you agree or disagree with the following statements?: Scam adverts make me less trusting of unfamiliar brands</t>
  </si>
  <si>
    <t>To what extent do you agree or disagree with the following statements?: Scam adverts make me less trusting of the websites or apps where they appear</t>
  </si>
  <si>
    <t>To what extent do you agree or disagree with the following statements?: Scam adverts make it harder for legitimate businesses to reach new customers online</t>
  </si>
  <si>
    <t>To what extent do you agree or disagree with the following statements?: I worry that AI will make online fraud much more common</t>
  </si>
  <si>
    <t>Most websites, apps and social media platforms allow users to report adverts they think may be scams. When you see an online advert you think may be a scam, how often do you report it?</t>
  </si>
  <si>
    <t>Always</t>
  </si>
  <si>
    <t>Often</t>
  </si>
  <si>
    <t>Sometimes</t>
  </si>
  <si>
    <t>I have not seen adverts I think may be scams</t>
  </si>
  <si>
    <t>Why do you report adverts you think may be scams? Select all that apply.</t>
  </si>
  <si>
    <t>To stop other people being scammed</t>
  </si>
  <si>
    <t>Because I think the advert is illegal or misleading</t>
  </si>
  <si>
    <t>Because the advert is impersonating a real person, brand or business</t>
  </si>
  <si>
    <t>Because the advert is using AI-generated or deepfake content</t>
  </si>
  <si>
    <t>Because I think platforms should remove scam adverts more quickly</t>
  </si>
  <si>
    <t>Because I or someone I know has been affected by scams before</t>
  </si>
  <si>
    <t>Because reporting is quick and easy to do</t>
  </si>
  <si>
    <t>After you made the report, did any of the following occur? Select all that apply.</t>
  </si>
  <si>
    <t>The platform notified me that they were going to investigate</t>
  </si>
  <si>
    <t>The platform notified me that they took down the advert</t>
  </si>
  <si>
    <t>I never saw the scam advert again</t>
  </si>
  <si>
    <t>I continued to see the scam advert on the platform</t>
  </si>
  <si>
    <t>None of the above</t>
  </si>
  <si>
    <t>Why do you not usually report adverts you think may be scams? Select all that apply.</t>
  </si>
  <si>
    <t>There are too many scam adverts to report</t>
  </si>
  <si>
    <t>I do not think reporting will make a difference</t>
  </si>
  <si>
    <t>I do not think the advert will be removed</t>
  </si>
  <si>
    <t>I do not know how to report them</t>
  </si>
  <si>
    <t>Reporting takes too much time</t>
  </si>
  <si>
    <t>The reporting process is too complicated</t>
  </si>
  <si>
    <t>I worry nothing will happen after I report it</t>
  </si>
  <si>
    <t>I do not think it is my responsibility</t>
  </si>
  <si>
    <t>I usually just ignore them or scroll past</t>
  </si>
  <si>
    <t>I worry about clicking on the advert or interacting with it</t>
  </si>
  <si>
    <t>How likely do you think action is taken when scams are reported?</t>
  </si>
  <si>
    <t>Very likely</t>
  </si>
  <si>
    <t>Somewhat likely</t>
  </si>
  <si>
    <t>Neither likely nor unlikely</t>
  </si>
  <si>
    <t>Somewhat unlikely</t>
  </si>
  <si>
    <t>Very unlikely</t>
  </si>
  <si>
    <t>Do you think this advert is genuine or a scam?</t>
  </si>
  <si>
    <t>Definitely genuine</t>
  </si>
  <si>
    <t>Probably genuine</t>
  </si>
  <si>
    <t>Probably a scam</t>
  </si>
  <si>
    <t>Definitely a scam</t>
  </si>
  <si>
    <t>Why do you think this advert is genuine? Select all that apply.</t>
  </si>
  <si>
    <t>I recognise the brand / logo</t>
  </si>
  <si>
    <t>I recognise the person featured</t>
  </si>
  <si>
    <t>It does not ask me to act on anything (e.g., click a button)</t>
  </si>
  <si>
    <t>It does not ask for financial or personal information</t>
  </si>
  <si>
    <t>The advert looks professionally made</t>
  </si>
  <si>
    <t>The wording and grammar seem normal</t>
  </si>
  <si>
    <t>The offer or message seems realistic</t>
  </si>
  <si>
    <t>It matches adverts I have seen before</t>
  </si>
  <si>
    <t>It includes details or links that seem legitimate</t>
  </si>
  <si>
    <t>It does not feel urgent or pressuring</t>
  </si>
  <si>
    <t>I am mostly guessing</t>
  </si>
  <si>
    <t>Why do you think this advert is a scam? Select all that apply.</t>
  </si>
  <si>
    <t>The offer seems too good to be true</t>
  </si>
  <si>
    <t>The link or website address looks suspicious</t>
  </si>
  <si>
    <t>The image or video looks AI-generated</t>
  </si>
  <si>
    <t>The wording or grammar seems suspicious</t>
  </si>
  <si>
    <t>The images or branding look low quality or inconsistent</t>
  </si>
  <si>
    <t>The advert asks me to act quickly</t>
  </si>
  <si>
    <t>The advert asks for personal or financial information</t>
  </si>
  <si>
    <t>I have seen similar scams before</t>
  </si>
  <si>
    <t>The advert promises guaranteed results or winnings</t>
  </si>
  <si>
    <t>After seeing these examples, how easy or difficult do you think it is to tell the difference between genuine adverts and scam adverts online?</t>
  </si>
  <si>
    <t>Very easy</t>
  </si>
  <si>
    <t>Fairly easy</t>
  </si>
  <si>
    <t>Fairly difficult</t>
  </si>
  <si>
    <t>Very difficult</t>
  </si>
  <si>
    <t>And after seeing these examples, how confident are you in your ability to recognise a scam advert online?</t>
  </si>
  <si>
    <t>To what extent do you agree or disagree with the following statements?: There is not enough protection for consumers from online scams.</t>
  </si>
  <si>
    <t>To what extent do you agree or disagree with the following statements?: Consumers are still vulnerable to scams under the current system.</t>
  </si>
  <si>
    <t>To what extent would you support or oppose each of the following measures to tackle scam adverts?: Requiring online platforms to verify advertisers before adverts go live</t>
  </si>
  <si>
    <t>Strongly support</t>
  </si>
  <si>
    <t>Somewhat support</t>
  </si>
  <si>
    <t>Neither support nor oppose</t>
  </si>
  <si>
    <t>Somewhat oppose</t>
  </si>
  <si>
    <t>Strongly oppose</t>
  </si>
  <si>
    <t>To what extent would you support or oppose each of the following measures to tackle scam adverts?: Stronger identity checks for advertisers selling financial products or services</t>
  </si>
  <si>
    <t>To what extent would you support or oppose each of the following measures to tackle scam adverts?: Creating a verified list of legitimate advertisers and brands</t>
  </si>
  <si>
    <t>To what extent would you support or oppose each of the following measures to tackle scam adverts?: Automatically blocking adverts that misuse the name or branding of real companies</t>
  </si>
  <si>
    <t>To what extent would you support or oppose each of the following measures to tackle scam adverts?: Stronger checks on adverts using celebrities, public figures or company executives</t>
  </si>
  <si>
    <t>To what extent would you support or oppose each of the following measures to tackle scam adverts?: Stronger action against adverts using AI-generated or deepfake images, voices or videos</t>
  </si>
  <si>
    <t>To what extent would you support or oppose each of the following measures to tackle scam adverts?: Faster removal of scam adverts once reported</t>
  </si>
  <si>
    <t>To what extent would you support or oppose each of the following measures to tackle scam adverts?: Automatically detecting and removing duplicate versions of scam adverts</t>
  </si>
  <si>
    <t>To what extent would you support or oppose each of the following measures to tackle scam adverts?: Detecting adverts that redirect users to suspicious websites after approval</t>
  </si>
  <si>
    <t>To what extent would you support or oppose each of the following measures to tackle scam adverts?: Publishing transparency reports on scam advert detection and removal</t>
  </si>
  <si>
    <t>To what extent would you support or oppose each of the following measures to tackle scam adverts?: Letting users know what action was taken after they report a scam advert</t>
  </si>
  <si>
    <t>To what extent would you support or oppose each of the following measures to tackle scam adverts?: Showing warnings before users click on high-risk adverts</t>
  </si>
  <si>
    <t>To what extent would you support or oppose each of the following measures to tackle scam adverts?: Financial penalties for firms that fail to meet their responsibilities to protect consumers</t>
  </si>
  <si>
    <t>Which of the following would give you more confidence in safely navigating the internet and making online purchases? Select up to three.</t>
  </si>
  <si>
    <t>Verifying advertisers before adverts go live</t>
  </si>
  <si>
    <t>Stronger identity checks for accounts placing adverts</t>
  </si>
  <si>
    <t>Faster removal of adverts that are identified as scams</t>
  </si>
  <si>
    <t>Stronger reporting and action for adverts flagged by internet users as scams</t>
  </si>
  <si>
    <t>Better public education about fraud</t>
  </si>
  <si>
    <t>Financial penalties for businesses that do not take required steps prevent scam adverts</t>
  </si>
  <si>
    <t>How much responsibility, if any, should each of the following have for reducing scam adverts online?: Social media, search and video platforms</t>
  </si>
  <si>
    <t>A great deal of responsibility</t>
  </si>
  <si>
    <t>Some responsibility</t>
  </si>
  <si>
    <t>Not much responsibility</t>
  </si>
  <si>
    <t>No responsibility</t>
  </si>
  <si>
    <t>How much responsibility, if any, should each of the following have for reducing scam adverts online?: Companies that sell advertising space online (for example, websites, apps, or platforms that host adverts)</t>
  </si>
  <si>
    <t>How much responsibility, if any, should each of the following have for reducing scam adverts online?: Banks, fintechs and payment providers</t>
  </si>
  <si>
    <t>How much responsibility, if any, should each of the following have for reducing scam adverts online?: Financial services firms whose brands are impersonated</t>
  </si>
  <si>
    <t>How much responsibility, if any, should each of the following have for reducing scam adverts online?: Police and law enforcement</t>
  </si>
  <si>
    <t>How much responsibility, if any, should each of the following have for reducing scam adverts online?: Regulators</t>
  </si>
  <si>
    <t>How much responsibility, if any, should each of the following have for reducing scam adverts online?: Government</t>
  </si>
  <si>
    <t>How much responsibility, if any, should each of the following have for reducing scam adverts online?: Individual internet users</t>
  </si>
  <si>
    <t>How much responsibility, if any, should each of the following have for reducing scam adverts online?: Celebrities, influencers or public figures whose image is misused</t>
  </si>
  <si>
    <t>Grid Summary: How confident are you with the following?</t>
  </si>
  <si>
    <t>Using the internet safely</t>
  </si>
  <si>
    <t>Avoiding online scams</t>
  </si>
  <si>
    <t>Evaluating the trustworthiness of websites and online content</t>
  </si>
  <si>
    <t>Fieldwork: 29 May 2026 - 01 Jun 2026</t>
  </si>
  <si>
    <t>Grid Summary: Which of the following services do you use, and how often?</t>
  </si>
  <si>
    <t>Online banking or finance apps</t>
  </si>
  <si>
    <t>Email services</t>
  </si>
  <si>
    <t>Ticketing websites or apps</t>
  </si>
  <si>
    <t>Grid Summary: Which of the following social media platforms do you use, and how often?</t>
  </si>
  <si>
    <t>Instagram</t>
  </si>
  <si>
    <t>Facebook</t>
  </si>
  <si>
    <t>X (formerly twitter)</t>
  </si>
  <si>
    <t>LinkedIn</t>
  </si>
  <si>
    <t>Snapchat</t>
  </si>
  <si>
    <t>TikTok</t>
  </si>
  <si>
    <t>Reddit</t>
  </si>
  <si>
    <t>Pinterest</t>
  </si>
  <si>
    <t>Grid Summary: Compared with 12 months ago, are you using each of the following more or less?</t>
  </si>
  <si>
    <t>The internet overall</t>
  </si>
  <si>
    <t>Artificial Intelligence (AI) tools, for example ChatGPT, Co-Pilot, Gemini, Claude.</t>
  </si>
  <si>
    <t>Grid Summary: How much do you trust adverts you see in each of the following places?</t>
  </si>
  <si>
    <t>Influencer or creator posts</t>
  </si>
  <si>
    <t>Grid Summary: To what extent do you agree or disagree with the following statements?</t>
  </si>
  <si>
    <t>AI-generated content is often hard to tell apart from content made by real people</t>
  </si>
  <si>
    <t>AI makes scam adverts harder to identify</t>
  </si>
  <si>
    <t>I am less confident that what I see online is genuine because of AI</t>
  </si>
  <si>
    <t>I am more cautious about clicking links or adverts because of AI</t>
  </si>
  <si>
    <t>AI-generated adverts can be useful when they are clearly labelled</t>
  </si>
  <si>
    <t>I worry that deepfakes could be used to impersonate people I trust</t>
  </si>
  <si>
    <t>AI-generated content tends to be deceptive or malicious</t>
  </si>
  <si>
    <t>Grid Summary: Have you ever encountered any of the following types of scam adverts?</t>
  </si>
  <si>
    <t>Ads pretending to be from banks, fintechs or financial brands</t>
  </si>
  <si>
    <t>Ads using celebrities, influencers or public figures to promote investments or offers</t>
  </si>
  <si>
    <t>Ads pretending to feature company executives or business leaders</t>
  </si>
  <si>
    <t>Investment, crypto or \"get rich quick\" adverts</t>
  </si>
  <si>
    <t>Fake product discounts or fake online shops</t>
  </si>
  <si>
    <t>Fake ticketing or event adverts</t>
  </si>
  <si>
    <t>Fake job, training or side-hustle adverts</t>
  </si>
  <si>
    <t>Health, diet or lifestyle scam adverts</t>
  </si>
  <si>
    <t>Charity or fundraising scam adverts</t>
  </si>
  <si>
    <t>Ads that redirect to a suspicious or unexpected website</t>
  </si>
  <si>
    <t>Ads using AI-generated images, voices or videos</t>
  </si>
  <si>
    <t>Grid Summary: Have any of the following happened to you or someone you know?</t>
  </si>
  <si>
    <t>Seen a scam advert online</t>
  </si>
  <si>
    <t>Clicked on a scam advert online</t>
  </si>
  <si>
    <t>Given personal details after clicking on an advert that turned out to be a scam</t>
  </si>
  <si>
    <t>Lost money after clicking on an advert that turned out to be a scam</t>
  </si>
  <si>
    <t>Someone I know has lost money after clicking on an advert that turned out to be a scam</t>
  </si>
  <si>
    <t>Encountered a scam advert that I believe used AI or deepfake content</t>
  </si>
  <si>
    <t>I have seen identical scam adverts multiple times while online</t>
  </si>
  <si>
    <t>Online scams have changed the way I make purchases</t>
  </si>
  <si>
    <t>The presence of online scams has made me more cautious of spending online</t>
  </si>
  <si>
    <t>I would be spending more online if there were fewer scams</t>
  </si>
  <si>
    <t>The presence of scam adverts makes me less trusting of online advertising overall</t>
  </si>
  <si>
    <t>Scam adverts make me less trusting of unfamiliar brands</t>
  </si>
  <si>
    <t>Scam adverts make me less trusting of the websites or apps where they appear</t>
  </si>
  <si>
    <t>Scam adverts make it harder for legitimate businesses to reach new customers online</t>
  </si>
  <si>
    <t>I worry that AI will make online fraud much more common</t>
  </si>
  <si>
    <t>There is not enough protection for consumers from online scams.</t>
  </si>
  <si>
    <t>Consumers are still vulnerable to scams under the current system.</t>
  </si>
  <si>
    <t>Grid Summary: To what extent would you support or oppose each of the following measures to tackle scam adverts?</t>
  </si>
  <si>
    <t>Requiring online platforms to verify advertisers before adverts go live</t>
  </si>
  <si>
    <t>Stronger identity checks for advertisers selling financial products or services</t>
  </si>
  <si>
    <t>Creating a verified list of legitimate advertisers and brands</t>
  </si>
  <si>
    <t>Automatically blocking adverts that misuse the name or branding of real companies</t>
  </si>
  <si>
    <t>Stronger checks on adverts using celebrities, public figures or company executives</t>
  </si>
  <si>
    <t>Stronger action against adverts using AI-generated or deepfake images, voices or videos</t>
  </si>
  <si>
    <t>Faster removal of scam adverts once reported</t>
  </si>
  <si>
    <t>Automatically detecting and removing duplicate versions of scam adverts</t>
  </si>
  <si>
    <t>Detecting adverts that redirect users to suspicious websites after approval</t>
  </si>
  <si>
    <t>Publishing transparency reports on scam advert detection and removal</t>
  </si>
  <si>
    <t>Letting users know what action was taken after they report a scam advert</t>
  </si>
  <si>
    <t>Showing warnings before users click on high-risk adverts</t>
  </si>
  <si>
    <t>Financial penalties for firms that fail to meet their responsibilities to protect consumers</t>
  </si>
  <si>
    <t>Grid Summary: How much responsibility, if any, should each of the following have for reducing scam adverts online?</t>
  </si>
  <si>
    <t>Social media, search and video platforms</t>
  </si>
  <si>
    <t>Companies that sell advertising space online (for example, websites, apps, or platforms that host adverts)</t>
  </si>
  <si>
    <t>Banks, fintechs and payment providers</t>
  </si>
  <si>
    <t>Financial services firms whose brands are impersonated</t>
  </si>
  <si>
    <t>Police and law enforcement</t>
  </si>
  <si>
    <t>Regulators</t>
  </si>
  <si>
    <t>Government</t>
  </si>
  <si>
    <t>Individual internet users</t>
  </si>
  <si>
    <t>Celebrities, influencers or public figures whose image is misused</t>
  </si>
  <si>
    <t>When you think of scam adverts online, what types of adverts or scams come to mind first?</t>
  </si>
  <si>
    <t>Scams</t>
  </si>
  <si>
    <t>Money</t>
  </si>
  <si>
    <t>Fake</t>
  </si>
  <si>
    <t>Adverts</t>
  </si>
  <si>
    <t>Bank</t>
  </si>
  <si>
    <t>Scam</t>
  </si>
  <si>
    <t>Ads</t>
  </si>
  <si>
    <t>Good</t>
  </si>
  <si>
    <t>Details</t>
  </si>
  <si>
    <t>Get</t>
  </si>
  <si>
    <t>Ones</t>
  </si>
  <si>
    <t>True</t>
  </si>
  <si>
    <t>Phishing</t>
  </si>
  <si>
    <t>Products</t>
  </si>
  <si>
    <t>Dont</t>
  </si>
  <si>
    <t>Asking</t>
  </si>
  <si>
    <t>People</t>
  </si>
  <si>
    <t>Free</t>
  </si>
  <si>
    <t>Online</t>
  </si>
  <si>
    <t>Emails</t>
  </si>
  <si>
    <t>Something</t>
  </si>
  <si>
    <t>Know</t>
  </si>
  <si>
    <t>Investment</t>
  </si>
  <si>
    <t>Think</t>
  </si>
  <si>
    <t>Click</t>
  </si>
  <si>
    <t>Things</t>
  </si>
  <si>
    <t>Like</t>
  </si>
  <si>
    <t>Link</t>
  </si>
  <si>
    <t>Personal</t>
  </si>
  <si>
    <t>Financial</t>
  </si>
  <si>
    <t>Sure</t>
  </si>
  <si>
    <t>Websites</t>
  </si>
  <si>
    <t>Saying</t>
  </si>
  <si>
    <t>Phone</t>
  </si>
  <si>
    <t>Games</t>
  </si>
  <si>
    <t>Information</t>
  </si>
  <si>
    <t>Crypto</t>
  </si>
  <si>
    <t>Quick</t>
  </si>
  <si>
    <t>Make</t>
  </si>
  <si>
    <t>Anything</t>
  </si>
  <si>
    <t>Links</t>
  </si>
  <si>
    <t>Making</t>
  </si>
  <si>
    <t>Schemes</t>
  </si>
  <si>
    <t>Pretending</t>
  </si>
  <si>
    <t>Pop</t>
  </si>
  <si>
    <t>Usually</t>
  </si>
  <si>
    <t>Trying</t>
  </si>
  <si>
    <t>Cheap</t>
  </si>
  <si>
    <t>Sites</t>
  </si>
  <si>
    <t>Prize</t>
  </si>
  <si>
    <t>Offering</t>
  </si>
  <si>
    <t>Banking</t>
  </si>
  <si>
    <t>Romance</t>
  </si>
  <si>
    <t>Parcel</t>
  </si>
  <si>
    <t>Selling</t>
  </si>
  <si>
    <t>Banks</t>
  </si>
  <si>
    <t>Ask</t>
  </si>
  <si>
    <t>Account</t>
  </si>
  <si>
    <t>Offers</t>
  </si>
  <si>
    <t>Claims</t>
  </si>
  <si>
    <t>Fraud</t>
  </si>
  <si>
    <t>Media</t>
  </si>
  <si>
    <t>Social</t>
  </si>
  <si>
    <t>Card</t>
  </si>
  <si>
    <t>Dating</t>
  </si>
  <si>
    <t>Say</t>
  </si>
  <si>
    <t>Advert</t>
  </si>
  <si>
    <t>Rich</t>
  </si>
  <si>
    <t>Goods</t>
  </si>
  <si>
    <t>Shopping</t>
  </si>
  <si>
    <t>Delivery</t>
  </si>
  <si>
    <t>Pay</t>
  </si>
  <si>
    <t>Win</t>
  </si>
  <si>
    <t>Calls</t>
  </si>
  <si>
    <t>Cash</t>
  </si>
  <si>
    <t>Those</t>
  </si>
  <si>
    <t>One</t>
  </si>
  <si>
    <t>Car</t>
  </si>
  <si>
    <t>Cant</t>
  </si>
  <si>
    <t>Companies</t>
  </si>
  <si>
    <t>Buy</t>
  </si>
  <si>
    <t>Items</t>
  </si>
  <si>
    <t>Insurance</t>
  </si>
  <si>
    <t>Etc</t>
  </si>
  <si>
    <t>Call</t>
  </si>
  <si>
    <t>Telling</t>
  </si>
  <si>
    <t>Using</t>
  </si>
  <si>
    <t>Offer</t>
  </si>
  <si>
    <t>Weight</t>
  </si>
  <si>
    <t>Cryptocurrency</t>
  </si>
  <si>
    <t>Prices</t>
  </si>
  <si>
    <t>Martin</t>
  </si>
  <si>
    <t>Lewis</t>
  </si>
  <si>
    <t>Apps</t>
  </si>
  <si>
    <t>Mind</t>
  </si>
  <si>
    <t>Website</t>
  </si>
  <si>
    <t>Messages</t>
  </si>
  <si>
    <t>First</t>
  </si>
  <si>
    <t>Generated</t>
  </si>
  <si>
    <t>Look</t>
  </si>
  <si>
    <t>Investments</t>
  </si>
  <si>
    <t>Gambling</t>
  </si>
  <si>
    <t>False</t>
  </si>
  <si>
    <t>Claim</t>
  </si>
  <si>
    <t>Use</t>
  </si>
  <si>
    <t>Promising</t>
  </si>
  <si>
    <t>Claiming</t>
  </si>
  <si>
    <t>Give</t>
  </si>
  <si>
    <t>None</t>
  </si>
  <si>
    <t>Product</t>
  </si>
  <si>
    <t>Loss</t>
  </si>
  <si>
    <t>Celebrities</t>
  </si>
  <si>
    <t>Earn</t>
  </si>
  <si>
    <t>Price</t>
  </si>
  <si>
    <t>Easy</t>
  </si>
  <si>
    <t>Celebrity</t>
  </si>
  <si>
    <t>Stuff</t>
  </si>
  <si>
    <t>Compensation</t>
  </si>
  <si>
    <t>Text</t>
  </si>
  <si>
    <t>Nothing</t>
  </si>
  <si>
    <t>Well</t>
  </si>
  <si>
    <t>Try</t>
  </si>
  <si>
    <t>Sales</t>
  </si>
  <si>
    <t>Virus</t>
  </si>
  <si>
    <t>Payment</t>
  </si>
  <si>
    <t>Really</t>
  </si>
  <si>
    <t>Big</t>
  </si>
  <si>
    <t>Prizes</t>
  </si>
  <si>
    <t>Credit</t>
  </si>
  <si>
    <t>Want</t>
  </si>
  <si>
    <t>Finance</t>
  </si>
  <si>
    <t>Promise</t>
  </si>
  <si>
    <t>Winning</t>
  </si>
  <si>
    <t>Bitcoin</t>
  </si>
  <si>
    <t>Seems</t>
  </si>
  <si>
    <t>Security</t>
  </si>
  <si>
    <t>Sign</t>
  </si>
  <si>
    <t>Services</t>
  </si>
  <si>
    <t>Way</t>
  </si>
  <si>
    <t>Job</t>
  </si>
  <si>
    <t>Advertising</t>
  </si>
  <si>
    <t>Ups</t>
  </si>
  <si>
    <t>Come</t>
  </si>
  <si>
    <t>Item</t>
  </si>
  <si>
    <t>Amount</t>
  </si>
  <si>
    <t>Currency</t>
  </si>
  <si>
    <t>Clothing</t>
  </si>
  <si>
    <t>Need</t>
  </si>
  <si>
    <t>Send</t>
  </si>
  <si>
    <t>Youve</t>
  </si>
  <si>
    <t>Hmrc</t>
  </si>
  <si>
    <t>Investing</t>
  </si>
  <si>
    <t>Giving</t>
  </si>
  <si>
    <t>Thats</t>
  </si>
  <si>
    <t>Giveaway</t>
  </si>
  <si>
    <t>Deals</t>
  </si>
  <si>
    <t>Low</t>
  </si>
  <si>
    <t>Lottery</t>
  </si>
  <si>
    <t>Amazon</t>
  </si>
  <si>
    <t>Sale</t>
  </si>
  <si>
    <t>Thing</t>
  </si>
  <si>
    <t>Sell</t>
  </si>
  <si>
    <t>Data</t>
  </si>
  <si>
    <t>Paid</t>
  </si>
  <si>
    <t>Someone</t>
  </si>
  <si>
    <t>Texts</t>
  </si>
  <si>
    <t>Download</t>
  </si>
  <si>
    <t>Scammers</t>
  </si>
  <si>
    <t>Company</t>
  </si>
  <si>
    <t>Loans</t>
  </si>
  <si>
    <t>Playing</t>
  </si>
  <si>
    <t>Fast</t>
  </si>
  <si>
    <t>Much</t>
  </si>
  <si>
    <t>Seen</t>
  </si>
  <si>
    <t>Certain</t>
  </si>
  <si>
    <t>Telephone</t>
  </si>
  <si>
    <t>Calling</t>
  </si>
  <si>
    <t>See</t>
  </si>
  <si>
    <t>Right</t>
  </si>
  <si>
    <t>Brands</t>
  </si>
  <si>
    <t>Wanting</t>
  </si>
  <si>
    <t>Unrealistic</t>
  </si>
  <si>
    <t>High</t>
  </si>
  <si>
    <t>Lots</t>
  </si>
  <si>
    <t>Fishing</t>
  </si>
  <si>
    <t>Device</t>
  </si>
  <si>
    <t>Tickets</t>
  </si>
  <si>
    <t>Huge</t>
  </si>
  <si>
    <t>Invest</t>
  </si>
  <si>
    <t>Sending</t>
  </si>
  <si>
    <t>Accident</t>
  </si>
  <si>
    <t>Getting</t>
  </si>
  <si>
    <t>Particular</t>
  </si>
  <si>
    <t>Take</t>
  </si>
  <si>
    <t>Message</t>
  </si>
  <si>
    <t>Theyre</t>
  </si>
  <si>
    <t>Delivered</t>
  </si>
  <si>
    <t>Time</t>
  </si>
  <si>
    <t>Paying</t>
  </si>
  <si>
    <t>Buying</t>
  </si>
  <si>
    <t>Scheme</t>
  </si>
  <si>
    <t>Antivirus</t>
  </si>
  <si>
    <t>Asks</t>
  </si>
  <si>
    <t>Doesnt</t>
  </si>
  <si>
    <t>Exist</t>
  </si>
  <si>
    <t>Owed</t>
  </si>
  <si>
    <t>Home</t>
  </si>
  <si>
    <t>Opportunities</t>
  </si>
  <si>
    <t>Deliver</t>
  </si>
  <si>
    <t>Seem</t>
  </si>
  <si>
    <t>Quality</t>
  </si>
  <si>
    <t>Survey</t>
  </si>
  <si>
    <t>Ive</t>
  </si>
  <si>
    <t>Popups</t>
  </si>
  <si>
    <t>Tax</t>
  </si>
  <si>
    <t>Returns</t>
  </si>
  <si>
    <t>Microsoft</t>
  </si>
  <si>
    <t>Clicking</t>
  </si>
  <si>
    <t>Type</t>
  </si>
  <si>
    <t>Comes</t>
  </si>
  <si>
    <t>Large</t>
  </si>
  <si>
    <t>Health</t>
  </si>
  <si>
    <t>Advertisements</t>
  </si>
  <si>
    <t>Game</t>
  </si>
  <si>
    <t>Back</t>
  </si>
  <si>
    <t>Support</t>
  </si>
  <si>
    <t>Medical</t>
  </si>
  <si>
    <t>Scammed</t>
  </si>
  <si>
    <t>Scamming</t>
  </si>
  <si>
    <t>Tiktok</t>
  </si>
  <si>
    <t>Steal</t>
  </si>
  <si>
    <t>Number</t>
  </si>
  <si>
    <t>Mail</t>
  </si>
  <si>
    <t>Work</t>
  </si>
  <si>
    <t>Common</t>
  </si>
  <si>
    <t>Misleading</t>
  </si>
  <si>
    <t>Quickly</t>
  </si>
  <si>
    <t>Patches</t>
  </si>
  <si>
    <t>Famous</t>
  </si>
  <si>
    <t>Gaming</t>
  </si>
  <si>
    <t>Adds</t>
  </si>
  <si>
    <t>Rewards</t>
  </si>
  <si>
    <t>Moment</t>
  </si>
  <si>
    <t>Lot</t>
  </si>
  <si>
    <t>Include</t>
  </si>
  <si>
    <t>Idea</t>
  </si>
  <si>
    <t>Shops</t>
  </si>
  <si>
    <t>Trading</t>
  </si>
  <si>
    <t>Types</t>
  </si>
  <si>
    <t>Play</t>
  </si>
  <si>
    <t>Looking</t>
  </si>
  <si>
    <t>Youtube</t>
  </si>
  <si>
    <t>Many</t>
  </si>
  <si>
    <t>Phising</t>
  </si>
  <si>
    <t>Got</t>
  </si>
  <si>
    <t>Jobs</t>
  </si>
  <si>
    <t>Tech</t>
  </si>
  <si>
    <t>Computer</t>
  </si>
  <si>
    <t>Used</t>
  </si>
  <si>
    <t>Scans</t>
  </si>
  <si>
    <t>Says</t>
  </si>
  <si>
    <t>Without</t>
  </si>
  <si>
    <t>Payments</t>
  </si>
  <si>
    <t>Info</t>
  </si>
  <si>
    <t>Images</t>
  </si>
  <si>
    <t>Mainly</t>
  </si>
  <si>
    <t>Day</t>
  </si>
  <si>
    <t>Appear</t>
  </si>
  <si>
    <t>Refund</t>
  </si>
  <si>
    <t>Royal</t>
  </si>
  <si>
    <t>Official</t>
  </si>
  <si>
    <t>Signing</t>
  </si>
  <si>
    <t>Needs</t>
  </si>
  <si>
    <t>These</t>
  </si>
  <si>
    <t>Parcels</t>
  </si>
  <si>
    <t>Help</t>
  </si>
  <si>
    <t>Sold</t>
  </si>
  <si>
    <t>Software</t>
  </si>
  <si>
    <t>Theres</t>
  </si>
  <si>
    <t>Food</t>
  </si>
  <si>
    <t>Paypal</t>
  </si>
  <si>
    <t>Fraudulent</t>
  </si>
  <si>
    <t>Numbers</t>
  </si>
  <si>
    <t>Lure</t>
  </si>
  <si>
    <t>Endorsements</t>
  </si>
  <si>
    <t>Access</t>
  </si>
  <si>
    <t>Viruses</t>
  </si>
  <si>
    <t>Cards</t>
  </si>
  <si>
    <t>Holidays</t>
  </si>
  <si>
    <t>Sound</t>
  </si>
  <si>
    <t>Spam</t>
  </si>
  <si>
    <t>Ppi</t>
  </si>
  <si>
    <t>Identity</t>
  </si>
  <si>
    <t>Charity</t>
  </si>
  <si>
    <t>Remember</t>
  </si>
  <si>
    <t>Maybe</t>
  </si>
  <si>
    <t>Charities</t>
  </si>
  <si>
    <t>Add</t>
  </si>
  <si>
    <t>Taking</t>
  </si>
  <si>
    <t>Quite</t>
  </si>
  <si>
    <t>Face</t>
  </si>
  <si>
    <t>Small</t>
  </si>
  <si>
    <t>Known</t>
  </si>
  <si>
    <t>Love</t>
  </si>
  <si>
    <t>Mostly</t>
  </si>
  <si>
    <t>App</t>
  </si>
  <si>
    <t>Discounts</t>
  </si>
  <si>
    <t>Accounts</t>
  </si>
  <si>
    <t>Theft</t>
  </si>
  <si>
    <t>Designer</t>
  </si>
  <si>
    <t>Deal</t>
  </si>
  <si>
    <t>Google</t>
  </si>
  <si>
    <t>Endorse</t>
  </si>
  <si>
    <t>Promises</t>
  </si>
  <si>
    <t>Dodgy</t>
  </si>
  <si>
    <t>Having</t>
  </si>
  <si>
    <t>Believe</t>
  </si>
  <si>
    <t>Real</t>
  </si>
  <si>
    <t>Enter</t>
  </si>
  <si>
    <t>Winner</t>
  </si>
  <si>
    <t>Great</t>
  </si>
  <si>
    <t>Boots</t>
  </si>
  <si>
    <t>Person</t>
  </si>
  <si>
    <t>Competition</t>
  </si>
  <si>
    <t>Subscription</t>
  </si>
  <si>
    <t>Youre</t>
  </si>
  <si>
    <t>Designed</t>
  </si>
  <si>
    <t>Nigerian</t>
  </si>
  <si>
    <t>Prince</t>
  </si>
  <si>
    <t>End</t>
  </si>
  <si>
    <t>Bad</t>
  </si>
  <si>
    <t>Spot</t>
  </si>
  <si>
    <t>Cyber</t>
  </si>
  <si>
    <t>Hard</t>
  </si>
  <si>
    <t>Beauty</t>
  </si>
  <si>
    <t>Advertisement</t>
  </si>
  <si>
    <t>Head</t>
  </si>
  <si>
    <t>Refunds</t>
  </si>
  <si>
    <t>Stores</t>
  </si>
  <si>
    <t>Videos</t>
  </si>
  <si>
    <t>Purchase</t>
  </si>
  <si>
    <t>Able</t>
  </si>
  <si>
    <t>Cheaper</t>
  </si>
  <si>
    <t>Show</t>
  </si>
  <si>
    <t>Postage</t>
  </si>
  <si>
    <t>Probably</t>
  </si>
  <si>
    <t>Havent</t>
  </si>
  <si>
    <t>Put</t>
  </si>
  <si>
    <t>Hacked</t>
  </si>
  <si>
    <t>Companys</t>
  </si>
  <si>
    <t>Downloading</t>
  </si>
  <si>
    <t>Trusted</t>
  </si>
  <si>
    <t>Mobile</t>
  </si>
  <si>
    <t>Cold</t>
  </si>
  <si>
    <t>Draw</t>
  </si>
  <si>
    <t>Pyramid</t>
  </si>
  <si>
    <t>Giveaways</t>
  </si>
  <si>
    <t>Actually</t>
  </si>
  <si>
    <t>Loads</t>
  </si>
  <si>
    <t>Unknown</t>
  </si>
  <si>
    <t>Related</t>
  </si>
  <si>
    <t>Hate</t>
  </si>
  <si>
    <t>Check</t>
  </si>
  <si>
    <t>Trick</t>
  </si>
  <si>
    <t>Unless</t>
  </si>
  <si>
    <t>Iphone</t>
  </si>
  <si>
    <t>Draws</t>
  </si>
  <si>
    <t>Collect</t>
  </si>
  <si>
    <t>Supposedly</t>
  </si>
  <si>
    <t>Fix</t>
  </si>
  <si>
    <t>Recall</t>
  </si>
  <si>
    <t>Slimming</t>
  </si>
  <si>
    <t>Cloud</t>
  </si>
  <si>
    <t>Storage</t>
  </si>
  <si>
    <t>Debt</t>
  </si>
  <si>
    <t>Pension</t>
  </si>
  <si>
    <t>Press</t>
  </si>
  <si>
    <t>Missed</t>
  </si>
  <si>
    <t>Familiar</t>
  </si>
  <si>
    <t>Taken</t>
  </si>
  <si>
    <t>Said</t>
  </si>
  <si>
    <t>Endorsed</t>
  </si>
  <si>
    <t>Ordered</t>
  </si>
  <si>
    <t>Compromised</t>
  </si>
  <si>
    <t>Missold</t>
  </si>
  <si>
    <t>Tell</t>
  </si>
  <si>
    <t>Made</t>
  </si>
  <si>
    <t>Gifts</t>
  </si>
  <si>
    <t>Genuine</t>
  </si>
  <si>
    <t>Receive</t>
  </si>
  <si>
    <t>Licence</t>
  </si>
  <si>
    <t>Energy</t>
  </si>
  <si>
    <t>Holiday</t>
  </si>
  <si>
    <t>Pounds</t>
  </si>
  <si>
    <t>Via</t>
  </si>
  <si>
    <t>Missing</t>
  </si>
  <si>
    <t>Bit</t>
  </si>
  <si>
    <t>Indian</t>
  </si>
  <si>
    <t>Transfers</t>
  </si>
  <si>
    <t>Giftcards</t>
  </si>
  <si>
    <t>Gmail</t>
  </si>
  <si>
    <t>Posted</t>
  </si>
  <si>
    <t>Unreal</t>
  </si>
  <si>
    <t>Turn</t>
  </si>
  <si>
    <t>Labour</t>
  </si>
  <si>
    <t>Event</t>
  </si>
  <si>
    <t>Temu</t>
  </si>
  <si>
    <t>Contain</t>
  </si>
  <si>
    <t>Barclays</t>
  </si>
  <si>
    <t>Bingo</t>
  </si>
  <si>
    <t>Gift</t>
  </si>
  <si>
    <t>Wasnt</t>
  </si>
  <si>
    <t>Fault</t>
  </si>
  <si>
    <t>Older</t>
  </si>
  <si>
    <t>Vulnerable</t>
  </si>
  <si>
    <t>Charges</t>
  </si>
  <si>
    <t>Issues</t>
  </si>
  <si>
    <t>Digital</t>
  </si>
  <si>
    <t>Miracle</t>
  </si>
  <si>
    <t>Aware</t>
  </si>
  <si>
    <t>She</t>
  </si>
  <si>
    <t>Indians</t>
  </si>
  <si>
    <t>New</t>
  </si>
  <si>
    <t>Football</t>
  </si>
  <si>
    <t>Stealing</t>
  </si>
  <si>
    <t>Urgency</t>
  </si>
  <si>
    <t>Realistic</t>
  </si>
  <si>
    <t>Came</t>
  </si>
  <si>
    <t>Pretend</t>
  </si>
  <si>
    <t>Cures</t>
  </si>
  <si>
    <t>Impersonation</t>
  </si>
  <si>
    <t>Part</t>
  </si>
  <si>
    <t>Idk</t>
  </si>
  <si>
    <t>Post</t>
  </si>
  <si>
    <t>Profiles</t>
  </si>
  <si>
    <t>Suspicious</t>
  </si>
  <si>
    <t>Sky</t>
  </si>
  <si>
    <t>Anyone</t>
  </si>
  <si>
    <t>Else</t>
  </si>
  <si>
    <t>Sounds</t>
  </si>
  <si>
    <t>Chinese</t>
  </si>
  <si>
    <t>Unsure</t>
  </si>
  <si>
    <t>Shop</t>
  </si>
  <si>
    <t>Chance</t>
  </si>
  <si>
    <t>Different</t>
  </si>
  <si>
    <t>Amazing</t>
  </si>
  <si>
    <t>Hackers</t>
  </si>
  <si>
    <t>Unrealistically</t>
  </si>
  <si>
    <t>Alerts</t>
  </si>
  <si>
    <t>Pages</t>
  </si>
  <si>
    <t>Showing</t>
  </si>
  <si>
    <t>Upfront</t>
  </si>
  <si>
    <t>Involve</t>
  </si>
  <si>
    <t>Better</t>
  </si>
  <si>
    <t>Attempts</t>
  </si>
  <si>
    <t>Didnt</t>
  </si>
  <si>
    <t>Site</t>
  </si>
  <si>
    <t>Tells</t>
  </si>
  <si>
    <t>Discounted</t>
  </si>
  <si>
    <t>Second</t>
  </si>
  <si>
    <t>Electronics</t>
  </si>
  <si>
    <t>Discount</t>
  </si>
  <si>
    <t>Within</t>
  </si>
  <si>
    <t>Others</t>
  </si>
  <si>
    <t>Talking</t>
  </si>
  <si>
    <t>Existent</t>
  </si>
  <si>
    <t>Offered</t>
  </si>
  <si>
    <t>Youll</t>
  </si>
  <si>
    <t>Expensive</t>
  </si>
  <si>
    <t>Arent</t>
  </si>
  <si>
    <t>Spelling</t>
  </si>
  <si>
    <t>Porn</t>
  </si>
  <si>
    <t>Band</t>
  </si>
  <si>
    <t>Everything</t>
  </si>
  <si>
    <t>Ring</t>
  </si>
  <si>
    <t>Internet</t>
  </si>
  <si>
    <t>Cat</t>
  </si>
  <si>
    <t>Name</t>
  </si>
  <si>
    <t>Due</t>
  </si>
  <si>
    <t>Non</t>
  </si>
  <si>
    <t>Donations</t>
  </si>
  <si>
    <t>Telegram</t>
  </si>
  <si>
    <t>Owe</t>
  </si>
  <si>
    <t>Release</t>
  </si>
  <si>
    <t>Return</t>
  </si>
  <si>
    <t>Nigeria</t>
  </si>
  <si>
    <t>Accidents</t>
  </si>
  <si>
    <t>Obviously</t>
  </si>
  <si>
    <t>Cannot</t>
  </si>
  <si>
    <t>Brand</t>
  </si>
  <si>
    <t>Keep</t>
  </si>
  <si>
    <t>Gain</t>
  </si>
  <si>
    <t>Purchases</t>
  </si>
  <si>
    <t>Package</t>
  </si>
  <si>
    <t>Feel</t>
  </si>
  <si>
    <t>Involves</t>
  </si>
  <si>
    <t>Lose</t>
  </si>
  <si>
    <t>Obtain</t>
  </si>
  <si>
    <t>Simple</t>
  </si>
  <si>
    <t>Warning</t>
  </si>
  <si>
    <t>Amounts</t>
  </si>
  <si>
    <t>Lost</t>
  </si>
  <si>
    <t>Advertise</t>
  </si>
  <si>
    <t>Involving</t>
  </si>
  <si>
    <t>Inheritance</t>
  </si>
  <si>
    <t>Waiting</t>
  </si>
  <si>
    <t>Endorsement</t>
  </si>
  <si>
    <t>Tend</t>
  </si>
  <si>
    <t>Slot</t>
  </si>
  <si>
    <t>Cheaply</t>
  </si>
  <si>
    <t>Clothes</t>
  </si>
  <si>
    <t>Bet</t>
  </si>
  <si>
    <t>Bogus</t>
  </si>
  <si>
    <t>Attacks</t>
  </si>
  <si>
    <t>Centres</t>
  </si>
  <si>
    <t>Specifically</t>
  </si>
  <si>
    <t>Whole</t>
  </si>
  <si>
    <t>Answer</t>
  </si>
  <si>
    <t>Luring</t>
  </si>
  <si>
    <t>Popup</t>
  </si>
  <si>
    <t>Although</t>
  </si>
  <si>
    <t>Area</t>
  </si>
  <si>
    <t>Crash</t>
  </si>
  <si>
    <t>Deepfakes</t>
  </si>
  <si>
    <t>Guaranteed</t>
  </si>
  <si>
    <t>Inbox</t>
  </si>
  <si>
    <t>Concert</t>
  </si>
  <si>
    <t>Safety</t>
  </si>
  <si>
    <t>Thousands</t>
  </si>
  <si>
    <t>Malware</t>
  </si>
  <si>
    <t>Norton</t>
  </si>
  <si>
    <t>Meeting</t>
  </si>
  <si>
    <t>Fakes</t>
  </si>
  <si>
    <t>Ringing</t>
  </si>
  <si>
    <t>Receiving</t>
  </si>
  <si>
    <t>Around</t>
  </si>
  <si>
    <t>Sketchy</t>
  </si>
  <si>
    <t>Drive</t>
  </si>
  <si>
    <t>Pins</t>
  </si>
  <si>
    <t>Debit</t>
  </si>
  <si>
    <t>Advising</t>
  </si>
  <si>
    <t>Customers</t>
  </si>
  <si>
    <t>Entering</t>
  </si>
  <si>
    <t>Reward</t>
  </si>
  <si>
    <t>Various</t>
  </si>
  <si>
    <t>Gonna</t>
  </si>
  <si>
    <t>Man</t>
  </si>
  <si>
    <t>Fool</t>
  </si>
  <si>
    <t>Targetting</t>
  </si>
  <si>
    <t>Example</t>
  </si>
  <si>
    <t>Watch</t>
  </si>
  <si>
    <t>Puts</t>
  </si>
  <si>
    <t>Shows</t>
  </si>
  <si>
    <t>Line</t>
  </si>
  <si>
    <t>Redeem</t>
  </si>
  <si>
    <t>Dnt</t>
  </si>
  <si>
    <t>Extremely</t>
  </si>
  <si>
    <t>Legitimate</t>
  </si>
  <si>
    <t>Platforms</t>
  </si>
  <si>
    <t>Princes</t>
  </si>
  <si>
    <t>Deposit</t>
  </si>
  <si>
    <t>Definitely</t>
  </si>
  <si>
    <t>Personally</t>
  </si>
  <si>
    <t>Transactions</t>
  </si>
  <si>
    <t>Times</t>
  </si>
  <si>
    <t>Pressure</t>
  </si>
  <si>
    <t>Act</t>
  </si>
  <si>
    <t>Frauds</t>
  </si>
  <si>
    <t>Enticing</t>
  </si>
  <si>
    <t>Received</t>
  </si>
  <si>
    <t>Girls</t>
  </si>
  <si>
    <t>Retail</t>
  </si>
  <si>
    <t>Friend</t>
  </si>
  <si>
    <t>Dangerous</t>
  </si>
  <si>
    <t>Unsafe</t>
  </si>
  <si>
    <t>Kind</t>
  </si>
  <si>
    <t>Consent</t>
  </si>
  <si>
    <t>Messaging</t>
  </si>
  <si>
    <t>Unbelievably</t>
  </si>
  <si>
    <t>Callers</t>
  </si>
  <si>
    <t>Webpages</t>
  </si>
  <si>
    <t>Tik</t>
  </si>
  <si>
    <t>Tok</t>
  </si>
  <si>
    <t>Untrustworthy</t>
  </si>
  <si>
    <t>Hrmc</t>
  </si>
  <si>
    <t>Heating</t>
  </si>
  <si>
    <t>Pornography</t>
  </si>
  <si>
    <t>Agree</t>
  </si>
  <si>
    <t>Even</t>
  </si>
  <si>
    <t>Though</t>
  </si>
  <si>
    <t>Flights</t>
  </si>
  <si>
    <t>Costs</t>
  </si>
  <si>
    <t>Sports</t>
  </si>
  <si>
    <t>Profits</t>
  </si>
  <si>
    <t>Posing</t>
  </si>
  <si>
    <t>Web</t>
  </si>
  <si>
    <t>Rogue</t>
  </si>
  <si>
    <t>Chap</t>
  </si>
  <si>
    <t>Power</t>
  </si>
  <si>
    <t>Prizewinning</t>
  </si>
  <si>
    <t>Wellknown</t>
  </si>
  <si>
    <t>Provide</t>
  </si>
  <si>
    <t>Bait</t>
  </si>
  <si>
    <t>Highly</t>
  </si>
  <si>
    <t>News</t>
  </si>
  <si>
    <t>Leading</t>
  </si>
  <si>
    <t>Login</t>
  </si>
  <si>
    <t>Either</t>
  </si>
  <si>
    <t>Arrive</t>
  </si>
  <si>
    <t>Promoted</t>
  </si>
  <si>
    <t>Infected</t>
  </si>
  <si>
    <t>Urging</t>
  </si>
  <si>
    <t>Immediately</t>
  </si>
  <si>
    <t>Supermarket</t>
  </si>
  <si>
    <t>Leads</t>
  </si>
  <si>
    <t>Victims</t>
  </si>
  <si>
    <t>Require</t>
  </si>
  <si>
    <t>Fee</t>
  </si>
  <si>
    <t>Laundering</t>
  </si>
  <si>
    <t>Wonder</t>
  </si>
  <si>
    <t>Problem</t>
  </si>
  <si>
    <t>Tools</t>
  </si>
  <si>
    <t>Winnings</t>
  </si>
  <si>
    <t>Fees</t>
  </si>
  <si>
    <t>Dropshipping</t>
  </si>
  <si>
    <t>Persuade</t>
  </si>
  <si>
    <t>Organisation</t>
  </si>
  <si>
    <t>Copying</t>
  </si>
  <si>
    <t>Easily</t>
  </si>
  <si>
    <t>Comment</t>
  </si>
  <si>
    <t>Form</t>
  </si>
  <si>
    <t>Log</t>
  </si>
  <si>
    <t>Interest</t>
  </si>
  <si>
    <t>Hand</t>
  </si>
  <si>
    <t>Gov</t>
  </si>
  <si>
    <t>Specific</t>
  </si>
  <si>
    <t>Political</t>
  </si>
  <si>
    <t>Transferring</t>
  </si>
  <si>
    <t>Vpn</t>
  </si>
  <si>
    <t>Block</t>
  </si>
  <si>
    <t>Ticket</t>
  </si>
  <si>
    <t>Short</t>
  </si>
  <si>
    <t>Code</t>
  </si>
  <si>
    <t>Happened</t>
  </si>
  <si>
    <t>Child</t>
  </si>
  <si>
    <t>Annoying</t>
  </si>
  <si>
    <t>Little</t>
  </si>
  <si>
    <t>Effort</t>
  </si>
  <si>
    <t>Travel</t>
  </si>
  <si>
    <t>Overseas</t>
  </si>
  <si>
    <t>Clear</t>
  </si>
  <si>
    <t>Previous</t>
  </si>
  <si>
    <t>Sellers</t>
  </si>
  <si>
    <t>Coming</t>
  </si>
  <si>
    <t>Side</t>
  </si>
  <si>
    <t>Hustles</t>
  </si>
  <si>
    <t>Majority</t>
  </si>
  <si>
    <t>Clearly</t>
  </si>
  <si>
    <t>Equipment</t>
  </si>
  <si>
    <t>Pictures</t>
  </si>
  <si>
    <t>Stock</t>
  </si>
  <si>
    <t>Looked</t>
  </si>
  <si>
    <t>Mistakes</t>
  </si>
  <si>
    <t>Freebies</t>
  </si>
  <si>
    <t>Isnt</t>
  </si>
  <si>
    <t>Content</t>
  </si>
  <si>
    <t>Policies</t>
  </si>
  <si>
    <t>Generally</t>
  </si>
  <si>
    <t>Lonely</t>
  </si>
  <si>
    <t>Safe</t>
  </si>
  <si>
    <t>Scums</t>
  </si>
  <si>
    <t>Cleaners</t>
  </si>
  <si>
    <t>Likely</t>
  </si>
  <si>
    <t>Caught</t>
  </si>
  <si>
    <t>Sense</t>
  </si>
  <si>
    <t>Advertised</t>
  </si>
  <si>
    <t>Confirm</t>
  </si>
  <si>
    <t>Address</t>
  </si>
  <si>
    <t>Matters</t>
  </si>
  <si>
    <t>Hold</t>
  </si>
  <si>
    <t>Follow</t>
  </si>
  <si>
    <t>Body</t>
  </si>
  <si>
    <t>Putting</t>
  </si>
  <si>
    <t>Solar</t>
  </si>
  <si>
    <t>Reality</t>
  </si>
  <si>
    <t>Requesting</t>
  </si>
  <si>
    <t>Parking</t>
  </si>
  <si>
    <t>Encouraging</t>
  </si>
  <si>
    <t>Stories</t>
  </si>
  <si>
    <t>Linked</t>
  </si>
  <si>
    <t>Unbelievable</t>
  </si>
  <si>
    <t>Book</t>
  </si>
  <si>
    <t>Tat</t>
  </si>
  <si>
    <t>Insurances</t>
  </si>
  <si>
    <t>Life</t>
  </si>
  <si>
    <t>Ridiculously</t>
  </si>
  <si>
    <t>Purporting</t>
  </si>
  <si>
    <t>Move</t>
  </si>
  <si>
    <t>Awareness</t>
  </si>
  <si>
    <t>Attempt</t>
  </si>
  <si>
    <t>Betting</t>
  </si>
  <si>
    <t>Simply</t>
  </si>
  <si>
    <t>Straight</t>
  </si>
  <si>
    <t>Away</t>
  </si>
  <si>
    <t>Special</t>
  </si>
  <si>
    <t>Authenticity</t>
  </si>
  <si>
    <t>Incredible</t>
  </si>
  <si>
    <t>Promotions</t>
  </si>
  <si>
    <t>Payouts</t>
  </si>
  <si>
    <t>Rid</t>
  </si>
  <si>
    <t>Onto</t>
  </si>
  <si>
    <t>Shown</t>
  </si>
  <si>
    <t>Takes</t>
  </si>
  <si>
    <t>Illegal</t>
  </si>
  <si>
    <t>Profit</t>
  </si>
  <si>
    <t>Spend</t>
  </si>
  <si>
    <t>Search</t>
  </si>
  <si>
    <t>Inviting</t>
  </si>
  <si>
    <t>Myself</t>
  </si>
  <si>
    <t>Mone</t>
  </si>
  <si>
    <t>Loan</t>
  </si>
  <si>
    <t>Engage</t>
  </si>
  <si>
    <t>Date</t>
  </si>
  <si>
    <t>Update</t>
  </si>
  <si>
    <t>Women</t>
  </si>
  <si>
    <t>Clickbait</t>
  </si>
  <si>
    <t>Outstanding</t>
  </si>
  <si>
    <t>Lotteries</t>
  </si>
  <si>
    <t>Hack</t>
  </si>
  <si>
    <t>Far</t>
  </si>
  <si>
    <t>Service</t>
  </si>
  <si>
    <t>Stickers</t>
  </si>
  <si>
    <t>Supermarkets</t>
  </si>
  <si>
    <t>Pills</t>
  </si>
  <si>
    <t>Ebay</t>
  </si>
  <si>
    <t>Forms</t>
  </si>
  <si>
    <t>Imposter</t>
  </si>
  <si>
    <t>Ecommerce</t>
  </si>
  <si>
    <t>Malicious</t>
  </si>
  <si>
    <t>Find</t>
  </si>
  <si>
    <t>Impersonating</t>
  </si>
  <si>
    <t>Reduce</t>
  </si>
  <si>
    <t>Graphics</t>
  </si>
  <si>
    <t>Locked</t>
  </si>
  <si>
    <t>Casino</t>
  </si>
  <si>
    <t>Mis</t>
  </si>
  <si>
    <t>Ways</t>
  </si>
  <si>
    <t>Sent</t>
  </si>
  <si>
    <t>Voucher</t>
  </si>
  <si>
    <t>Normally</t>
  </si>
  <si>
    <t>Vouchers</t>
  </si>
  <si>
    <t>Pushing</t>
  </si>
  <si>
    <t>Trial</t>
  </si>
  <si>
    <t>Diet</t>
  </si>
  <si>
    <t>Please</t>
  </si>
  <si>
    <t>Marketing</t>
  </si>
  <si>
    <t>Doctors</t>
  </si>
  <si>
    <t>Closing</t>
  </si>
  <si>
    <t>Typical</t>
  </si>
  <si>
    <t>Especially</t>
  </si>
  <si>
    <t>Action</t>
  </si>
  <si>
    <t>Lending</t>
  </si>
  <si>
    <t>Contracts</t>
  </si>
  <si>
    <t>Convince</t>
  </si>
  <si>
    <t>Turns</t>
  </si>
  <si>
    <t>Watching</t>
  </si>
  <si>
    <t>Rebate</t>
  </si>
  <si>
    <t>Test</t>
  </si>
  <si>
    <t>Tried</t>
  </si>
  <si>
    <t>Earnings</t>
  </si>
  <si>
    <t>Posts</t>
  </si>
  <si>
    <t>Reviews</t>
  </si>
  <si>
    <t>Mum</t>
  </si>
  <si>
    <t>Entitled</t>
  </si>
  <si>
    <t>Seemingly</t>
  </si>
  <si>
    <t>Sorts</t>
  </si>
  <si>
    <t>Elections</t>
  </si>
  <si>
    <t>Millions</t>
  </si>
  <si>
    <t>Full</t>
  </si>
  <si>
    <t>Bill</t>
  </si>
  <si>
    <t>Tests</t>
  </si>
  <si>
    <t>Notification</t>
  </si>
  <si>
    <t>Halifax</t>
  </si>
  <si>
    <t>Alerta</t>
  </si>
  <si>
    <t>Influencer</t>
  </si>
  <si>
    <t>Whatever</t>
  </si>
  <si>
    <t>Finished</t>
  </si>
  <si>
    <t>Servers</t>
  </si>
  <si>
    <t>Row</t>
  </si>
  <si>
    <t>Still</t>
  </si>
  <si>
    <t>Crashes</t>
  </si>
  <si>
    <t>Yeah</t>
  </si>
  <si>
    <t>Streamer</t>
  </si>
  <si>
    <t>Lotary</t>
  </si>
  <si>
    <t>Unofficial</t>
  </si>
  <si>
    <t>Cashback</t>
  </si>
  <si>
    <t>Nowadays</t>
  </si>
  <si>
    <t>Sort</t>
  </si>
  <si>
    <t>Notm</t>
  </si>
  <si>
    <t>Postal</t>
  </si>
  <si>
    <t>Scamss</t>
  </si>
  <si>
    <t>Raycon</t>
  </si>
  <si>
    <t>Local</t>
  </si>
  <si>
    <t>Singles</t>
  </si>
  <si>
    <t>Everywhere</t>
  </si>
  <si>
    <t>Sexual</t>
  </si>
  <si>
    <t>Lol</t>
  </si>
  <si>
    <t>Resold</t>
  </si>
  <si>
    <t>Scalpers</t>
  </si>
  <si>
    <t>Morning</t>
  </si>
  <si>
    <t>Celeb</t>
  </si>
  <si>
    <t>Old</t>
  </si>
  <si>
    <t>Popping</t>
  </si>
  <si>
    <t>Names</t>
  </si>
  <si>
    <t>Addresses</t>
  </si>
  <si>
    <t>Protect</t>
  </si>
  <si>
    <t>Yourself</t>
  </si>
  <si>
    <t>Cool</t>
  </si>
  <si>
    <t>Otp</t>
  </si>
  <si>
    <t>Absolute</t>
  </si>
  <si>
    <t>Ripoffs</t>
  </si>
  <si>
    <t>Country</t>
  </si>
  <si>
    <t>Coerce</t>
  </si>
  <si>
    <t>Open</t>
  </si>
  <si>
    <t>Adverse</t>
  </si>
  <si>
    <t>Reacting</t>
  </si>
  <si>
    <t>Unexpected</t>
  </si>
  <si>
    <t>Exaggeration</t>
  </si>
  <si>
    <t>Scan</t>
  </si>
  <si>
    <t>Sensitive</t>
  </si>
  <si>
    <t>Broadbands</t>
  </si>
  <si>
    <t>Specsavers</t>
  </si>
  <si>
    <t>Snack</t>
  </si>
  <si>
    <t>Fume</t>
  </si>
  <si>
    <t>Ladt</t>
  </si>
  <si>
    <t>Answering</t>
  </si>
  <si>
    <t>Stops</t>
  </si>
  <si>
    <t>Basically</t>
  </si>
  <si>
    <t>Track</t>
  </si>
  <si>
    <t>Kids</t>
  </si>
  <si>
    <t>Roblox</t>
  </si>
  <si>
    <t>Starts</t>
  </si>
  <si>
    <t>Forcing</t>
  </si>
  <si>
    <t>List</t>
  </si>
  <si>
    <t>Recieve</t>
  </si>
  <si>
    <t>Culture</t>
  </si>
  <si>
    <t>Habits</t>
  </si>
  <si>
    <t>Themselves</t>
  </si>
  <si>
    <t>Compliance</t>
  </si>
  <si>
    <t>Adverb</t>
  </si>
  <si>
    <t>Texted</t>
  </si>
  <si>
    <t>Govuk</t>
  </si>
  <si>
    <t>Getrichquick</t>
  </si>
  <si>
    <t>Technical</t>
  </si>
  <si>
    <t>Homeworking</t>
  </si>
  <si>
    <t>Mimic</t>
  </si>
  <si>
    <t>Business</t>
  </si>
  <si>
    <t>Casions</t>
  </si>
  <si>
    <t>Liking</t>
  </si>
  <si>
    <t>Ticktock</t>
  </si>
  <si>
    <t>Exploiting</t>
  </si>
  <si>
    <t>Unprotected</t>
  </si>
  <si>
    <t>Crime</t>
  </si>
  <si>
    <t>Stoppers</t>
  </si>
  <si>
    <t>African</t>
  </si>
  <si>
    <t>Businesses</t>
  </si>
  <si>
    <t>Illnesses</t>
  </si>
  <si>
    <t>Robux</t>
  </si>
  <si>
    <t>Grab</t>
  </si>
  <si>
    <t>Chargebacks</t>
  </si>
  <si>
    <t>Brushing</t>
  </si>
  <si>
    <t>Deep</t>
  </si>
  <si>
    <t>Honey</t>
  </si>
  <si>
    <t>Gamstop</t>
  </si>
  <si>
    <t>Bitcoins</t>
  </si>
  <si>
    <t>Pod</t>
  </si>
  <si>
    <t>Casts</t>
  </si>
  <si>
    <t>Dubious</t>
  </si>
  <si>
    <t>House</t>
  </si>
  <si>
    <t>Serval</t>
  </si>
  <si>
    <t>Suggestions</t>
  </si>
  <si>
    <t>Tactics</t>
  </si>
  <si>
    <t>Lustful</t>
  </si>
  <si>
    <t>Cyrpto</t>
  </si>
  <si>
    <t>Meet</t>
  </si>
  <si>
    <t>Hot</t>
  </si>
  <si>
    <t>Scammer</t>
  </si>
  <si>
    <t>India</t>
  </si>
  <si>
    <t>Gaslight</t>
  </si>
  <si>
    <t>Frauding</t>
  </si>
  <si>
    <t>Pound</t>
  </si>
  <si>
    <t>Cart</t>
  </si>
  <si>
    <t>Artificial</t>
  </si>
  <si>
    <t>Intelligence</t>
  </si>
  <si>
    <t>Pakis</t>
  </si>
  <si>
    <t>Varied</t>
  </si>
  <si>
    <t>Adblock</t>
  </si>
  <si>
    <t>Electric</t>
  </si>
  <si>
    <t>Attemps</t>
  </si>
  <si>
    <t>Pressing</t>
  </si>
  <si>
    <t>Troublesome</t>
  </si>
  <si>
    <t>Causing</t>
  </si>
  <si>
    <t>Concerns</t>
  </si>
  <si>
    <t>Alike</t>
  </si>
  <si>
    <t>Irritating</t>
  </si>
  <si>
    <t>Merchandise</t>
  </si>
  <si>
    <t>Tiktoks</t>
  </si>
  <si>
    <t>Rob</t>
  </si>
  <si>
    <t>Public</t>
  </si>
  <si>
    <t>Letter</t>
  </si>
  <si>
    <t>Popular</t>
  </si>
  <si>
    <t>Top</t>
  </si>
  <si>
    <t>Idkkkk</t>
  </si>
  <si>
    <t>Currys</t>
  </si>
  <si>
    <t>Awards</t>
  </si>
  <si>
    <t>Sex</t>
  </si>
  <si>
    <t>Mean</t>
  </si>
  <si>
    <t>Bikes</t>
  </si>
  <si>
    <t>Kneo</t>
  </si>
  <si>
    <t>Teeth</t>
  </si>
  <si>
    <t>Fans</t>
  </si>
  <si>
    <t>Reading</t>
  </si>
  <si>
    <t>Glasses</t>
  </si>
  <si>
    <t>Shady</t>
  </si>
  <si>
    <t>Txt</t>
  </si>
  <si>
    <t>Fund</t>
  </si>
  <si>
    <t>Raising</t>
  </si>
  <si>
    <t>Centers</t>
  </si>
  <si>
    <t>Versions</t>
  </si>
  <si>
    <t>Sitesapplications</t>
  </si>
  <si>
    <t>Clike</t>
  </si>
  <si>
    <t>Somthing</t>
  </si>
  <si>
    <t>Scanes</t>
  </si>
  <si>
    <t>Webites</t>
  </si>
  <si>
    <t>Honestly</t>
  </si>
  <si>
    <t>Doubling</t>
  </si>
  <si>
    <t>Expechally</t>
  </si>
  <si>
    <t>Benefiting</t>
  </si>
  <si>
    <t>Rfs</t>
  </si>
  <si>
    <t>Scholarships</t>
  </si>
  <si>
    <t>Detected</t>
  </si>
  <si>
    <t>Cow</t>
  </si>
  <si>
    <t>Furniture</t>
  </si>
  <si>
    <t>Point</t>
  </si>
  <si>
    <t>Hacks</t>
  </si>
  <si>
    <t>Fixes</t>
  </si>
  <si>
    <t>Farming</t>
  </si>
  <si>
    <t>Donkey</t>
  </si>
  <si>
    <t>Sanctuary</t>
  </si>
  <si>
    <t>Expecting</t>
  </si>
  <si>
    <t>Inappropriate</t>
  </si>
  <si>
    <t>Manners</t>
  </si>
  <si>
    <t>Live</t>
  </si>
  <si>
    <t>Fisher</t>
  </si>
  <si>
    <t>Charging</t>
  </si>
  <si>
    <t>Preventive</t>
  </si>
  <si>
    <t>Measures</t>
  </si>
  <si>
    <t>Joining</t>
  </si>
  <si>
    <t>Join</t>
  </si>
  <si>
    <t>Convincing</t>
  </si>
  <si>
    <t>Push</t>
  </si>
  <si>
    <t>Reveal</t>
  </si>
  <si>
    <t>Jackpot</t>
  </si>
  <si>
    <t>Knew</t>
  </si>
  <si>
    <t>Black</t>
  </si>
  <si>
    <t>Itsorg</t>
  </si>
  <si>
    <t>Accepting</t>
  </si>
  <si>
    <t>Sudden</t>
  </si>
  <si>
    <t>Attention</t>
  </si>
  <si>
    <t>Poo</t>
  </si>
  <si>
    <t>Traders</t>
  </si>
  <si>
    <t>Door</t>
  </si>
  <si>
    <t>Trys</t>
  </si>
  <si>
    <t>Harass</t>
  </si>
  <si>
    <t>Rushed</t>
  </si>
  <si>
    <t>Decisions</t>
  </si>
  <si>
    <t>Agreeing</t>
  </si>
  <si>
    <t>Front</t>
  </si>
  <si>
    <t>Withdrawal</t>
  </si>
  <si>
    <t>Impersonate</t>
  </si>
  <si>
    <t>Providing</t>
  </si>
  <si>
    <t>Profitable</t>
  </si>
  <si>
    <t>Month</t>
  </si>
  <si>
    <t>Doctored</t>
  </si>
  <si>
    <t>Articles</t>
  </si>
  <si>
    <t>Accountverification</t>
  </si>
  <si>
    <t>Closed</t>
  </si>
  <si>
    <t>Verify</t>
  </si>
  <si>
    <t>Lookalike</t>
  </si>
  <si>
    <t>Providers</t>
  </si>
  <si>
    <t>Poorquality</t>
  </si>
  <si>
    <t>Counterfeits</t>
  </si>
  <si>
    <t>Heavily</t>
  </si>
  <si>
    <t>Warnings</t>
  </si>
  <si>
    <t>Longterm</t>
  </si>
  <si>
    <t>Extortion</t>
  </si>
  <si>
    <t>Workfromhome</t>
  </si>
  <si>
    <t>Recruitment</t>
  </si>
  <si>
    <t>Tasks</t>
  </si>
  <si>
    <t>Eventually</t>
  </si>
  <si>
    <t>Increase</t>
  </si>
  <si>
    <t>Mlnk</t>
  </si>
  <si>
    <t>Kinds</t>
  </si>
  <si>
    <t>Hose</t>
  </si>
  <si>
    <t>Attachment</t>
  </si>
  <si>
    <t>Cleans</t>
  </si>
  <si>
    <t>Patios</t>
  </si>
  <si>
    <t>Washer</t>
  </si>
  <si>
    <t>Technician</t>
  </si>
  <si>
    <t>Computers</t>
  </si>
  <si>
    <t>Requiring</t>
  </si>
  <si>
    <t>Guide</t>
  </si>
  <si>
    <t>Across</t>
  </si>
  <si>
    <t>Sum</t>
  </si>
  <si>
    <t>Subscribe</t>
  </si>
  <si>
    <t>Particularly</t>
  </si>
  <si>
    <t>Private</t>
  </si>
  <si>
    <t>Vague</t>
  </si>
  <si>
    <t>Purchasers</t>
  </si>
  <si>
    <t>Neo</t>
  </si>
  <si>
    <t>Expected</t>
  </si>
  <si>
    <t>Emailscams</t>
  </si>
  <si>
    <t>Unauthorized</t>
  </si>
  <si>
    <t>Processed</t>
  </si>
  <si>
    <t>Nord</t>
  </si>
  <si>
    <t>Vip</t>
  </si>
  <si>
    <t>Asda</t>
  </si>
  <si>
    <t>Goes</t>
  </si>
  <si>
    <t>Consevative</t>
  </si>
  <si>
    <t>Breakdown</t>
  </si>
  <si>
    <t>Romancd</t>
  </si>
  <si>
    <t>Andsking</t>
  </si>
  <si>
    <t>Particulars</t>
  </si>
  <si>
    <t>Vbucks</t>
  </si>
  <si>
    <t>Marketplace</t>
  </si>
  <si>
    <t>Linkd</t>
  </si>
  <si>
    <t>Seller</t>
  </si>
  <si>
    <t>Donating</t>
  </si>
  <si>
    <t>Romances</t>
  </si>
  <si>
    <t>Red</t>
  </si>
  <si>
    <t>Ponzi</t>
  </si>
  <si>
    <t>Triple</t>
  </si>
  <si>
    <t>Days</t>
  </si>
  <si>
    <t>Cripto</t>
  </si>
  <si>
    <t>Luxury</t>
  </si>
  <si>
    <t>Established</t>
  </si>
  <si>
    <t>Doubled</t>
  </si>
  <si>
    <t>Befriending</t>
  </si>
  <si>
    <t>Gor</t>
  </si>
  <si>
    <t>Drugs</t>
  </si>
  <si>
    <t>Inflated</t>
  </si>
  <si>
    <t>Quote</t>
  </si>
  <si>
    <t>Skill</t>
  </si>
  <si>
    <t>Qualifications</t>
  </si>
  <si>
    <t>Required</t>
  </si>
  <si>
    <t>Somewhere</t>
  </si>
  <si>
    <t>Best</t>
  </si>
  <si>
    <t>Dangers</t>
  </si>
  <si>
    <t>Impacting</t>
  </si>
  <si>
    <t>Resellers</t>
  </si>
  <si>
    <t>Zoopla</t>
  </si>
  <si>
    <t>Accommodation</t>
  </si>
  <si>
    <t>Millionaires</t>
  </si>
  <si>
    <t>Africa</t>
  </si>
  <si>
    <t>Trustworty</t>
  </si>
  <si>
    <t>Roi</t>
  </si>
  <si>
    <t>Period</t>
  </si>
  <si>
    <t>Politicians</t>
  </si>
  <si>
    <t>Aspect</t>
  </si>
  <si>
    <t>Amason</t>
  </si>
  <si>
    <t>Pain</t>
  </si>
  <si>
    <t>Knockoff</t>
  </si>
  <si>
    <t>Tichel</t>
  </si>
  <si>
    <t>Askng</t>
  </si>
  <si>
    <t>Losing</t>
  </si>
  <si>
    <t>Sharing</t>
  </si>
  <si>
    <t>Hsbc</t>
  </si>
  <si>
    <t>Agency</t>
  </si>
  <si>
    <t>Awful</t>
  </si>
  <si>
    <t>Situation</t>
  </si>
  <si>
    <t>Detailed</t>
  </si>
  <si>
    <t>Progress</t>
  </si>
  <si>
    <t>Customs</t>
  </si>
  <si>
    <t>Compensations</t>
  </si>
  <si>
    <t>Crashs</t>
  </si>
  <si>
    <t>Career</t>
  </si>
  <si>
    <t>Informs</t>
  </si>
  <si>
    <t>Key</t>
  </si>
  <si>
    <t>Collecting</t>
  </si>
  <si>
    <t>Channel</t>
  </si>
  <si>
    <t>Shots</t>
  </si>
  <si>
    <t>Major</t>
  </si>
  <si>
    <t>Significantly</t>
  </si>
  <si>
    <t>Faces</t>
  </si>
  <si>
    <t>Blockers</t>
  </si>
  <si>
    <t>Ever</t>
  </si>
  <si>
    <t>Titles</t>
  </si>
  <si>
    <t>Monthly</t>
  </si>
  <si>
    <t>Discription</t>
  </si>
  <si>
    <t>China</t>
  </si>
  <si>
    <t>Saw</t>
  </si>
  <si>
    <t>Year</t>
  </si>
  <si>
    <t>Ago</t>
  </si>
  <si>
    <t>Seasalt</t>
  </si>
  <si>
    <t>Showed</t>
  </si>
  <si>
    <t>Outside</t>
  </si>
  <si>
    <t>Carefully</t>
  </si>
  <si>
    <t>Logo</t>
  </si>
  <si>
    <t>Later</t>
  </si>
  <si>
    <t>Found</t>
  </si>
  <si>
    <t>Glad</t>
  </si>
  <si>
    <t>State</t>
  </si>
  <si>
    <t>Per</t>
  </si>
  <si>
    <t>Potential</t>
  </si>
  <si>
    <t>Clink</t>
  </si>
  <si>
    <t>Sophisticated</t>
  </si>
  <si>
    <t>Entered</t>
  </si>
  <si>
    <t>Poor</t>
  </si>
  <si>
    <t>Pictured</t>
  </si>
  <si>
    <t>Veey</t>
  </si>
  <si>
    <t>Scamars</t>
  </si>
  <si>
    <t>Fail</t>
  </si>
  <si>
    <t>Heart</t>
  </si>
  <si>
    <t>Advice</t>
  </si>
  <si>
    <t>Eligible</t>
  </si>
  <si>
    <t>Aids</t>
  </si>
  <si>
    <t>Benefits</t>
  </si>
  <si>
    <t>Fallout</t>
  </si>
  <si>
    <t>Gigs</t>
  </si>
  <si>
    <t>Ransom</t>
  </si>
  <si>
    <t>Binance</t>
  </si>
  <si>
    <t>Jobsrecruitment</t>
  </si>
  <si>
    <t>Accessing</t>
  </si>
  <si>
    <t>Activity</t>
  </si>
  <si>
    <t>Window</t>
  </si>
  <si>
    <t>Wife</t>
  </si>
  <si>
    <t>Cancel</t>
  </si>
  <si>
    <t>Ensure</t>
  </si>
  <si>
    <t>Runs</t>
  </si>
  <si>
    <t>Knockoffs</t>
  </si>
  <si>
    <t>Hearts</t>
  </si>
  <si>
    <t>International</t>
  </si>
  <si>
    <t>Requests</t>
  </si>
  <si>
    <t>Jewellry</t>
  </si>
  <si>
    <t>Named</t>
  </si>
  <si>
    <t>Radio</t>
  </si>
  <si>
    <t>Obstructive</t>
  </si>
  <si>
    <t>Purposfully</t>
  </si>
  <si>
    <t>Deceitful</t>
  </si>
  <si>
    <t>Exclusive</t>
  </si>
  <si>
    <t>Egg</t>
  </si>
  <si>
    <t>Stealers</t>
  </si>
  <si>
    <t>Programme</t>
  </si>
  <si>
    <t>Legit</t>
  </si>
  <si>
    <t>Supposed</t>
  </si>
  <si>
    <t>Relatives</t>
  </si>
  <si>
    <t>Desperate</t>
  </si>
  <si>
    <t>Places</t>
  </si>
  <si>
    <t>Treat</t>
  </si>
  <si>
    <t>Checks</t>
  </si>
  <si>
    <t>Carry</t>
  </si>
  <si>
    <t>Read</t>
  </si>
  <si>
    <t>Son</t>
  </si>
  <si>
    <t>Court</t>
  </si>
  <si>
    <t>Detailsaccount</t>
  </si>
  <si>
    <t>Panel</t>
  </si>
  <si>
    <t>Wants</t>
  </si>
  <si>
    <t>Receieve</t>
  </si>
  <si>
    <t>Mobilityware</t>
  </si>
  <si>
    <t>Purport</t>
  </si>
  <si>
    <t>Dreams</t>
  </si>
  <si>
    <t>Reassuring</t>
  </si>
  <si>
    <t>Stand</t>
  </si>
  <si>
    <t>God</t>
  </si>
  <si>
    <t>Wrinkle</t>
  </si>
  <si>
    <t>Cream</t>
  </si>
  <si>
    <t>Smoothed</t>
  </si>
  <si>
    <t>Sells</t>
  </si>
  <si>
    <t>Purchaces</t>
  </si>
  <si>
    <t>Income</t>
  </si>
  <si>
    <t>Building</t>
  </si>
  <si>
    <t>Society</t>
  </si>
  <si>
    <t>Useable</t>
  </si>
  <si>
    <t>Another</t>
  </si>
  <si>
    <t>Page</t>
  </si>
  <si>
    <t>Clock</t>
  </si>
  <si>
    <t>Unfamiliar</t>
  </si>
  <si>
    <t>Adopting</t>
  </si>
  <si>
    <t>Persons</t>
  </si>
  <si>
    <t>Couldnt</t>
  </si>
  <si>
    <t>Possibly</t>
  </si>
  <si>
    <t>Looks</t>
  </si>
  <si>
    <t>Infomation</t>
  </si>
  <si>
    <t>Unusual</t>
  </si>
  <si>
    <t>Risk</t>
  </si>
  <si>
    <t>Fabricated</t>
  </si>
  <si>
    <t>Incentives</t>
  </si>
  <si>
    <t>Value</t>
  </si>
  <si>
    <t>Outlandish</t>
  </si>
  <si>
    <t>Impossible</t>
  </si>
  <si>
    <t>Connection</t>
  </si>
  <si>
    <t>Wording</t>
  </si>
  <si>
    <t>Totally</t>
  </si>
  <si>
    <t>Unbeleivable</t>
  </si>
  <si>
    <t>Moneys</t>
  </si>
  <si>
    <t>Xheap</t>
  </si>
  <si>
    <t>Mostt</t>
  </si>
  <si>
    <t>Hings</t>
  </si>
  <si>
    <t>Fact</t>
  </si>
  <si>
    <t>Wont</t>
  </si>
  <si>
    <t>Let</t>
  </si>
  <si>
    <t>Reel</t>
  </si>
  <si>
    <t>Cafe</t>
  </si>
  <si>
    <t>Guy</t>
  </si>
  <si>
    <t>Bombarded</t>
  </si>
  <si>
    <t>Regarding</t>
  </si>
  <si>
    <t>Gumtree</t>
  </si>
  <si>
    <t>Brought</t>
  </si>
  <si>
    <t>Premium</t>
  </si>
  <si>
    <t>Alibaba</t>
  </si>
  <si>
    <t>Clsiming</t>
  </si>
  <si>
    <t>Prizesfree</t>
  </si>
  <si>
    <t>Znd</t>
  </si>
  <si>
    <t>Mzny</t>
  </si>
  <si>
    <t>Convincinb</t>
  </si>
  <si>
    <t>Otherwise</t>
  </si>
  <si>
    <t>Stolen</t>
  </si>
  <si>
    <t>Befor</t>
  </si>
  <si>
    <t>Suggesting</t>
  </si>
  <si>
    <t>Become</t>
  </si>
  <si>
    <t>Financially</t>
  </si>
  <si>
    <t>Secure</t>
  </si>
  <si>
    <t>Technology</t>
  </si>
  <si>
    <t>Toogoodtobetrue</t>
  </si>
  <si>
    <t>Sinister</t>
  </si>
  <si>
    <t>Mails</t>
  </si>
  <si>
    <t>Nervous</t>
  </si>
  <si>
    <t>Earring</t>
  </si>
  <si>
    <t>Logos</t>
  </si>
  <si>
    <t>Identification</t>
  </si>
  <si>
    <t>Mor</t>
  </si>
  <si>
    <t>Provider</t>
  </si>
  <si>
    <t>Withour</t>
  </si>
  <si>
    <t>Aurhorisation</t>
  </si>
  <si>
    <t>Hidden</t>
  </si>
  <si>
    <t>Capital</t>
  </si>
  <si>
    <t>Userpass</t>
  </si>
  <si>
    <t>Jnsurance</t>
  </si>
  <si>
    <t>Falsely</t>
  </si>
  <si>
    <t>Spins</t>
  </si>
  <si>
    <t>Spoof</t>
  </si>
  <si>
    <t>Trafficking</t>
  </si>
  <si>
    <t>Pretty</t>
  </si>
  <si>
    <t>Regulated</t>
  </si>
  <si>
    <t>Chances</t>
  </si>
  <si>
    <t>Avoid</t>
  </si>
  <si>
    <t>Seeing</t>
  </si>
  <si>
    <t>Ipad</t>
  </si>
  <si>
    <t>Hundreds</t>
  </si>
  <si>
    <t>Extract</t>
  </si>
  <si>
    <t>Banned</t>
  </si>
  <si>
    <t>Afford</t>
  </si>
  <si>
    <t>Puting</t>
  </si>
  <si>
    <t>Feature</t>
  </si>
  <si>
    <t>Establish</t>
  </si>
  <si>
    <t>Beast</t>
  </si>
  <si>
    <t>Fraudulently</t>
  </si>
  <si>
    <t>Encourage</t>
  </si>
  <si>
    <t>Monitor</t>
  </si>
  <si>
    <t>Blocker</t>
  </si>
  <si>
    <t>Multiple</t>
  </si>
  <si>
    <t>Occasions</t>
  </si>
  <si>
    <t>Rule</t>
  </si>
  <si>
    <t>Mining</t>
  </si>
  <si>
    <t>Endorsments</t>
  </si>
  <si>
    <t>Notice</t>
  </si>
  <si>
    <t>Wrinkles</t>
  </si>
  <si>
    <t>Mess</t>
  </si>
  <si>
    <t>Fed</t>
  </si>
  <si>
    <t>Thingk</t>
  </si>
  <si>
    <t>Catfishphishing</t>
  </si>
  <si>
    <t>Weightloss</t>
  </si>
  <si>
    <t>Obtaining</t>
  </si>
  <si>
    <t>Cryptomoney</t>
  </si>
  <si>
    <t>Requested</t>
  </si>
  <si>
    <t>Notifications</t>
  </si>
  <si>
    <t>Packing</t>
  </si>
  <si>
    <t>Marriage</t>
  </si>
  <si>
    <t>Gains</t>
  </si>
  <si>
    <t>Overall</t>
  </si>
  <si>
    <t>Based</t>
  </si>
  <si>
    <t>Ideas</t>
  </si>
  <si>
    <t>Parents</t>
  </si>
  <si>
    <t>Linksto</t>
  </si>
  <si>
    <t>Urls</t>
  </si>
  <si>
    <t>Zero</t>
  </si>
  <si>
    <t>Context</t>
  </si>
  <si>
    <t>Install</t>
  </si>
  <si>
    <t>Dvla</t>
  </si>
  <si>
    <t>Whisky</t>
  </si>
  <si>
    <t>Property</t>
  </si>
  <si>
    <t>Victim</t>
  </si>
  <si>
    <t>Mentioning</t>
  </si>
  <si>
    <t>Mwke</t>
  </si>
  <si>
    <t>Thay</t>
  </si>
  <si>
    <t>Unots</t>
  </si>
  <si>
    <t>Left</t>
  </si>
  <si>
    <t>Cost</t>
  </si>
  <si>
    <t>Living</t>
  </si>
  <si>
    <t>Loosing</t>
  </si>
  <si>
    <t>Moneymoney</t>
  </si>
  <si>
    <t>Thrte</t>
  </si>
  <si>
    <t>Aimed</t>
  </si>
  <si>
    <t>Celebs</t>
  </si>
  <si>
    <t>Underpriced</t>
  </si>
  <si>
    <t>Yesterday</t>
  </si>
  <si>
    <t>Problems</t>
  </si>
  <si>
    <t>Misrepresentation</t>
  </si>
  <si>
    <t>Purposely</t>
  </si>
  <si>
    <t>Seriously</t>
  </si>
  <si>
    <t>Anyway</t>
  </si>
  <si>
    <t>Ime</t>
  </si>
  <si>
    <t>Thinks</t>
  </si>
  <si>
    <t>Wanted</t>
  </si>
  <si>
    <t>Already</t>
  </si>
  <si>
    <t>Transfer</t>
  </si>
  <si>
    <t>Sextortion</t>
  </si>
  <si>
    <t>Repeat</t>
  </si>
  <si>
    <t>Reclaimers</t>
  </si>
  <si>
    <t>Men</t>
  </si>
  <si>
    <t>Covering</t>
  </si>
  <si>
    <t>Range</t>
  </si>
  <si>
    <t>Washers</t>
  </si>
  <si>
    <t>Garden</t>
  </si>
  <si>
    <t>Timeshare</t>
  </si>
  <si>
    <t>Defraud</t>
  </si>
  <si>
    <t>Nil</t>
  </si>
  <si>
    <t>Phome</t>
  </si>
  <si>
    <t>Offereing</t>
  </si>
  <si>
    <t>Goog</t>
  </si>
  <si>
    <t>Specialy</t>
  </si>
  <si>
    <t>Alot</t>
  </si>
  <si>
    <t>Currencyies</t>
  </si>
  <si>
    <t>Ridiculous</t>
  </si>
  <si>
    <t>Tens</t>
  </si>
  <si>
    <t>Currencies</t>
  </si>
  <si>
    <t>Eligibility</t>
  </si>
  <si>
    <t>Miscalculation</t>
  </si>
  <si>
    <t>License</t>
  </si>
  <si>
    <t>Books</t>
  </si>
  <si>
    <t>Video</t>
  </si>
  <si>
    <t>Viewing</t>
  </si>
  <si>
    <t>Endoresement</t>
  </si>
  <si>
    <t>Romantic</t>
  </si>
  <si>
    <t>Reason</t>
  </si>
  <si>
    <t>Consider</t>
  </si>
  <si>
    <t>Replicating</t>
  </si>
  <si>
    <t>Highvolume</t>
  </si>
  <si>
    <t>Categories</t>
  </si>
  <si>
    <t>Moneybanking</t>
  </si>
  <si>
    <t>Instant</t>
  </si>
  <si>
    <t>Adveeting</t>
  </si>
  <si>
    <t>Gake</t>
  </si>
  <si>
    <t>Fraudsters</t>
  </si>
  <si>
    <t>Hugely</t>
  </si>
  <si>
    <t>Courses</t>
  </si>
  <si>
    <t>Andor</t>
  </si>
  <si>
    <t>Probabley</t>
  </si>
  <si>
    <t>Raffle</t>
  </si>
  <si>
    <t>Messeges</t>
  </si>
  <si>
    <t>Screan</t>
  </si>
  <si>
    <t>Broad</t>
  </si>
  <si>
    <t>Crpto</t>
  </si>
  <si>
    <t>Trojan</t>
  </si>
  <si>
    <t>Horse</t>
  </si>
  <si>
    <t>Piggy</t>
  </si>
  <si>
    <t>Priced</t>
  </si>
  <si>
    <t>Start</t>
  </si>
  <si>
    <t>Commission</t>
  </si>
  <si>
    <t>Mlm</t>
  </si>
  <si>
    <t>Netflix</t>
  </si>
  <si>
    <t>Informationadverts</t>
  </si>
  <si>
    <t>Unpromptedbut</t>
  </si>
  <si>
    <t>Debts</t>
  </si>
  <si>
    <t>Wishing</t>
  </si>
  <si>
    <t>Crowdfunding</t>
  </si>
  <si>
    <t>Somebody</t>
  </si>
  <si>
    <t>Identify</t>
  </si>
  <si>
    <t>Medication</t>
  </si>
  <si>
    <t>Party</t>
  </si>
  <si>
    <t>Yet</t>
  </si>
  <si>
    <t>Nne</t>
  </si>
  <si>
    <t>Expiring</t>
  </si>
  <si>
    <t>Miracel</t>
  </si>
  <si>
    <t>Gey</t>
  </si>
  <si>
    <t>Sake</t>
  </si>
  <si>
    <t>Girlfriend</t>
  </si>
  <si>
    <t>Relationship</t>
  </si>
  <si>
    <t>Pcp</t>
  </si>
  <si>
    <t>Biggest</t>
  </si>
  <si>
    <t>Cloing</t>
  </si>
  <si>
    <t>Orices</t>
  </si>
  <si>
    <t>Usally</t>
  </si>
  <si>
    <t>Considering</t>
  </si>
  <si>
    <t>Prevalent</t>
  </si>
  <si>
    <t>Damaging</t>
  </si>
  <si>
    <t>Deceptive</t>
  </si>
  <si>
    <t>Recommend</t>
  </si>
  <si>
    <t>Poorer</t>
  </si>
  <si>
    <t>Surveys</t>
  </si>
  <si>
    <t>Physical</t>
  </si>
  <si>
    <t>Fad</t>
  </si>
  <si>
    <t>Remarkable</t>
  </si>
  <si>
    <t>Photographs</t>
  </si>
  <si>
    <t>Altered</t>
  </si>
  <si>
    <t>Requires</t>
  </si>
  <si>
    <t>Share</t>
  </si>
  <si>
    <t>Fat</t>
  </si>
  <si>
    <t>Donate</t>
  </si>
  <si>
    <t>Friends</t>
  </si>
  <si>
    <t>Packages</t>
  </si>
  <si>
    <t>Screen</t>
  </si>
  <si>
    <t>Disappointed</t>
  </si>
  <si>
    <t>Generate</t>
  </si>
  <si>
    <t>Shoping</t>
  </si>
  <si>
    <t>Wins</t>
  </si>
  <si>
    <t>Against</t>
  </si>
  <si>
    <t>Machines</t>
  </si>
  <si>
    <t>Consolidation</t>
  </si>
  <si>
    <t>Invoice</t>
  </si>
  <si>
    <t>Deliveries</t>
  </si>
  <si>
    <t>Resent</t>
  </si>
  <si>
    <t>Diwnliad</t>
  </si>
  <si>
    <t>Breakthroughs</t>
  </si>
  <si>
    <t>Fraudselling</t>
  </si>
  <si>
    <t>Three</t>
  </si>
  <si>
    <t>Opportunity</t>
  </si>
  <si>
    <t>Raud</t>
  </si>
  <si>
    <t>Smartphone</t>
  </si>
  <si>
    <t>Recently</t>
  </si>
  <si>
    <t>Working</t>
  </si>
  <si>
    <t>Results</t>
  </si>
  <si>
    <t>Provides</t>
  </si>
  <si>
    <t>Tries</t>
  </si>
  <si>
    <t>Onlinethen</t>
  </si>
  <si>
    <t>Arrivenot</t>
  </si>
  <si>
    <t>Backeven</t>
  </si>
  <si>
    <t>Contacting</t>
  </si>
  <si>
    <t>Informing</t>
  </si>
  <si>
    <t>Question</t>
  </si>
  <si>
    <t>Done</t>
  </si>
  <si>
    <t>Coins</t>
  </si>
  <si>
    <t>Sexualised</t>
  </si>
  <si>
    <t>Activities</t>
  </si>
  <si>
    <t>Nessage</t>
  </si>
  <si>
    <t>Fashin</t>
  </si>
  <si>
    <t>Cheep</t>
  </si>
  <si>
    <t>Normal</t>
  </si>
  <si>
    <t>Deliverys</t>
  </si>
  <si>
    <t>Fomo</t>
  </si>
  <si>
    <t>Makes</t>
  </si>
  <si>
    <t>Awarded</t>
  </si>
  <si>
    <t>Nasty</t>
  </si>
  <si>
    <t>Abroad</t>
  </si>
  <si>
    <t>Lets</t>
  </si>
  <si>
    <t>Counterfeit</t>
  </si>
  <si>
    <t>Nonexsitent</t>
  </si>
  <si>
    <t>Highstreet</t>
  </si>
  <si>
    <t>Clearance</t>
  </si>
  <si>
    <t>Saales</t>
  </si>
  <si>
    <t>Shein</t>
  </si>
  <si>
    <t>Club</t>
  </si>
  <si>
    <t>Extemley</t>
  </si>
  <si>
    <t>Bots</t>
  </si>
  <si>
    <t>Whatsapp</t>
  </si>
  <si>
    <t>Chat</t>
  </si>
  <si>
    <t>Awarw</t>
  </si>
  <si>
    <t>Aresxary</t>
  </si>
  <si>
    <t>Duplicating</t>
  </si>
  <si>
    <t>Seeking</t>
  </si>
  <si>
    <t>Consumer</t>
  </si>
  <si>
    <t>However</t>
  </si>
  <si>
    <t>Limit</t>
  </si>
  <si>
    <t>Begun</t>
  </si>
  <si>
    <t>Trust</t>
  </si>
  <si>
    <t>Dateing</t>
  </si>
  <si>
    <t>Sitespeople</t>
  </si>
  <si>
    <t>Random</t>
  </si>
  <si>
    <t>Pops</t>
  </si>
  <si>
    <t>Nowhere</t>
  </si>
  <si>
    <t>Horrible</t>
  </si>
  <si>
    <t>Lone</t>
  </si>
  <si>
    <t>Whom</t>
  </si>
  <si>
    <t>Cancelled</t>
  </si>
  <si>
    <t>Charge</t>
  </si>
  <si>
    <t>Relative</t>
  </si>
  <si>
    <t>Operations</t>
  </si>
  <si>
    <t>Blast</t>
  </si>
  <si>
    <t>Wish</t>
  </si>
  <si>
    <t>Blocked</t>
  </si>
  <si>
    <t>Qui</t>
  </si>
  <si>
    <t>Direct</t>
  </si>
  <si>
    <t>Buttons</t>
  </si>
  <si>
    <t>Cleaning</t>
  </si>
  <si>
    <t>Passwords</t>
  </si>
  <si>
    <t>Stocks</t>
  </si>
  <si>
    <t>Equity</t>
  </si>
  <si>
    <t>Schemesphishing</t>
  </si>
  <si>
    <t>Affiliate</t>
  </si>
  <si>
    <t>Demanding</t>
  </si>
  <si>
    <t>Prank</t>
  </si>
  <si>
    <t>Influencing</t>
  </si>
  <si>
    <t>Research</t>
  </si>
  <si>
    <t>Delayed</t>
  </si>
  <si>
    <t>Bills</t>
  </si>
  <si>
    <t>Jab</t>
  </si>
  <si>
    <t>Jabs</t>
  </si>
  <si>
    <t>Cookies</t>
  </si>
  <si>
    <t>Image</t>
  </si>
  <si>
    <t>Unlikely</t>
  </si>
  <si>
    <t>Outcomes</t>
  </si>
  <si>
    <t>Shoes</t>
  </si>
  <si>
    <t>Letters</t>
  </si>
  <si>
    <t>Previously</t>
  </si>
  <si>
    <t>Bought</t>
  </si>
  <si>
    <t>Depends</t>
  </si>
  <si>
    <t>Rally</t>
  </si>
  <si>
    <t>Couple</t>
  </si>
  <si>
    <t>Competitions</t>
  </si>
  <si>
    <t>Sporty</t>
  </si>
  <si>
    <t>Main</t>
  </si>
  <si>
    <t>Cuddly</t>
  </si>
  <si>
    <t>Battery</t>
  </si>
  <si>
    <t>Operated</t>
  </si>
  <si>
    <t>Puppies</t>
  </si>
  <si>
    <t>Wuick</t>
  </si>
  <si>
    <t>Promotion</t>
  </si>
  <si>
    <t>Dett</t>
  </si>
  <si>
    <t>Household</t>
  </si>
  <si>
    <t>Gadgets</t>
  </si>
  <si>
    <t>Peaple</t>
  </si>
  <si>
    <t>Bot</t>
  </si>
  <si>
    <t>Argos</t>
  </si>
  <si>
    <t>Instantly</t>
  </si>
  <si>
    <t>Available</t>
  </si>
  <si>
    <t>Today</t>
  </si>
  <si>
    <t>Motorhomes</t>
  </si>
  <si>
    <t>Askes</t>
  </si>
  <si>
    <t>Personalities</t>
  </si>
  <si>
    <t>Presumably</t>
  </si>
  <si>
    <t>Errors</t>
  </si>
  <si>
    <t>Dupe</t>
  </si>
  <si>
    <t>Phones</t>
  </si>
  <si>
    <t>Fill</t>
  </si>
  <si>
    <t>Task</t>
  </si>
  <si>
    <t>Endeavours</t>
  </si>
  <si>
    <t>Funding</t>
  </si>
  <si>
    <t>Enterprises</t>
  </si>
  <si>
    <t>Doesent</t>
  </si>
  <si>
    <t>Fit</t>
  </si>
  <si>
    <t>Along</t>
  </si>
  <si>
    <t>Scames</t>
  </si>
  <si>
    <t>Instance</t>
  </si>
  <si>
    <t>Rely</t>
  </si>
  <si>
    <t>Users</t>
  </si>
  <si>
    <t>Limited</t>
  </si>
  <si>
    <t>Honest</t>
  </si>
  <si>
    <t>Comments</t>
  </si>
  <si>
    <t>Copyed</t>
  </si>
  <si>
    <t>Advertsing</t>
  </si>
  <si>
    <t>Everyone</t>
  </si>
  <si>
    <t>Minutes</t>
  </si>
  <si>
    <t>Portrayed</t>
  </si>
  <si>
    <t>Tbe</t>
  </si>
  <si>
    <t>Nit</t>
  </si>
  <si>
    <t>Nice</t>
  </si>
  <si>
    <t>Reels</t>
  </si>
  <si>
    <t>Run</t>
  </si>
  <si>
    <t>Inland</t>
  </si>
  <si>
    <t>Revenue</t>
  </si>
  <si>
    <t>Pick</t>
  </si>
  <si>
    <t>Pertain</t>
  </si>
  <si>
    <t>Created</t>
  </si>
  <si>
    <t>Poorly</t>
  </si>
  <si>
    <t>Yeps</t>
  </si>
  <si>
    <t>Snd</t>
  </si>
  <si>
    <t>Events</t>
  </si>
  <si>
    <t>Toward</t>
  </si>
  <si>
    <t>Alert</t>
  </si>
  <si>
    <t>Organization</t>
  </si>
  <si>
    <t>Extra</t>
  </si>
  <si>
    <t>Screams</t>
  </si>
  <si>
    <t>Fir</t>
  </si>
  <si>
    <t>Detsils</t>
  </si>
  <si>
    <t>Phonecalls</t>
  </si>
  <si>
    <t>Supplements</t>
  </si>
  <si>
    <t>Gaining</t>
  </si>
  <si>
    <t>Asked</t>
  </si>
  <si>
    <t>Loved</t>
  </si>
  <si>
    <t>Flashy</t>
  </si>
  <si>
    <t>Fure</t>
  </si>
  <si>
    <t>Exactly</t>
  </si>
  <si>
    <t>Russian</t>
  </si>
  <si>
    <t>Stating</t>
  </si>
  <si>
    <t>Including</t>
  </si>
  <si>
    <t>Examples</t>
  </si>
  <si>
    <t>Moneygetting</t>
  </si>
  <si>
    <t>Toclickon</t>
  </si>
  <si>
    <t>Powershell</t>
  </si>
  <si>
    <t>Shopify</t>
  </si>
  <si>
    <t>Disinformation</t>
  </si>
  <si>
    <t>Additional</t>
  </si>
  <si>
    <t>Rent</t>
  </si>
  <si>
    <t>Clickable</t>
  </si>
  <si>
    <t>Repetitive</t>
  </si>
  <si>
    <t>Difficult</t>
  </si>
  <si>
    <t>Mentionfrom</t>
  </si>
  <si>
    <t>Attempted</t>
  </si>
  <si>
    <t>Renewal</t>
  </si>
  <si>
    <t>Store</t>
  </si>
  <si>
    <t>Lifetime</t>
  </si>
  <si>
    <t>Trainers</t>
  </si>
  <si>
    <t>Firstly</t>
  </si>
  <si>
    <t>Scamm</t>
  </si>
  <si>
    <t>Middle</t>
  </si>
  <si>
    <t>Wifi</t>
  </si>
  <si>
    <t>Scame</t>
  </si>
  <si>
    <t>Expired</t>
  </si>
  <si>
    <t>Skin</t>
  </si>
  <si>
    <t>Care</t>
  </si>
  <si>
    <t>Bargains</t>
  </si>
  <si>
    <t>Worry</t>
  </si>
  <si>
    <t>Appearing</t>
  </si>
  <si>
    <t>Fronted</t>
  </si>
  <si>
    <t>Hacker</t>
  </si>
  <si>
    <t>Load</t>
  </si>
  <si>
    <t>Searched</t>
  </si>
  <si>
    <t>Saling</t>
  </si>
  <si>
    <t>Boin</t>
  </si>
  <si>
    <t>Rip</t>
  </si>
  <si>
    <t>Countries</t>
  </si>
  <si>
    <t>Nothingor</t>
  </si>
  <si>
    <t>Apparently</t>
  </si>
  <si>
    <t>Error</t>
  </si>
  <si>
    <t>Testerup</t>
  </si>
  <si>
    <t>Utility</t>
  </si>
  <si>
    <t>Perdnal</t>
  </si>
  <si>
    <t>Specifics</t>
  </si>
  <si>
    <t>Language</t>
  </si>
  <si>
    <t>Similar</t>
  </si>
  <si>
    <t>Coin</t>
  </si>
  <si>
    <t>Pensioners</t>
  </si>
  <si>
    <t>Unlock</t>
  </si>
  <si>
    <t>Connected</t>
  </si>
  <si>
    <t>Double</t>
  </si>
  <si>
    <t>Retirement</t>
  </si>
  <si>
    <t>Assessing</t>
  </si>
  <si>
    <t>Questionable</t>
  </si>
  <si>
    <t>Peoples</t>
  </si>
  <si>
    <t>Prompting</t>
  </si>
  <si>
    <t>Pin</t>
  </si>
  <si>
    <t>Granted</t>
  </si>
  <si>
    <t>Threshold</t>
  </si>
  <si>
    <t>Cashing</t>
  </si>
  <si>
    <t>Reach</t>
  </si>
  <si>
    <t>Nonexistent</t>
  </si>
  <si>
    <t>Influence</t>
  </si>
  <si>
    <t>Voters</t>
  </si>
  <si>
    <t>Spread</t>
  </si>
  <si>
    <t>Candidates</t>
  </si>
  <si>
    <t>Voting</t>
  </si>
  <si>
    <t>Procedures</t>
  </si>
  <si>
    <t>Lotto</t>
  </si>
  <si>
    <t>Gone</t>
  </si>
  <si>
    <t>Promoting</t>
  </si>
  <si>
    <t>Celebatory</t>
  </si>
  <si>
    <t>Housewife</t>
  </si>
  <si>
    <t>Discovers</t>
  </si>
  <si>
    <t>Weird</t>
  </si>
  <si>
    <t>Late</t>
  </si>
  <si>
    <t>Leaving</t>
  </si>
  <si>
    <t>Whicj</t>
  </si>
  <si>
    <t>Trips</t>
  </si>
  <si>
    <t>Anywhere</t>
  </si>
  <si>
    <t>Svams</t>
  </si>
  <si>
    <t>Iam</t>
  </si>
  <si>
    <t>Afraid</t>
  </si>
  <si>
    <t>Privacy</t>
  </si>
  <si>
    <t>Figures</t>
  </si>
  <si>
    <t>Linking</t>
  </si>
  <si>
    <t>Reputable</t>
  </si>
  <si>
    <t>Apple</t>
  </si>
  <si>
    <t>Urgent</t>
  </si>
  <si>
    <t>Respond</t>
  </si>
  <si>
    <t>Week</t>
  </si>
  <si>
    <t>Piece</t>
  </si>
  <si>
    <t>Plugging</t>
  </si>
  <si>
    <t>Save</t>
  </si>
  <si>
    <t>Electricity</t>
  </si>
  <si>
    <t>Hacking</t>
  </si>
  <si>
    <t>Laundry</t>
  </si>
  <si>
    <t>Tops</t>
  </si>
  <si>
    <t>Cryptocurency</t>
  </si>
  <si>
    <t>Demands</t>
  </si>
  <si>
    <t>Aggressive</t>
  </si>
  <si>
    <t>Demand</t>
  </si>
  <si>
    <t>Authorised</t>
  </si>
  <si>
    <t>Adhd</t>
  </si>
  <si>
    <t>Signup</t>
  </si>
  <si>
    <t>Liberty</t>
  </si>
  <si>
    <t>Threats</t>
  </si>
  <si>
    <t>Memberships</t>
  </si>
  <si>
    <t>Running</t>
  </si>
  <si>
    <t>Iphones</t>
  </si>
  <si>
    <t>Worst</t>
  </si>
  <si>
    <t>Breach</t>
  </si>
  <si>
    <t>Builders</t>
  </si>
  <si>
    <t>Perfect</t>
  </si>
  <si>
    <t>Adults</t>
  </si>
  <si>
    <t>Makemoney</t>
  </si>
  <si>
    <t>Bonus</t>
  </si>
  <si>
    <t>Wedsites</t>
  </si>
  <si>
    <t>Rental</t>
  </si>
  <si>
    <t>Monies</t>
  </si>
  <si>
    <t>Pertaining</t>
  </si>
  <si>
    <t>Pfishing</t>
  </si>
  <si>
    <t>Suspended</t>
  </si>
  <si>
    <t>Badly</t>
  </si>
  <si>
    <t>Junk</t>
  </si>
  <si>
    <t>Improvement</t>
  </si>
  <si>
    <t>Rubbish</t>
  </si>
  <si>
    <t>Trugh</t>
  </si>
  <si>
    <t>Panels</t>
  </si>
  <si>
    <t>Fundraising</t>
  </si>
  <si>
    <t>Fish</t>
  </si>
  <si>
    <t>Noopenion</t>
  </si>
  <si>
    <t>Office</t>
  </si>
  <si>
    <t>Courier</t>
  </si>
  <si>
    <t>Contact</t>
  </si>
  <si>
    <t>Helping</t>
  </si>
  <si>
    <t>Needing</t>
  </si>
  <si>
    <t>Wrong</t>
  </si>
  <si>
    <t>English</t>
  </si>
  <si>
    <t>Writing</t>
  </si>
  <si>
    <t>Unsire</t>
  </si>
  <si>
    <t>Forgambling</t>
  </si>
  <si>
    <t>Recommending</t>
  </si>
  <si>
    <t>Afs</t>
  </si>
  <si>
    <t>Points</t>
  </si>
  <si>
    <t>Featuring</t>
  </si>
  <si>
    <t>Torrent</t>
  </si>
  <si>
    <t>States</t>
  </si>
  <si>
    <t>Bargain</t>
  </si>
  <si>
    <t>Report</t>
  </si>
  <si>
    <t>Family</t>
  </si>
  <si>
    <t>Member</t>
  </si>
  <si>
    <t>Giveawaysfree</t>
  </si>
  <si>
    <t>Girl</t>
  </si>
  <si>
    <t>Tap</t>
  </si>
  <si>
    <t>Backs</t>
  </si>
  <si>
    <t>Beting</t>
  </si>
  <si>
    <t>In your own words, what has been the biggest news story of the last week?</t>
  </si>
  <si>
    <t>Iran</t>
  </si>
  <si>
    <t>War</t>
  </si>
  <si>
    <t>Heatwave</t>
  </si>
  <si>
    <t>Trump</t>
  </si>
  <si>
    <t>Weather</t>
  </si>
  <si>
    <t>League</t>
  </si>
  <si>
    <t>Story</t>
  </si>
  <si>
    <t>Arsenal</t>
  </si>
  <si>
    <t>Water</t>
  </si>
  <si>
    <t>Heat</t>
  </si>
  <si>
    <t>East</t>
  </si>
  <si>
    <t>Ongoing</t>
  </si>
  <si>
    <t>World</t>
  </si>
  <si>
    <t>Peace</t>
  </si>
  <si>
    <t>Last</t>
  </si>
  <si>
    <t>Election</t>
  </si>
  <si>
    <t>Usa</t>
  </si>
  <si>
    <t>Starmer</t>
  </si>
  <si>
    <t>Going</t>
  </si>
  <si>
    <t>Wave</t>
  </si>
  <si>
    <t>Donald</t>
  </si>
  <si>
    <t>Between</t>
  </si>
  <si>
    <t>Cup</t>
  </si>
  <si>
    <t>Young</t>
  </si>
  <si>
    <t>Andy</t>
  </si>
  <si>
    <t>Drowning</t>
  </si>
  <si>
    <t>Husband</t>
  </si>
  <si>
    <t>Deaths</t>
  </si>
  <si>
    <t>Conflict</t>
  </si>
  <si>
    <t>Burnham</t>
  </si>
  <si>
    <t>Ceasefire</t>
  </si>
  <si>
    <t>Premier</t>
  </si>
  <si>
    <t>Keir</t>
  </si>
  <si>
    <t>Russia</t>
  </si>
  <si>
    <t>Drone</t>
  </si>
  <si>
    <t>Ukraine</t>
  </si>
  <si>
    <t>Trumps</t>
  </si>
  <si>
    <t>Leadership</t>
  </si>
  <si>
    <t>Champions</t>
  </si>
  <si>
    <t>Rocket</t>
  </si>
  <si>
    <t>Talks</t>
  </si>
  <si>
    <t>Romania</t>
  </si>
  <si>
    <t>Died</t>
  </si>
  <si>
    <t>Crisis</t>
  </si>
  <si>
    <t>Katie</t>
  </si>
  <si>
    <t>Dying</t>
  </si>
  <si>
    <t>Rape</t>
  </si>
  <si>
    <t>Immigration</t>
  </si>
  <si>
    <t>Kier</t>
  </si>
  <si>
    <t>Nicola</t>
  </si>
  <si>
    <t>Makerfield</t>
  </si>
  <si>
    <t>Israel</t>
  </si>
  <si>
    <t>Prime</t>
  </si>
  <si>
    <t>Minister</t>
  </si>
  <si>
    <t>Boys</t>
  </si>
  <si>
    <t>Breaking</t>
  </si>
  <si>
    <t>Swimming</t>
  </si>
  <si>
    <t>Final</t>
  </si>
  <si>
    <t>Fuel</t>
  </si>
  <si>
    <t>Sturgeons</t>
  </si>
  <si>
    <t>Wars</t>
  </si>
  <si>
    <t>Record</t>
  </si>
  <si>
    <t>Temperatures</t>
  </si>
  <si>
    <t>Death</t>
  </si>
  <si>
    <t>Years</t>
  </si>
  <si>
    <t>America</t>
  </si>
  <si>
    <t>Continuing</t>
  </si>
  <si>
    <t>Continued</t>
  </si>
  <si>
    <t>Politics</t>
  </si>
  <si>
    <t>Blair</t>
  </si>
  <si>
    <t>Heard</t>
  </si>
  <si>
    <t>Police</t>
  </si>
  <si>
    <t>Children</t>
  </si>
  <si>
    <t>Hormuz</t>
  </si>
  <si>
    <t>Europe</t>
  </si>
  <si>
    <t>Bombing</t>
  </si>
  <si>
    <t>Tony</t>
  </si>
  <si>
    <t>Teenagers</t>
  </si>
  <si>
    <t>Fire</t>
  </si>
  <si>
    <t>Murder</t>
  </si>
  <si>
    <t>Outbreak</t>
  </si>
  <si>
    <t>Oil</t>
  </si>
  <si>
    <t>Farage</t>
  </si>
  <si>
    <t>Global</t>
  </si>
  <si>
    <t>Negotiations</t>
  </si>
  <si>
    <t>Snp</t>
  </si>
  <si>
    <t>Guilty</t>
  </si>
  <si>
    <t>Andrew</t>
  </si>
  <si>
    <t>Attack</t>
  </si>
  <si>
    <t>Hantavirus</t>
  </si>
  <si>
    <t>Byelection</t>
  </si>
  <si>
    <t>Lakes</t>
  </si>
  <si>
    <t>Cease</t>
  </si>
  <si>
    <t>Sturgeon</t>
  </si>
  <si>
    <t>Hitting</t>
  </si>
  <si>
    <t>Britain</t>
  </si>
  <si>
    <t>Airport</t>
  </si>
  <si>
    <t>Agreement</t>
  </si>
  <si>
    <t>Stabbed</t>
  </si>
  <si>
    <t>Current</t>
  </si>
  <si>
    <t>Rising</t>
  </si>
  <si>
    <t>Two</t>
  </si>
  <si>
    <t>Shooting</t>
  </si>
  <si>
    <t>Case</t>
  </si>
  <si>
    <t>Watched</t>
  </si>
  <si>
    <t>Strait</t>
  </si>
  <si>
    <t>United</t>
  </si>
  <si>
    <t>Recent</t>
  </si>
  <si>
    <t>Usiran</t>
  </si>
  <si>
    <t>Liverpool</t>
  </si>
  <si>
    <t>Past</t>
  </si>
  <si>
    <t>England</t>
  </si>
  <si>
    <t>Jail</t>
  </si>
  <si>
    <t>Boy</t>
  </si>
  <si>
    <t>Arrested</t>
  </si>
  <si>
    <t>Possible</t>
  </si>
  <si>
    <t>Manchester</t>
  </si>
  <si>
    <t>Records</t>
  </si>
  <si>
    <t>Henry</t>
  </si>
  <si>
    <t>Rise</t>
  </si>
  <si>
    <t>Challenge</t>
  </si>
  <si>
    <t>Strike</t>
  </si>
  <si>
    <t>Given</t>
  </si>
  <si>
    <t>Rivers</t>
  </si>
  <si>
    <t>Standing</t>
  </si>
  <si>
    <t>Drones</t>
  </si>
  <si>
    <t>Blowing</t>
  </si>
  <si>
    <t>Change</t>
  </si>
  <si>
    <t>Scandal</t>
  </si>
  <si>
    <t>Explosion</t>
  </si>
  <si>
    <t>Ebola</t>
  </si>
  <si>
    <t>Temperature</t>
  </si>
  <si>
    <t>Upcoming</t>
  </si>
  <si>
    <t>Palace</t>
  </si>
  <si>
    <t>Youngsters</t>
  </si>
  <si>
    <t>Boats</t>
  </si>
  <si>
    <t>Lack</t>
  </si>
  <si>
    <t>Happening</t>
  </si>
  <si>
    <t>Stabbing</t>
  </si>
  <si>
    <t>Hit</t>
  </si>
  <si>
    <t>Governments</t>
  </si>
  <si>
    <t>Immigrants</t>
  </si>
  <si>
    <t>Gaza</t>
  </si>
  <si>
    <t>Ham</t>
  </si>
  <si>
    <t>Beach</t>
  </si>
  <si>
    <t>Resign</t>
  </si>
  <si>
    <t>Parliament</t>
  </si>
  <si>
    <t>Crimes</t>
  </si>
  <si>
    <t>Hottest</t>
  </si>
  <si>
    <t>Sheffield</t>
  </si>
  <si>
    <t>Lives</t>
  </si>
  <si>
    <t>White</t>
  </si>
  <si>
    <t>Summer</t>
  </si>
  <si>
    <t>Squad</t>
  </si>
  <si>
    <t>Drowned</t>
  </si>
  <si>
    <t>Poison</t>
  </si>
  <si>
    <t>Nigel</t>
  </si>
  <si>
    <t>Starmers</t>
  </si>
  <si>
    <t>Close</t>
  </si>
  <si>
    <t>Peter</t>
  </si>
  <si>
    <t>Affected</t>
  </si>
  <si>
    <t>Chaos</t>
  </si>
  <si>
    <t>Reported</t>
  </si>
  <si>
    <t>Embezzlement</t>
  </si>
  <si>
    <t>Crystal</t>
  </si>
  <si>
    <t>European</t>
  </si>
  <si>
    <t>Economy</t>
  </si>
  <si>
    <t>Executive</t>
  </si>
  <si>
    <t>British</t>
  </si>
  <si>
    <t>Lebanon</t>
  </si>
  <si>
    <t>Team</t>
  </si>
  <si>
    <t>Husbands</t>
  </si>
  <si>
    <t>Funds</t>
  </si>
  <si>
    <t>Prison</t>
  </si>
  <si>
    <t>Scottish</t>
  </si>
  <si>
    <t>Starting</t>
  </si>
  <si>
    <t>Investigated</t>
  </si>
  <si>
    <t>West</t>
  </si>
  <si>
    <t>Relegated</t>
  </si>
  <si>
    <t>Dead</t>
  </si>
  <si>
    <t>Jumping</t>
  </si>
  <si>
    <t>Latest</t>
  </si>
  <si>
    <t>Following</t>
  </si>
  <si>
    <t>Busy</t>
  </si>
  <si>
    <t>Battle</t>
  </si>
  <si>
    <t>Exploded</t>
  </si>
  <si>
    <t>Affect</t>
  </si>
  <si>
    <t>Nowak</t>
  </si>
  <si>
    <t>Nato</t>
  </si>
  <si>
    <t>Conflicts</t>
  </si>
  <si>
    <t>Donation</t>
  </si>
  <si>
    <t>Files</t>
  </si>
  <si>
    <t>Championship</t>
  </si>
  <si>
    <t>Infighting</t>
  </si>
  <si>
    <t>Several</t>
  </si>
  <si>
    <t>Recordbreaking</t>
  </si>
  <si>
    <t>Diplomatic</t>
  </si>
  <si>
    <t>Markets</t>
  </si>
  <si>
    <t>Inflation</t>
  </si>
  <si>
    <t>Shipping</t>
  </si>
  <si>
    <t>Called</t>
  </si>
  <si>
    <t>Areas</t>
  </si>
  <si>
    <t>Effects</t>
  </si>
  <si>
    <t>Caused</t>
  </si>
  <si>
    <t>Raping</t>
  </si>
  <si>
    <t>Next</t>
  </si>
  <si>
    <t>Leader</t>
  </si>
  <si>
    <t>Plus</t>
  </si>
  <si>
    <t>Trophy</t>
  </si>
  <si>
    <t>Novak</t>
  </si>
  <si>
    <t>Chief</t>
  </si>
  <si>
    <t>Stop</t>
  </si>
  <si>
    <t>Climate</t>
  </si>
  <si>
    <t>Psg</t>
  </si>
  <si>
    <t>Brothers</t>
  </si>
  <si>
    <t>General</t>
  </si>
  <si>
    <t>Rapists</t>
  </si>
  <si>
    <t>Crossing</t>
  </si>
  <si>
    <t>Sentence</t>
  </si>
  <si>
    <t>Economic</t>
  </si>
  <si>
    <t>Kingdom</t>
  </si>
  <si>
    <t>Rachel</t>
  </si>
  <si>
    <t>Reeves</t>
  </si>
  <si>
    <t>Kept</t>
  </si>
  <si>
    <t>Bout</t>
  </si>
  <si>
    <t>Salah</t>
  </si>
  <si>
    <t>Continuation</t>
  </si>
  <si>
    <t>Escalation</t>
  </si>
  <si>
    <t>Ireland</t>
  </si>
  <si>
    <t>Step</t>
  </si>
  <si>
    <t>American</t>
  </si>
  <si>
    <t>Passed</t>
  </si>
  <si>
    <t>Sad</t>
  </si>
  <si>
    <t>Strikes</t>
  </si>
  <si>
    <t>Weeks</t>
  </si>
  <si>
    <t>Held</t>
  </si>
  <si>
    <t>Becoming</t>
  </si>
  <si>
    <t>Jeffrey</t>
  </si>
  <si>
    <t>Donaldson</t>
  </si>
  <si>
    <t>Stay</t>
  </si>
  <si>
    <t>Stopped</t>
  </si>
  <si>
    <t>Canadian</t>
  </si>
  <si>
    <t>Million</t>
  </si>
  <si>
    <t>Race</t>
  </si>
  <si>
    <t>Listen</t>
  </si>
  <si>
    <t>Woman</t>
  </si>
  <si>
    <t>Bomb</t>
  </si>
  <si>
    <t>Arrest</t>
  </si>
  <si>
    <t>Raped</t>
  </si>
  <si>
    <t>Sorry</t>
  </si>
  <si>
    <t>Enough</t>
  </si>
  <si>
    <t>Shortage</t>
  </si>
  <si>
    <t>Aliens</t>
  </si>
  <si>
    <t>Teen</t>
  </si>
  <si>
    <t>Reaching</t>
  </si>
  <si>
    <t>Focus</t>
  </si>
  <si>
    <t>Genocide</t>
  </si>
  <si>
    <t>Ministers</t>
  </si>
  <si>
    <t>Talk</t>
  </si>
  <si>
    <t>Parts</t>
  </si>
  <si>
    <t>Conviction</t>
  </si>
  <si>
    <t>Saving</t>
  </si>
  <si>
    <t>Whether</t>
  </si>
  <si>
    <t>Gas</t>
  </si>
  <si>
    <t>Corrupt</t>
  </si>
  <si>
    <t>Policy</t>
  </si>
  <si>
    <t>Launch</t>
  </si>
  <si>
    <t>Weekend</t>
  </si>
  <si>
    <t>Sea</t>
  </si>
  <si>
    <t>Judge</t>
  </si>
  <si>
    <t>Apartment</t>
  </si>
  <si>
    <t>City</t>
  </si>
  <si>
    <t>Affecting</t>
  </si>
  <si>
    <t>Innocent</t>
  </si>
  <si>
    <t>Unfortunate</t>
  </si>
  <si>
    <t>Sentences</t>
  </si>
  <si>
    <t>Broken</t>
  </si>
  <si>
    <t>Putin</t>
  </si>
  <si>
    <t>Depressing</t>
  </si>
  <si>
    <t>Lad</t>
  </si>
  <si>
    <t>Headlines</t>
  </si>
  <si>
    <t>Wether</t>
  </si>
  <si>
    <t>Bodies</t>
  </si>
  <si>
    <t>Rivals</t>
  </si>
  <si>
    <t>Space</t>
  </si>
  <si>
    <t>Despite</t>
  </si>
  <si>
    <t>Nichola</t>
  </si>
  <si>
    <t>Victory</t>
  </si>
  <si>
    <t>Extreme</t>
  </si>
  <si>
    <t>Mother</t>
  </si>
  <si>
    <t>Migrants</t>
  </si>
  <si>
    <t>Exploding</t>
  </si>
  <si>
    <t>Set</t>
  </si>
  <si>
    <t>Teenage</t>
  </si>
  <si>
    <t>Jeff</t>
  </si>
  <si>
    <t>Rates</t>
  </si>
  <si>
    <t>Pleading</t>
  </si>
  <si>
    <t>Burnhams</t>
  </si>
  <si>
    <t>Effect</t>
  </si>
  <si>
    <t>Moon</t>
  </si>
  <si>
    <t>Dubai</t>
  </si>
  <si>
    <t>Build</t>
  </si>
  <si>
    <t>Stabbings</t>
  </si>
  <si>
    <t>Disgusting</t>
  </si>
  <si>
    <t>Epl</t>
  </si>
  <si>
    <t>Killed</t>
  </si>
  <si>
    <t>Sacked</t>
  </si>
  <si>
    <t>Fall</t>
  </si>
  <si>
    <t>Champion</t>
  </si>
  <si>
    <t>Clue</t>
  </si>
  <si>
    <t>Street</t>
  </si>
  <si>
    <t>Inside</t>
  </si>
  <si>
    <t>Fight</t>
  </si>
  <si>
    <t>Former</t>
  </si>
  <si>
    <t>Threatening</t>
  </si>
  <si>
    <t>Mass</t>
  </si>
  <si>
    <t>Queen</t>
  </si>
  <si>
    <t>Everyday</t>
  </si>
  <si>
    <t>Fell</t>
  </si>
  <si>
    <t>Recorded</t>
  </si>
  <si>
    <t>Mps</t>
  </si>
  <si>
    <t>Decision</t>
  </si>
  <si>
    <t>Early</t>
  </si>
  <si>
    <t>University</t>
  </si>
  <si>
    <t>Student</t>
  </si>
  <si>
    <t>Luke</t>
  </si>
  <si>
    <t>Littler</t>
  </si>
  <si>
    <t>Darts</t>
  </si>
  <si>
    <t>Accused</t>
  </si>
  <si>
    <t>Sir</t>
  </si>
  <si>
    <t>Visa</t>
  </si>
  <si>
    <t>Visit</t>
  </si>
  <si>
    <t>Built</t>
  </si>
  <si>
    <t>Trade</t>
  </si>
  <si>
    <t>Hackney</t>
  </si>
  <si>
    <t>Blue</t>
  </si>
  <si>
    <t>Night</t>
  </si>
  <si>
    <t>Thought</t>
  </si>
  <si>
    <t>Boat</t>
  </si>
  <si>
    <t>Romanian</t>
  </si>
  <si>
    <t>Committed</t>
  </si>
  <si>
    <t>Apart</t>
  </si>
  <si>
    <t>Baby</t>
  </si>
  <si>
    <t>Topic</t>
  </si>
  <si>
    <t>Epstein</t>
  </si>
  <si>
    <t>Challenges</t>
  </si>
  <si>
    <t>Lake</t>
  </si>
  <si>
    <t>Isle</t>
  </si>
  <si>
    <t>Polls</t>
  </si>
  <si>
    <t>Near</t>
  </si>
  <si>
    <t>Releasing</t>
  </si>
  <si>
    <t>Unemployment</t>
  </si>
  <si>
    <t>Guess</t>
  </si>
  <si>
    <t>Cousin</t>
  </si>
  <si>
    <t>Beaches</t>
  </si>
  <si>
    <t>Anthony</t>
  </si>
  <si>
    <t>Gordon</t>
  </si>
  <si>
    <t>Barcelona</t>
  </si>
  <si>
    <t>Brexit</t>
  </si>
  <si>
    <t>Cuffed</t>
  </si>
  <si>
    <t>Hampshire</t>
  </si>
  <si>
    <t>Fires</t>
  </si>
  <si>
    <t>Resignation</t>
  </si>
  <si>
    <t>Labours</t>
  </si>
  <si>
    <t>Kidnapped</t>
  </si>
  <si>
    <t>Fury</t>
  </si>
  <si>
    <t>Drama</t>
  </si>
  <si>
    <t>Brighton</t>
  </si>
  <si>
    <t>Station</t>
  </si>
  <si>
    <t>Leave</t>
  </si>
  <si>
    <t>Reports</t>
  </si>
  <si>
    <t>Thunderstorms</t>
  </si>
  <si>
    <t>David</t>
  </si>
  <si>
    <t>Prom</t>
  </si>
  <si>
    <t>Development</t>
  </si>
  <si>
    <t>Raised</t>
  </si>
  <si>
    <t>Cognitive</t>
  </si>
  <si>
    <t>Decline</t>
  </si>
  <si>
    <t>Palestine</t>
  </si>
  <si>
    <t>Dramatic</t>
  </si>
  <si>
    <t>Irans</t>
  </si>
  <si>
    <t>Nuclear</t>
  </si>
  <si>
    <t>Speech</t>
  </si>
  <si>
    <t>Word</t>
  </si>
  <si>
    <t>Supplies</t>
  </si>
  <si>
    <t>Signs</t>
  </si>
  <si>
    <t>Warming</t>
  </si>
  <si>
    <t>Aid</t>
  </si>
  <si>
    <t>Candidate</t>
  </si>
  <si>
    <t>Divers</t>
  </si>
  <si>
    <t>Worldwide</t>
  </si>
  <si>
    <t>Tension</t>
  </si>
  <si>
    <t>Deciding</t>
  </si>
  <si>
    <t>Northern</t>
  </si>
  <si>
    <t>Blockade</t>
  </si>
  <si>
    <t>Outcome</t>
  </si>
  <si>
    <t>Flats</t>
  </si>
  <si>
    <t>Teens</t>
  </si>
  <si>
    <t>Wes</t>
  </si>
  <si>
    <t>Streeting</t>
  </si>
  <si>
    <t>Neets</t>
  </si>
  <si>
    <t>Hope</t>
  </si>
  <si>
    <t>Jailed</t>
  </si>
  <si>
    <t>Ufo</t>
  </si>
  <si>
    <t>Congo</t>
  </si>
  <si>
    <t>Iranian</t>
  </si>
  <si>
    <t>President</t>
  </si>
  <si>
    <t>Followed</t>
  </si>
  <si>
    <t>Developments</t>
  </si>
  <si>
    <t>Pep</t>
  </si>
  <si>
    <t>Reduced</t>
  </si>
  <si>
    <t>Blockage</t>
  </si>
  <si>
    <t>Bye</t>
  </si>
  <si>
    <t>Turned</t>
  </si>
  <si>
    <t>Changing</t>
  </si>
  <si>
    <t>Serious</t>
  </si>
  <si>
    <t>Usairan</t>
  </si>
  <si>
    <t>Regions</t>
  </si>
  <si>
    <t>Devastating</t>
  </si>
  <si>
    <t>Plea</t>
  </si>
  <si>
    <t>Migration</t>
  </si>
  <si>
    <t>Plan</t>
  </si>
  <si>
    <t>Debates</t>
  </si>
  <si>
    <t>Discussion</t>
  </si>
  <si>
    <t>Impact</t>
  </si>
  <si>
    <t>Neet</t>
  </si>
  <si>
    <t>Custodial</t>
  </si>
  <si>
    <t>Cases</t>
  </si>
  <si>
    <t>Rest</t>
  </si>
  <si>
    <t>Lifting</t>
  </si>
  <si>
    <t>Cuba</t>
  </si>
  <si>
    <t>Seats</t>
  </si>
  <si>
    <t>Forward</t>
  </si>
  <si>
    <t>Employment</t>
  </si>
  <si>
    <t>Tragic</t>
  </si>
  <si>
    <t>Longer</t>
  </si>
  <si>
    <t>Inability</t>
  </si>
  <si>
    <t>Arriving</t>
  </si>
  <si>
    <t>Roof</t>
  </si>
  <si>
    <t>Potentially</t>
  </si>
  <si>
    <t>Welsh</t>
  </si>
  <si>
    <t>Nasa</t>
  </si>
  <si>
    <t>Continues</t>
  </si>
  <si>
    <t>Mayhem</t>
  </si>
  <si>
    <t>July</t>
  </si>
  <si>
    <t>Wild</t>
  </si>
  <si>
    <t>Abuse</t>
  </si>
  <si>
    <t>Higher</t>
  </si>
  <si>
    <t>Led</t>
  </si>
  <si>
    <t>Passing</t>
  </si>
  <si>
    <t>Place</t>
  </si>
  <si>
    <t>Happen</t>
  </si>
  <si>
    <t>Ukrain</t>
  </si>
  <si>
    <t>Upheaval</t>
  </si>
  <si>
    <t>Makersfield</t>
  </si>
  <si>
    <t>Bezos</t>
  </si>
  <si>
    <t>Convicted</t>
  </si>
  <si>
    <t>Drownings</t>
  </si>
  <si>
    <t>Ill</t>
  </si>
  <si>
    <t>Possibility</t>
  </si>
  <si>
    <t>Extended</t>
  </si>
  <si>
    <t>Daughter</t>
  </si>
  <si>
    <t>Changes</t>
  </si>
  <si>
    <t>Failing</t>
  </si>
  <si>
    <t>Attacked</t>
  </si>
  <si>
    <t>Wounds</t>
  </si>
  <si>
    <t>Whitehouse</t>
  </si>
  <si>
    <t>Increases</t>
  </si>
  <si>
    <t>Education</t>
  </si>
  <si>
    <t>Threat</t>
  </si>
  <si>
    <t>Iraq</t>
  </si>
  <si>
    <t>Discussions</t>
  </si>
  <si>
    <t>Housing</t>
  </si>
  <si>
    <t>Warm</t>
  </si>
  <si>
    <t>Star</t>
  </si>
  <si>
    <t>National</t>
  </si>
  <si>
    <t>Murrel</t>
  </si>
  <si>
    <t>Harsh</t>
  </si>
  <si>
    <t>Experienced</t>
  </si>
  <si>
    <t>Corruption</t>
  </si>
  <si>
    <t>Meta</t>
  </si>
  <si>
    <t>Murrell</t>
  </si>
  <si>
    <t>Mountbatten</t>
  </si>
  <si>
    <t>Parade</t>
  </si>
  <si>
    <t>Married</t>
  </si>
  <si>
    <t>Italy</t>
  </si>
  <si>
    <t>Properties</t>
  </si>
  <si>
    <t>Nicolas</t>
  </si>
  <si>
    <t>Budget</t>
  </si>
  <si>
    <t>Waters</t>
  </si>
  <si>
    <t>Lifestyle</t>
  </si>
  <si>
    <t>Uproar</t>
  </si>
  <si>
    <t>Tensions</t>
  </si>
  <si>
    <t>Severe</t>
  </si>
  <si>
    <t>Racist</t>
  </si>
  <si>
    <t>Tonight</t>
  </si>
  <si>
    <t>Cap</t>
  </si>
  <si>
    <t>Eurovision</t>
  </si>
  <si>
    <t>Misuse</t>
  </si>
  <si>
    <t>Assault</t>
  </si>
  <si>
    <t>Handcuffed</t>
  </si>
  <si>
    <t>Match</t>
  </si>
  <si>
    <t>Manager</t>
  </si>
  <si>
    <t>Arne</t>
  </si>
  <si>
    <t>Blood</t>
  </si>
  <si>
    <t>Steirmer</t>
  </si>
  <si>
    <t>Soon</t>
  </si>
  <si>
    <t>Tring</t>
  </si>
  <si>
    <t>Coerced</t>
  </si>
  <si>
    <t>Blow</t>
  </si>
  <si>
    <t>Blown</t>
  </si>
  <si>
    <t>Crow</t>
  </si>
  <si>
    <t>Yard</t>
  </si>
  <si>
    <t>Everybody</t>
  </si>
  <si>
    <t>Verge</t>
  </si>
  <si>
    <t>Hello</t>
  </si>
  <si>
    <t>Stabing</t>
  </si>
  <si>
    <t>Arson</t>
  </si>
  <si>
    <t>School</t>
  </si>
  <si>
    <t>Kenya</t>
  </si>
  <si>
    <t>Cashout</t>
  </si>
  <si>
    <t>Hasan</t>
  </si>
  <si>
    <t>Fbi</t>
  </si>
  <si>
    <t>Hetravirus</t>
  </si>
  <si>
    <t>Dunno</t>
  </si>
  <si>
    <t>Brainrot</t>
  </si>
  <si>
    <t>Cheese</t>
  </si>
  <si>
    <t>Mohammed</t>
  </si>
  <si>
    <t>Slots</t>
  </si>
  <si>
    <t>Ïmmagrants</t>
  </si>
  <si>
    <t>Opinion</t>
  </si>
  <si>
    <t>Centred</t>
  </si>
  <si>
    <t>Criticized</t>
  </si>
  <si>
    <t>Netzero</t>
  </si>
  <si>
    <t>Clean</t>
  </si>
  <si>
    <t>Plans</t>
  </si>
  <si>
    <t>Jose</t>
  </si>
  <si>
    <t>Mourinhl</t>
  </si>
  <si>
    <t>Madrid</t>
  </si>
  <si>
    <t>Deport</t>
  </si>
  <si>
    <t>Elizabeth</t>
  </si>
  <si>
    <t>Becuase</t>
  </si>
  <si>
    <t>Massive</t>
  </si>
  <si>
    <t>Wach</t>
  </si>
  <si>
    <t>Prem</t>
  </si>
  <si>
    <t>Kid</t>
  </si>
  <si>
    <t>Since</t>
  </si>
  <si>
    <t>Hints</t>
  </si>
  <si>
    <t>Proofs</t>
  </si>
  <si>
    <t>Holicombe</t>
  </si>
  <si>
    <t>Hour</t>
  </si>
  <si>
    <t>Joy</t>
  </si>
  <si>
    <t>Aughust</t>
  </si>
  <si>
    <t>Toddler</t>
  </si>
  <si>
    <t>Ashton</t>
  </si>
  <si>
    <t>Nam</t>
  </si>
  <si>
    <t>Nan</t>
  </si>
  <si>
    <t>Unwell</t>
  </si>
  <si>
    <t>Seat</t>
  </si>
  <si>
    <t>Charged</t>
  </si>
  <si>
    <t>Sharp</t>
  </si>
  <si>
    <t>Immigratiom</t>
  </si>
  <si>
    <t>Jiraya</t>
  </si>
  <si>
    <t>Sensi</t>
  </si>
  <si>
    <t>Birthday</t>
  </si>
  <si>
    <t>Southend</t>
  </si>
  <si>
    <t>Neymar</t>
  </si>
  <si>
    <t>Worldcup</t>
  </si>
  <si>
    <t>Conflic</t>
  </si>
  <si>
    <t>Study</t>
  </si>
  <si>
    <t>Researchers</t>
  </si>
  <si>
    <t>Season</t>
  </si>
  <si>
    <t>Shot</t>
  </si>
  <si>
    <t>Waterways</t>
  </si>
  <si>
    <t>Together</t>
  </si>
  <si>
    <t>Maje</t>
  </si>
  <si>
    <t>Luck</t>
  </si>
  <si>
    <t>Appeal</t>
  </si>
  <si>
    <t>Steel</t>
  </si>
  <si>
    <t>Carrying</t>
  </si>
  <si>
    <t>Behalf</t>
  </si>
  <si>
    <t>Arising</t>
  </si>
  <si>
    <t>Settled</t>
  </si>
  <si>
    <t>Scolding</t>
  </si>
  <si>
    <t>Communicate</t>
  </si>
  <si>
    <t>Stairmer</t>
  </si>
  <si>
    <t>Tusk</t>
  </si>
  <si>
    <t>Poland</t>
  </si>
  <si>
    <t>Milotary</t>
  </si>
  <si>
    <t>Cooperation</t>
  </si>
  <si>
    <t>Sister</t>
  </si>
  <si>
    <t>Canada</t>
  </si>
  <si>
    <t>Toy</t>
  </si>
  <si>
    <t>Released</t>
  </si>
  <si>
    <t>Generation</t>
  </si>
  <si>
    <t>Ufc</t>
  </si>
  <si>
    <t>Currently</t>
  </si>
  <si>
    <t>Lawn</t>
  </si>
  <si>
    <t>Speak</t>
  </si>
  <si>
    <t>Monsoon</t>
  </si>
  <si>
    <t>Salaya</t>
  </si>
  <si>
    <t>Port</t>
  </si>
  <si>
    <t>Critical</t>
  </si>
  <si>
    <t>Gujarats</t>
  </si>
  <si>
    <t>Dhow</t>
  </si>
  <si>
    <t>Worse</t>
  </si>
  <si>
    <t>Movemtn</t>
  </si>
  <si>
    <t>Profile</t>
  </si>
  <si>
    <t>Picture</t>
  </si>
  <si>
    <t>Rail</t>
  </si>
  <si>
    <t>Transport</t>
  </si>
  <si>
    <t>Rationalization</t>
  </si>
  <si>
    <t>Lady</t>
  </si>
  <si>
    <t>Aged</t>
  </si>
  <si>
    <t>Rapidly</t>
  </si>
  <si>
    <t>Makerfied</t>
  </si>
  <si>
    <t>Nominal</t>
  </si>
  <si>
    <t>Lead</t>
  </si>
  <si>
    <t>Rat</t>
  </si>
  <si>
    <t>Disease</t>
  </si>
  <si>
    <t>Spreading</t>
  </si>
  <si>
    <t>Harvey</t>
  </si>
  <si>
    <t>Eastenders</t>
  </si>
  <si>
    <t>Herny</t>
  </si>
  <si>
    <t>Robbing</t>
  </si>
  <si>
    <t>Ftom</t>
  </si>
  <si>
    <t>Sno</t>
  </si>
  <si>
    <t>Condemning</t>
  </si>
  <si>
    <t>Blocks</t>
  </si>
  <si>
    <t>Dinosaur</t>
  </si>
  <si>
    <t>Species</t>
  </si>
  <si>
    <t>Thailand</t>
  </si>
  <si>
    <t>Threatened</t>
  </si>
  <si>
    <t>Oman</t>
  </si>
  <si>
    <t>Isreal</t>
  </si>
  <si>
    <t>Regularly</t>
  </si>
  <si>
    <t>Placing</t>
  </si>
  <si>
    <t>Bans</t>
  </si>
  <si>
    <t>Albino</t>
  </si>
  <si>
    <t>Interested</t>
  </si>
  <si>
    <t>Questions</t>
  </si>
  <si>
    <t>Garage</t>
  </si>
  <si>
    <t>Undeclared</t>
  </si>
  <si>
    <t>Extending</t>
  </si>
  <si>
    <t>Pregnancy</t>
  </si>
  <si>
    <t>Depression</t>
  </si>
  <si>
    <t>Contested</t>
  </si>
  <si>
    <t>Anymore</t>
  </si>
  <si>
    <t>James</t>
  </si>
  <si>
    <t>Charles</t>
  </si>
  <si>
    <t>Refusing</t>
  </si>
  <si>
    <t>Trans</t>
  </si>
  <si>
    <t>Toilets</t>
  </si>
  <si>
    <t>Segregation</t>
  </si>
  <si>
    <t>Gabbie</t>
  </si>
  <si>
    <t>Gonzales</t>
  </si>
  <si>
    <t>Driving</t>
  </si>
  <si>
    <t>Messed</t>
  </si>
  <si>
    <t>Itll</t>
  </si>
  <si>
    <t>Difference</t>
  </si>
  <si>
    <t>Scary</t>
  </si>
  <si>
    <t>Outbreaks</t>
  </si>
  <si>
    <t>Enola</t>
  </si>
  <si>
    <t>Bike</t>
  </si>
  <si>
    <t>South</t>
  </si>
  <si>
    <t>Ufouap</t>
  </si>
  <si>
    <t>Factors</t>
  </si>
  <si>
    <t>Meningitisb</t>
  </si>
  <si>
    <t>Tarrif</t>
  </si>
  <si>
    <t>Frolicking</t>
  </si>
  <si>
    <t>Happy</t>
  </si>
  <si>
    <t>Protesting</t>
  </si>
  <si>
    <t>Resignment</t>
  </si>
  <si>
    <t>Euros</t>
  </si>
  <si>
    <t>Surprise</t>
  </si>
  <si>
    <t>Megalomaniac</t>
  </si>
  <si>
    <t>Unlawful</t>
  </si>
  <si>
    <t>Uhhhh</t>
  </si>
  <si>
    <t>Distracting</t>
  </si>
  <si>
    <t>Crashing</t>
  </si>
  <si>
    <t>Flat</t>
  </si>
  <si>
    <t>Ransome</t>
  </si>
  <si>
    <t>Wedding</t>
  </si>
  <si>
    <t>Uhj</t>
  </si>
  <si>
    <t>Fun</t>
  </si>
  <si>
    <t>Painted</t>
  </si>
  <si>
    <t>Esther</t>
  </si>
  <si>
    <t>Patrick</t>
  </si>
  <si>
    <t>Cows</t>
  </si>
  <si>
    <t>Suddenly</t>
  </si>
  <si>
    <t>Individual</t>
  </si>
  <si>
    <t>Sunderland</t>
  </si>
  <si>
    <t>Nigerians</t>
  </si>
  <si>
    <t>Melted</t>
  </si>
  <si>
    <t>Potholes</t>
  </si>
  <si>
    <t>Subnautica</t>
  </si>
  <si>
    <t>Train</t>
  </si>
  <si>
    <t>Condemns</t>
  </si>
  <si>
    <t>Violating</t>
  </si>
  <si>
    <t>Airspace</t>
  </si>
  <si>
    <t>Declare</t>
  </si>
  <si>
    <t>Island</t>
  </si>
  <si>
    <t>Eidddddddddd</t>
  </si>
  <si>
    <t>Nrws</t>
  </si>
  <si>
    <t>Buffalo</t>
  </si>
  <si>
    <t>Ice</t>
  </si>
  <si>
    <t>Homes</t>
  </si>
  <si>
    <t>Forcefully</t>
  </si>
  <si>
    <t>Colour</t>
  </si>
  <si>
    <t>Nearly</t>
  </si>
  <si>
    <t>Evicted</t>
  </si>
  <si>
    <t>Hjjju</t>
  </si>
  <si>
    <t>Korean</t>
  </si>
  <si>
    <t>Highschool</t>
  </si>
  <si>
    <t>Stalker</t>
  </si>
  <si>
    <t>Attenborough</t>
  </si>
  <si>
    <t>Killing</t>
  </si>
  <si>
    <t>Long</t>
  </si>
  <si>
    <t>Attending</t>
  </si>
  <si>
    <t>Ans</t>
  </si>
  <si>
    <t>Statements</t>
  </si>
  <si>
    <t>Commitment</t>
  </si>
  <si>
    <t>Council</t>
  </si>
  <si>
    <t>Emissions</t>
  </si>
  <si>
    <t>Negotiating</t>
  </si>
  <si>
    <t>Aigenerated</t>
  </si>
  <si>
    <t>Misinformation</t>
  </si>
  <si>
    <t>Regulate</t>
  </si>
  <si>
    <t>Detect</t>
  </si>
  <si>
    <t>Intensified</t>
  </si>
  <si>
    <t>Itan</t>
  </si>
  <si>
    <t>Lovcal</t>
  </si>
  <si>
    <t>Stammers</t>
  </si>
  <si>
    <t>Fair</t>
  </si>
  <si>
    <t>Backflip</t>
  </si>
  <si>
    <t>Program</t>
  </si>
  <si>
    <t>Cuz</t>
  </si>
  <si>
    <t>Confident</t>
  </si>
  <si>
    <t>Military</t>
  </si>
  <si>
    <t>Worries</t>
  </si>
  <si>
    <t>Prevent</t>
  </si>
  <si>
    <t>Wider</t>
  </si>
  <si>
    <t>Disruption</t>
  </si>
  <si>
    <t>Missile</t>
  </si>
  <si>
    <t>Lunch</t>
  </si>
  <si>
    <t>Thanks</t>
  </si>
  <si>
    <t>Guys</t>
  </si>
  <si>
    <t>Bits</t>
  </si>
  <si>
    <t>Pieces</t>
  </si>
  <si>
    <t>Pedofile</t>
  </si>
  <si>
    <t>Soccer</t>
  </si>
  <si>
    <t>Cleared</t>
  </si>
  <si>
    <t>Carol</t>
  </si>
  <si>
    <t>Vorderman</t>
  </si>
  <si>
    <t>Inappropriatesexual</t>
  </si>
  <si>
    <t>Murrells</t>
  </si>
  <si>
    <t>King</t>
  </si>
  <si>
    <t>Visiting</t>
  </si>
  <si>
    <t>Belfast</t>
  </si>
  <si>
    <t>Lace</t>
  </si>
  <si>
    <t>Dire</t>
  </si>
  <si>
    <t>Holding</t>
  </si>
  <si>
    <t>Dragged</t>
  </si>
  <si>
    <t>Unseat</t>
  </si>
  <si>
    <t>Gpt</t>
  </si>
  <si>
    <t>Approacht</t>
  </si>
  <si>
    <t>Tips</t>
  </si>
  <si>
    <t>San</t>
  </si>
  <si>
    <t>Diego</t>
  </si>
  <si>
    <t>Maldives</t>
  </si>
  <si>
    <t>Yess</t>
  </si>
  <si>
    <t>Approval</t>
  </si>
  <si>
    <t>Contract</t>
  </si>
  <si>
    <t>Escalating</t>
  </si>
  <si>
    <t>Reopening</t>
  </si>
  <si>
    <t>Route</t>
  </si>
  <si>
    <t>Challemge</t>
  </si>
  <si>
    <t>River</t>
  </si>
  <si>
    <t>Papers</t>
  </si>
  <si>
    <t>Kidnap</t>
  </si>
  <si>
    <t>Ustranian</t>
  </si>
  <si>
    <t>Mod</t>
  </si>
  <si>
    <t>Detection</t>
  </si>
  <si>
    <t>Increasing</t>
  </si>
  <si>
    <t>Accidently</t>
  </si>
  <si>
    <t>Provision</t>
  </si>
  <si>
    <t>Xxxx</t>
  </si>
  <si>
    <t>Pad</t>
  </si>
  <si>
    <t>Workd</t>
  </si>
  <si>
    <t>Storythat</t>
  </si>
  <si>
    <t>Desided</t>
  </si>
  <si>
    <t>Controversy</t>
  </si>
  <si>
    <t>Surrounding</t>
  </si>
  <si>
    <t>Break</t>
  </si>
  <si>
    <t>Alan</t>
  </si>
  <si>
    <t>Milburns</t>
  </si>
  <si>
    <t>Eastern</t>
  </si>
  <si>
    <t>Blows</t>
  </si>
  <si>
    <t>North</t>
  </si>
  <si>
    <t>Avoiding</t>
  </si>
  <si>
    <t>Assaulting</t>
  </si>
  <si>
    <t>Aneurysm</t>
  </si>
  <si>
    <t>Pair</t>
  </si>
  <si>
    <t>Laws</t>
  </si>
  <si>
    <t>Disclosure</t>
  </si>
  <si>
    <t>Embola</t>
  </si>
  <si>
    <t>Absolutely</t>
  </si>
  <si>
    <t>Dembele</t>
  </si>
  <si>
    <t>Obama</t>
  </si>
  <si>
    <t>Finishing</t>
  </si>
  <si>
    <t>Ready</t>
  </si>
  <si>
    <t>Self</t>
  </si>
  <si>
    <t>Citizens</t>
  </si>
  <si>
    <t>Shattering</t>
  </si>
  <si>
    <t>Smashing</t>
  </si>
  <si>
    <t>Challenged</t>
  </si>
  <si>
    <t>Position</t>
  </si>
  <si>
    <t>Leavin</t>
  </si>
  <si>
    <t>Historic</t>
  </si>
  <si>
    <t>Highs</t>
  </si>
  <si>
    <t>Filtering</t>
  </si>
  <si>
    <t>Garsa</t>
  </si>
  <si>
    <t>Antisemitic</t>
  </si>
  <si>
    <t>Steven</t>
  </si>
  <si>
    <t>Speilberg</t>
  </si>
  <si>
    <t>Movie</t>
  </si>
  <si>
    <t>Influenced</t>
  </si>
  <si>
    <t>Unfortunately</t>
  </si>
  <si>
    <t>Largest</t>
  </si>
  <si>
    <t>Gdp</t>
  </si>
  <si>
    <t>Atention</t>
  </si>
  <si>
    <t>Wash</t>
  </si>
  <si>
    <t>Tyne</t>
  </si>
  <si>
    <t>Ships</t>
  </si>
  <si>
    <t>Peopleaffecting</t>
  </si>
  <si>
    <t>Necessary</t>
  </si>
  <si>
    <t>Stopping</t>
  </si>
  <si>
    <t>Whereby</t>
  </si>
  <si>
    <t>Pledges</t>
  </si>
  <si>
    <t>Concerning</t>
  </si>
  <si>
    <t>Proper</t>
  </si>
  <si>
    <t>Zeeasfirre</t>
  </si>
  <si>
    <t>Hewont</t>
  </si>
  <si>
    <t>Exhusband</t>
  </si>
  <si>
    <t>Southeasten</t>
  </si>
  <si>
    <t>Targeting</t>
  </si>
  <si>
    <t>Civilians</t>
  </si>
  <si>
    <t>Helped</t>
  </si>
  <si>
    <t>Broke</t>
  </si>
  <si>
    <t>Thunder</t>
  </si>
  <si>
    <t>Storms</t>
  </si>
  <si>
    <t>Menboys</t>
  </si>
  <si>
    <t>Custody</t>
  </si>
  <si>
    <t>Misconduct</t>
  </si>
  <si>
    <t>Pakistani</t>
  </si>
  <si>
    <t>Justice</t>
  </si>
  <si>
    <t>Trouble</t>
  </si>
  <si>
    <t>Chelsea</t>
  </si>
  <si>
    <t>Flower</t>
  </si>
  <si>
    <t>Failure</t>
  </si>
  <si>
    <t>Origin</t>
  </si>
  <si>
    <t>Damage</t>
  </si>
  <si>
    <t>Outwith</t>
  </si>
  <si>
    <t>Assist</t>
  </si>
  <si>
    <t>Pickmere</t>
  </si>
  <si>
    <t>Imagine</t>
  </si>
  <si>
    <t>Tomorrow</t>
  </si>
  <si>
    <t>Worlds</t>
  </si>
  <si>
    <t>Sneak</t>
  </si>
  <si>
    <t>Hair</t>
  </si>
  <si>
    <t>Lran</t>
  </si>
  <si>
    <t>Unnecessary</t>
  </si>
  <si>
    <t>Causes</t>
  </si>
  <si>
    <t>Misery</t>
  </si>
  <si>
    <t>Handling</t>
  </si>
  <si>
    <t>Rwanda</t>
  </si>
  <si>
    <t>Deportation</t>
  </si>
  <si>
    <t>Dominated</t>
  </si>
  <si>
    <t>Seasefire</t>
  </si>
  <si>
    <t>Israels</t>
  </si>
  <si>
    <t>Seces</t>
  </si>
  <si>
    <t>Fier</t>
  </si>
  <si>
    <t>Hatavirus</t>
  </si>
  <si>
    <t>Saga</t>
  </si>
  <si>
    <t>Revolving</t>
  </si>
  <si>
    <t>Straights</t>
  </si>
  <si>
    <t>Beirut</t>
  </si>
  <si>
    <t>Classed</t>
  </si>
  <si>
    <t>William</t>
  </si>
  <si>
    <t>Keeps</t>
  </si>
  <si>
    <t>Contradict</t>
  </si>
  <si>
    <t>Shortages</t>
  </si>
  <si>
    <t>Controls</t>
  </si>
  <si>
    <t>Lies</t>
  </si>
  <si>
    <t>Criminal</t>
  </si>
  <si>
    <t>Landing</t>
  </si>
  <si>
    <t>Cares</t>
  </si>
  <si>
    <t>Finances</t>
  </si>
  <si>
    <t>Thee</t>
  </si>
  <si>
    <t>Owned</t>
  </si>
  <si>
    <t>Siphoning</t>
  </si>
  <si>
    <t>Salary</t>
  </si>
  <si>
    <t>Himself</t>
  </si>
  <si>
    <t>Miss</t>
  </si>
  <si>
    <t>Clinging</t>
  </si>
  <si>
    <t>Lakescanals</t>
  </si>
  <si>
    <t>Sont</t>
  </si>
  <si>
    <t>Readwatch</t>
  </si>
  <si>
    <t>Invading</t>
  </si>
  <si>
    <t>Biopic</t>
  </si>
  <si>
    <t>Tbh</t>
  </si>
  <si>
    <t>Natch</t>
  </si>
  <si>
    <t>Sucesses</t>
  </si>
  <si>
    <t>Gen</t>
  </si>
  <si>
    <t>Hestwave</t>
  </si>
  <si>
    <t>Canal</t>
  </si>
  <si>
    <t>Betwewn</t>
  </si>
  <si>
    <t>Visited</t>
  </si>
  <si>
    <t>Henery</t>
  </si>
  <si>
    <t>Disgraceful</t>
  </si>
  <si>
    <t>Treated</t>
  </si>
  <si>
    <t>Accidental</t>
  </si>
  <si>
    <t>Misfiring</t>
  </si>
  <si>
    <t>Border</t>
  </si>
  <si>
    <t>Consume</t>
  </si>
  <si>
    <t>Aston</t>
  </si>
  <si>
    <t>Villa</t>
  </si>
  <si>
    <t>Europa</t>
  </si>
  <si>
    <t>Ropes</t>
  </si>
  <si>
    <t>Unemployed</t>
  </si>
  <si>
    <t>Nations</t>
  </si>
  <si>
    <t>Changed</t>
  </si>
  <si>
    <t>Significant</t>
  </si>
  <si>
    <t>Rises</t>
  </si>
  <si>
    <t>Bola</t>
  </si>
  <si>
    <t>Drc</t>
  </si>
  <si>
    <t>Muslim</t>
  </si>
  <si>
    <t>Wpc</t>
  </si>
  <si>
    <t>Brutally</t>
  </si>
  <si>
    <t>Beaten</t>
  </si>
  <si>
    <t>Law</t>
  </si>
  <si>
    <t>Ass</t>
  </si>
  <si>
    <t>Pronouncements</t>
  </si>
  <si>
    <t>Professional</t>
  </si>
  <si>
    <t>Fooballers</t>
  </si>
  <si>
    <t>Oarty</t>
  </si>
  <si>
    <t>Premiership</t>
  </si>
  <si>
    <t>Graduates</t>
  </si>
  <si>
    <t>Unable</t>
  </si>
  <si>
    <t>Sarga</t>
  </si>
  <si>
    <t>Bloke</t>
  </si>
  <si>
    <t>Bottom</t>
  </si>
  <si>
    <t>Road</t>
  </si>
  <si>
    <t>Exes</t>
  </si>
  <si>
    <t>Kill</t>
  </si>
  <si>
    <t>Throwing</t>
  </si>
  <si>
    <t>Slates</t>
  </si>
  <si>
    <t>Setting</t>
  </si>
  <si>
    <t>Protest</t>
  </si>
  <si>
    <t>Allowed</t>
  </si>
  <si>
    <t>Aran</t>
  </si>
  <si>
    <t>Super</t>
  </si>
  <si>
    <t>Pacific</t>
  </si>
  <si>
    <t>Motorhome</t>
  </si>
  <si>
    <t>Driveway</t>
  </si>
  <si>
    <t>Artists</t>
  </si>
  <si>
    <t>Banning</t>
  </si>
  <si>
    <t>Israeli</t>
  </si>
  <si>
    <t>Passport</t>
  </si>
  <si>
    <t>Holders</t>
  </si>
  <si>
    <t>Uae</t>
  </si>
  <si>
    <t>Interesting</t>
  </si>
  <si>
    <t>Plaid</t>
  </si>
  <si>
    <t>Cymru</t>
  </si>
  <si>
    <t>Launched</t>
  </si>
  <si>
    <t>Fireball</t>
  </si>
  <si>
    <t>Spurs</t>
  </si>
  <si>
    <t>Whilst</t>
  </si>
  <si>
    <t>Undergoing</t>
  </si>
  <si>
    <t>Testing</t>
  </si>
  <si>
    <t>Landslide</t>
  </si>
  <si>
    <t>Returning</t>
  </si>
  <si>
    <t>Omissions</t>
  </si>
  <si>
    <t>Dominant</t>
  </si>
  <si>
    <t>Alterations</t>
  </si>
  <si>
    <t>Confusing</t>
  </si>
  <si>
    <t>Fighting</t>
  </si>
  <si>
    <t>Jwarwave</t>
  </si>
  <si>
    <t>Eroding</t>
  </si>
  <si>
    <t>Midst</t>
  </si>
  <si>
    <t>Negotiation</t>
  </si>
  <si>
    <t>Admits</t>
  </si>
  <si>
    <t>Aiding</t>
  </si>
  <si>
    <t>Suicides</t>
  </si>
  <si>
    <t>Buffoon</t>
  </si>
  <si>
    <t>Hike</t>
  </si>
  <si>
    <t>Dwelling</t>
  </si>
  <si>
    <t>Iron</t>
  </si>
  <si>
    <t>Spying</t>
  </si>
  <si>
    <t>Notsure</t>
  </si>
  <si>
    <t>Difficulty</t>
  </si>
  <si>
    <t>Alof</t>
  </si>
  <si>
    <t>Flying</t>
  </si>
  <si>
    <t>Associated</t>
  </si>
  <si>
    <t>Words</t>
  </si>
  <si>
    <t>Bung</t>
  </si>
  <si>
    <t>Gets</t>
  </si>
  <si>
    <t>Avoided</t>
  </si>
  <si>
    <t>Politicals</t>
  </si>
  <si>
    <t>Unusually</t>
  </si>
  <si>
    <t>Dehydration</t>
  </si>
  <si>
    <t>Exhaustion</t>
  </si>
  <si>
    <t>Twice</t>
  </si>
  <si>
    <t>Trials</t>
  </si>
  <si>
    <t>Hostilities</t>
  </si>
  <si>
    <t>Spared</t>
  </si>
  <si>
    <t>Bournemouth</t>
  </si>
  <si>
    <t>Hes</t>
  </si>
  <si>
    <t>Idiot</t>
  </si>
  <si>
    <t>Mental</t>
  </si>
  <si>
    <t>Embelzeled</t>
  </si>
  <si>
    <t>Decided</t>
  </si>
  <si>
    <t>Ignore</t>
  </si>
  <si>
    <t>Bird</t>
  </si>
  <si>
    <t>Droppings</t>
  </si>
  <si>
    <t>Dresss</t>
  </si>
  <si>
    <t>Romenia</t>
  </si>
  <si>
    <t>Spectacularly</t>
  </si>
  <si>
    <t>Illegals</t>
  </si>
  <si>
    <t>French</t>
  </si>
  <si>
    <t>Allowing</t>
  </si>
  <si>
    <t>Occur</t>
  </si>
  <si>
    <t>Lately</t>
  </si>
  <si>
    <t>Fatalities</t>
  </si>
  <si>
    <t>France</t>
  </si>
  <si>
    <t>Frequent</t>
  </si>
  <si>
    <t>Proposed</t>
  </si>
  <si>
    <t>Criticising</t>
  </si>
  <si>
    <t>Topics</t>
  </si>
  <si>
    <t>Herr</t>
  </si>
  <si>
    <t>Trumpf</t>
  </si>
  <si>
    <t>Trumpeting</t>
  </si>
  <si>
    <t>Dis</t>
  </si>
  <si>
    <t>Dat</t>
  </si>
  <si>
    <t>Incident</t>
  </si>
  <si>
    <t>Negotiate</t>
  </si>
  <si>
    <t>Dreadful</t>
  </si>
  <si>
    <t>Engulfing</t>
  </si>
  <si>
    <t>Oldie</t>
  </si>
  <si>
    <t>Murs</t>
  </si>
  <si>
    <t>Works</t>
  </si>
  <si>
    <t>Politically</t>
  </si>
  <si>
    <t>Weak</t>
  </si>
  <si>
    <t>Guardiola</t>
  </si>
  <si>
    <t>Title</t>
  </si>
  <si>
    <t>Senile</t>
  </si>
  <si>
    <t>Resolution</t>
  </si>
  <si>
    <t>Reservoir</t>
  </si>
  <si>
    <t>Trialed</t>
  </si>
  <si>
    <t>Indicating</t>
  </si>
  <si>
    <t>Environment</t>
  </si>
  <si>
    <t>Wasted</t>
  </si>
  <si>
    <t>Lovely</t>
  </si>
  <si>
    <t>Tennant</t>
  </si>
  <si>
    <t>German</t>
  </si>
  <si>
    <t>Erode</t>
  </si>
  <si>
    <t>Workers</t>
  </si>
  <si>
    <t>Rights</t>
  </si>
  <si>
    <t>Disregarding</t>
  </si>
  <si>
    <t>Speed</t>
  </si>
  <si>
    <t>Limits</t>
  </si>
  <si>
    <t>Fatal</t>
  </si>
  <si>
    <t>Mph</t>
  </si>
  <si>
    <t>Crackdown</t>
  </si>
  <si>
    <t>Speeding</t>
  </si>
  <si>
    <t>Players</t>
  </si>
  <si>
    <t>Makerfielders</t>
  </si>
  <si>
    <t>Die</t>
  </si>
  <si>
    <t>Straits</t>
  </si>
  <si>
    <t>Fairly</t>
  </si>
  <si>
    <t>Quiet</t>
  </si>
  <si>
    <t>Cuo</t>
  </si>
  <si>
    <t>Ursula</t>
  </si>
  <si>
    <t>Von</t>
  </si>
  <si>
    <t>Lyne</t>
  </si>
  <si>
    <t>Flipflopping</t>
  </si>
  <si>
    <t>Gangs</t>
  </si>
  <si>
    <t>Heatwaves</t>
  </si>
  <si>
    <t>Expense</t>
  </si>
  <si>
    <t>Scandels</t>
  </si>
  <si>
    <t>Afects</t>
  </si>
  <si>
    <t>Economies</t>
  </si>
  <si>
    <t>Revolt</t>
  </si>
  <si>
    <t>Defeat</t>
  </si>
  <si>
    <t>Unnerving</t>
  </si>
  <si>
    <t>Partys</t>
  </si>
  <si>
    <t>Clash</t>
  </si>
  <si>
    <t>Song</t>
  </si>
  <si>
    <t>Finish</t>
  </si>
  <si>
    <t>Celtic</t>
  </si>
  <si>
    <t>Burnam</t>
  </si>
  <si>
    <t>Wining</t>
  </si>
  <si>
    <t>Reached</t>
  </si>
  <si>
    <t>Direction</t>
  </si>
  <si>
    <t>Dieing</t>
  </si>
  <si>
    <t>Excuses</t>
  </si>
  <si>
    <t>Iranusa</t>
  </si>
  <si>
    <t>Blairs</t>
  </si>
  <si>
    <t>Criticism</t>
  </si>
  <si>
    <t>Subsea</t>
  </si>
  <si>
    <t>Cable</t>
  </si>
  <si>
    <t>Protection</t>
  </si>
  <si>
    <t>Dishonesty</t>
  </si>
  <si>
    <t>Coup</t>
  </si>
  <si>
    <t>Roland</t>
  </si>
  <si>
    <t>Garros</t>
  </si>
  <si>
    <t>Tennis</t>
  </si>
  <si>
    <t>Tournament</t>
  </si>
  <si>
    <t>Stupid</t>
  </si>
  <si>
    <t>Shock</t>
  </si>
  <si>
    <t>Borderless</t>
  </si>
  <si>
    <t>Thinking</t>
  </si>
  <si>
    <t>Miving</t>
  </si>
  <si>
    <t>Reallt</t>
  </si>
  <si>
    <t>Hits</t>
  </si>
  <si>
    <t>Jury</t>
  </si>
  <si>
    <t>Verdict</t>
  </si>
  <si>
    <t>Incidents</t>
  </si>
  <si>
    <t>Pipe</t>
  </si>
  <si>
    <t>Approach</t>
  </si>
  <si>
    <t>Tackling</t>
  </si>
  <si>
    <t>Debate</t>
  </si>
  <si>
    <t>Geopolitical</t>
  </si>
  <si>
    <t>Coverage</t>
  </si>
  <si>
    <t>Ripple</t>
  </si>
  <si>
    <t>Arteries</t>
  </si>
  <si>
    <t>Fridays</t>
  </si>
  <si>
    <t>Daily</t>
  </si>
  <si>
    <t>Beginning</t>
  </si>
  <si>
    <t>Inroads</t>
  </si>
  <si>
    <t>Invasion</t>
  </si>
  <si>
    <t>Roumania</t>
  </si>
  <si>
    <t>Englands</t>
  </si>
  <si>
    <t>Bombs</t>
  </si>
  <si>
    <t>Relating</t>
  </si>
  <si>
    <t>Insecurity</t>
  </si>
  <si>
    <t>Air</t>
  </si>
  <si>
    <t>Kent</t>
  </si>
  <si>
    <t>Nasal</t>
  </si>
  <si>
    <t>Chına</t>
  </si>
  <si>
    <t>Started</t>
  </si>
  <si>
    <t>Walking</t>
  </si>
  <si>
    <t>Joke</t>
  </si>
  <si>
    <t>Sentencing</t>
  </si>
  <si>
    <t>Iram</t>
  </si>
  <si>
    <t>Gulf</t>
  </si>
  <si>
    <t>Closure</t>
  </si>
  <si>
    <t>Hamuz</t>
  </si>
  <si>
    <t>Defining</t>
  </si>
  <si>
    <t>Intense</t>
  </si>
  <si>
    <t>Unseasonably</t>
  </si>
  <si>
    <t>Baking</t>
  </si>
  <si>
    <t>Western</t>
  </si>
  <si>
    <t>Ariana</t>
  </si>
  <si>
    <t>Grandes</t>
  </si>
  <si>
    <t>Album</t>
  </si>
  <si>
    <t>Forced</t>
  </si>
  <si>
    <t>Retrial</t>
  </si>
  <si>
    <t>Disaster</t>
  </si>
  <si>
    <t>Greeeeezy</t>
  </si>
  <si>
    <t>Town</t>
  </si>
  <si>
    <t>Stab</t>
  </si>
  <si>
    <t>Rapid</t>
  </si>
  <si>
    <t>Refuses</t>
  </si>
  <si>
    <t>Forecast</t>
  </si>
  <si>
    <t>Tower</t>
  </si>
  <si>
    <t>Hantqvirus</t>
  </si>
  <si>
    <t>Swim</t>
  </si>
  <si>
    <t>Alive</t>
  </si>
  <si>
    <t>Festive</t>
  </si>
  <si>
    <t>Starner</t>
  </si>
  <si>
    <t>Lee</t>
  </si>
  <si>
    <t>Andrews</t>
  </si>
  <si>
    <t>Wheather</t>
  </si>
  <si>
    <t>Crossings</t>
  </si>
  <si>
    <t>Tuecwarcin</t>
  </si>
  <si>
    <t>Knock</t>
  </si>
  <si>
    <t>Lifes</t>
  </si>
  <si>
    <t>Irn</t>
  </si>
  <si>
    <t>Cosat</t>
  </si>
  <si>
    <t>Looming</t>
  </si>
  <si>
    <t>Outline</t>
  </si>
  <si>
    <t>Agreed</t>
  </si>
  <si>
    <t>Billions</t>
  </si>
  <si>
    <t>Version</t>
  </si>
  <si>
    <t>Detained</t>
  </si>
  <si>
    <t>Allegedly</t>
  </si>
  <si>
    <t>Kidnappedall</t>
  </si>
  <si>
    <t>Asl</t>
  </si>
  <si>
    <t>Bull</t>
  </si>
  <si>
    <t>Thik</t>
  </si>
  <si>
    <t>Levels</t>
  </si>
  <si>
    <t>Droves</t>
  </si>
  <si>
    <t>Cross</t>
  </si>
  <si>
    <t>Illegally</t>
  </si>
  <si>
    <t>Announcing</t>
  </si>
  <si>
    <t>Jordans</t>
  </si>
  <si>
    <t>Knowdid</t>
  </si>
  <si>
    <t>Katy</t>
  </si>
  <si>
    <t>Perry</t>
  </si>
  <si>
    <t>Paul</t>
  </si>
  <si>
    <t>Burrell</t>
  </si>
  <si>
    <t>Dony</t>
  </si>
  <si>
    <t>Buckingham</t>
  </si>
  <si>
    <t>Evidence</t>
  </si>
  <si>
    <t>Windsors</t>
  </si>
  <si>
    <t>Misdealing</t>
  </si>
  <si>
    <t>Premiere</t>
  </si>
  <si>
    <t>Sunday</t>
  </si>
  <si>
    <t>Starma</t>
  </si>
  <si>
    <t>Stepping</t>
  </si>
  <si>
    <t>Sadly</t>
  </si>
  <si>
    <t>Masny</t>
  </si>
  <si>
    <t>Select</t>
  </si>
  <si>
    <t>Tyson</t>
  </si>
  <si>
    <t>Furies</t>
  </si>
  <si>
    <t>Qualifying</t>
  </si>
  <si>
    <t>Army</t>
  </si>
  <si>
    <t>Migrates</t>
  </si>
  <si>
    <t>Ship</t>
  </si>
  <si>
    <t>Human</t>
  </si>
  <si>
    <t>Forthcoming</t>
  </si>
  <si>
    <t>Ran</t>
  </si>
  <si>
    <t>Distance</t>
  </si>
  <si>
    <t>Hospital</t>
  </si>
  <si>
    <t>Usual</t>
  </si>
  <si>
    <t>Arrestee</t>
  </si>
  <si>
    <t>Vladimir</t>
  </si>
  <si>
    <t>Cronies</t>
  </si>
  <si>
    <t>Disappearance</t>
  </si>
  <si>
    <t>Accpeting</t>
  </si>
  <si>
    <t>Billionaire</t>
  </si>
  <si>
    <t>Knowing</t>
  </si>
  <si>
    <t>Southampton</t>
  </si>
  <si>
    <t>Muslims</t>
  </si>
  <si>
    <t>Punzy</t>
  </si>
  <si>
    <t>Aggressor</t>
  </si>
  <si>
    <t>Laughed</t>
  </si>
  <si>
    <t>Wharboys</t>
  </si>
  <si>
    <t>Launching</t>
  </si>
  <si>
    <t>Sueing</t>
  </si>
  <si>
    <t>Drink</t>
  </si>
  <si>
    <t>Decide</t>
  </si>
  <si>
    <t>Tiny</t>
  </si>
  <si>
    <t>Elephant</t>
  </si>
  <si>
    <t>Ears</t>
  </si>
  <si>
    <t>Spent</t>
  </si>
  <si>
    <t>Lakesreservoirsthe</t>
  </si>
  <si>
    <t>Pressures</t>
  </si>
  <si>
    <t>Households</t>
  </si>
  <si>
    <t>Widely</t>
  </si>
  <si>
    <t>Discussed</t>
  </si>
  <si>
    <t>Feels</t>
  </si>
  <si>
    <t>Nee</t>
  </si>
  <si>
    <t>Rules</t>
  </si>
  <si>
    <t>Drivers</t>
  </si>
  <si>
    <t>Downfall</t>
  </si>
  <si>
    <t>Mini</t>
  </si>
  <si>
    <t>Misappropriated</t>
  </si>
  <si>
    <t>Johnny</t>
  </si>
  <si>
    <t>Depp</t>
  </si>
  <si>
    <t>Hundred</t>
  </si>
  <si>
    <t>Thousand</t>
  </si>
  <si>
    <t>Hadnt</t>
  </si>
  <si>
    <t>Realised</t>
  </si>
  <si>
    <t>Continual</t>
  </si>
  <si>
    <t>Burn</t>
  </si>
  <si>
    <t>Teenegaer</t>
  </si>
  <si>
    <t>Committing</t>
  </si>
  <si>
    <t>Poltics</t>
  </si>
  <si>
    <t>Moving</t>
  </si>
  <si>
    <t>Electipns</t>
  </si>
  <si>
    <t>Insecurites</t>
  </si>
  <si>
    <t>Lads</t>
  </si>
  <si>
    <t>Slap</t>
  </si>
  <si>
    <t>Wrist</t>
  </si>
  <si>
    <t>Blew</t>
  </si>
  <si>
    <t>Confusion</t>
  </si>
  <si>
    <t>Totake</t>
  </si>
  <si>
    <t>Soar</t>
  </si>
  <si>
    <t>Gang</t>
  </si>
  <si>
    <t>Florida</t>
  </si>
  <si>
    <t>Blueiron</t>
  </si>
  <si>
    <t>Heckled</t>
  </si>
  <si>
    <t>Instead</t>
  </si>
  <si>
    <t>Wel</t>
  </si>
  <si>
    <t>Spotted</t>
  </si>
  <si>
    <t>Advise</t>
  </si>
  <si>
    <t>Responsibility</t>
  </si>
  <si>
    <t>Maternity</t>
  </si>
  <si>
    <t>Gate</t>
  </si>
  <si>
    <t>Beat</t>
  </si>
  <si>
    <t>According</t>
  </si>
  <si>
    <t>Pedophile</t>
  </si>
  <si>
    <t>Sentenced</t>
  </si>
  <si>
    <t>Crown</t>
  </si>
  <si>
    <t>Involved</t>
  </si>
  <si>
    <t>Assaults</t>
  </si>
  <si>
    <t>Tragedies</t>
  </si>
  <si>
    <t>Floods</t>
  </si>
  <si>
    <t>York</t>
  </si>
  <si>
    <t>Lowering</t>
  </si>
  <si>
    <t>Tariffs</t>
  </si>
  <si>
    <t>Investigation</t>
  </si>
  <si>
    <t>Bleeding</t>
  </si>
  <si>
    <t>Attacker</t>
  </si>
  <si>
    <t>Vital</t>
  </si>
  <si>
    <t>Convoys</t>
  </si>
  <si>
    <t>Supplying</t>
  </si>
  <si>
    <t>Troops</t>
  </si>
  <si>
    <t>Weapons</t>
  </si>
  <si>
    <t>Exministers</t>
  </si>
  <si>
    <t>Involvement</t>
  </si>
  <si>
    <t>Estranged</t>
  </si>
  <si>
    <t>Waging</t>
  </si>
  <si>
    <t>Violence</t>
  </si>
  <si>
    <t>Shootings</t>
  </si>
  <si>
    <t>Princess</t>
  </si>
  <si>
    <t>Kate</t>
  </si>
  <si>
    <t>Farages</t>
  </si>
  <si>
    <t>Trainee</t>
  </si>
  <si>
    <t>Accountant</t>
  </si>
  <si>
    <t>Seikh</t>
  </si>
  <si>
    <t>Lied</t>
  </si>
  <si>
    <t>Attests</t>
  </si>
  <si>
    <t>Turkish</t>
  </si>
  <si>
    <t>Asylum</t>
  </si>
  <si>
    <t>Seekers</t>
  </si>
  <si>
    <t>Deposing</t>
  </si>
  <si>
    <t>Undecided</t>
  </si>
  <si>
    <t>Konate</t>
  </si>
  <si>
    <t>Falling</t>
  </si>
  <si>
    <t>Taylor</t>
  </si>
  <si>
    <t>Travis</t>
  </si>
  <si>
    <t>Lock</t>
  </si>
  <si>
    <t>Usyk</t>
  </si>
  <si>
    <t>Nhs</t>
  </si>
  <si>
    <t>Grubby</t>
  </si>
  <si>
    <t>Fecking</t>
  </si>
  <si>
    <t>Footballer</t>
  </si>
  <si>
    <t>Tragically</t>
  </si>
  <si>
    <t>Collided</t>
  </si>
  <si>
    <t>Untied</t>
  </si>
  <si>
    <t>Migrant</t>
  </si>
  <si>
    <t>Immigrant</t>
  </si>
  <si>
    <t>Striking</t>
  </si>
  <si>
    <t>Woodwork</t>
  </si>
  <si>
    <t>Truth</t>
  </si>
  <si>
    <t>Thrown</t>
  </si>
  <si>
    <t>Venezuela</t>
  </si>
  <si>
    <t>Scooter</t>
  </si>
  <si>
    <t>Riding</t>
  </si>
  <si>
    <t>Mates</t>
  </si>
  <si>
    <t>Crashed</t>
  </si>
  <si>
    <t>Pulled</t>
  </si>
  <si>
    <t>Opened</t>
  </si>
  <si>
    <t>Poisonous</t>
  </si>
  <si>
    <t>Oscar</t>
  </si>
  <si>
    <t>Editor</t>
  </si>
  <si>
    <t>Favorite</t>
  </si>
  <si>
    <t>Airlines</t>
  </si>
  <si>
    <t>Japan</t>
  </si>
  <si>
    <t>Occurred</t>
  </si>
  <si>
    <t>Told</t>
  </si>
  <si>
    <t>Briefly</t>
  </si>
  <si>
    <t>Introducing</t>
  </si>
  <si>
    <t>Unimvested</t>
  </si>
  <si>
    <t>Ims</t>
  </si>
  <si>
    <t>Stocka</t>
  </si>
  <si>
    <t>Shares</t>
  </si>
  <si>
    <t>Isa</t>
  </si>
  <si>
    <t>Dublin</t>
  </si>
  <si>
    <t>Attached</t>
  </si>
  <si>
    <t>Creating</t>
  </si>
  <si>
    <t>Manipulating</t>
  </si>
  <si>
    <t>Democracy</t>
  </si>
  <si>
    <t>Olds</t>
  </si>
  <si>
    <t>Holds</t>
  </si>
  <si>
    <t>Ahead</t>
  </si>
  <si>
    <t>Confrotation</t>
  </si>
  <si>
    <t>Complex</t>
  </si>
  <si>
    <t>Unite</t>
  </si>
  <si>
    <t>March</t>
  </si>
  <si>
    <t>Freedom</t>
  </si>
  <si>
    <t>Flotilla</t>
  </si>
  <si>
    <t>Activists</t>
  </si>
  <si>
    <t>Huaband</t>
  </si>
  <si>
    <t>Duty</t>
  </si>
  <si>
    <t>Farms</t>
  </si>
  <si>
    <t>Terror</t>
  </si>
  <si>
    <t>Channels</t>
  </si>
  <si>
    <t>Struck</t>
  </si>
  <si>
    <t>Waste</t>
  </si>
  <si>
    <t>Electioning</t>
  </si>
  <si>
    <t>Bielection</t>
  </si>
  <si>
    <t>Boss</t>
  </si>
  <si>
    <t>Bazos</t>
  </si>
  <si>
    <t>Outage</t>
  </si>
  <si>
    <t>Spoke</t>
  </si>
  <si>
    <t>Excited</t>
  </si>
  <si>
    <t>Communities</t>
  </si>
  <si>
    <t>Retired</t>
  </si>
  <si>
    <t>Renewed</t>
  </si>
  <si>
    <t>Checked</t>
  </si>
  <si>
    <t>Surgeons</t>
  </si>
  <si>
    <t>Investigate</t>
  </si>
  <si>
    <t>Announced</t>
  </si>
  <si>
    <t>Terrorism</t>
  </si>
  <si>
    <t>Streets</t>
  </si>
  <si>
    <t>Fifa</t>
  </si>
  <si>
    <t>Unprecedented</t>
  </si>
  <si>
    <t>Nation</t>
  </si>
  <si>
    <t>Bulgaria</t>
  </si>
  <si>
    <t>Cruise</t>
  </si>
  <si>
    <t>Contest</t>
  </si>
  <si>
    <t>Thr</t>
  </si>
  <si>
    <t>Mainstream</t>
  </si>
  <si>
    <t>Rot</t>
  </si>
  <si>
    <t>Raheem</t>
  </si>
  <si>
    <t>Sterling</t>
  </si>
  <si>
    <t>Demented</t>
  </si>
  <si>
    <t>Breakthrough</t>
  </si>
  <si>
    <t>Tentative</t>
  </si>
  <si>
    <t>Programs</t>
  </si>
  <si>
    <t>Preparation</t>
  </si>
  <si>
    <t>Cope</t>
  </si>
  <si>
    <t>Highest</t>
  </si>
  <si>
    <t>Weve</t>
  </si>
  <si>
    <t>Sun</t>
  </si>
  <si>
    <t>Falls</t>
  </si>
  <si>
    <t>Snout</t>
  </si>
  <si>
    <t>Trough</t>
  </si>
  <si>
    <t>Teenages</t>
  </si>
  <si>
    <t>Reviewed</t>
  </si>
  <si>
    <t>Netanyahu</t>
  </si>
  <si>
    <t>Graduating</t>
  </si>
  <si>
    <t>Uefa</t>
  </si>
  <si>
    <t>Hantivirus</t>
  </si>
  <si>
    <t>Thevlegale</t>
  </si>
  <si>
    <t>Paper</t>
  </si>
  <si>
    <t>Bring</t>
  </si>
  <si>
    <t>Settlement</t>
  </si>
  <si>
    <t>Tottenham</t>
  </si>
  <si>
    <t>Feedback</t>
  </si>
  <si>
    <t>Parliamentary</t>
  </si>
  <si>
    <t>Taxes</t>
  </si>
  <si>
    <t>Israelus</t>
  </si>
  <si>
    <t>Sporting</t>
  </si>
  <si>
    <t>Crowned</t>
  </si>
  <si>
    <t>Climatepolitices</t>
  </si>
  <si>
    <t>Mountbattennwindsor</t>
  </si>
  <si>
    <t>Issurs</t>
  </si>
  <si>
    <t>Sexually</t>
  </si>
  <si>
    <t>Assaulted</t>
  </si>
  <si>
    <t>Filming</t>
  </si>
  <si>
    <t>Rusia</t>
  </si>
  <si>
    <t>Hiting</t>
  </si>
  <si>
    <t>Series</t>
  </si>
  <si>
    <t>Hight</t>
  </si>
  <si>
    <t>Elon</t>
  </si>
  <si>
    <t>Musk</t>
  </si>
  <si>
    <t>Group</t>
  </si>
  <si>
    <t>Filled</t>
  </si>
  <si>
    <t>Legal</t>
  </si>
  <si>
    <t>Complain</t>
  </si>
  <si>
    <t>Drown</t>
  </si>
  <si>
    <t>Nowaks</t>
  </si>
  <si>
    <t>Handcuffs</t>
  </si>
  <si>
    <t>Students</t>
  </si>
  <si>
    <t>Efforts</t>
  </si>
  <si>
    <t>Relevant</t>
  </si>
  <si>
    <t>Choose</t>
  </si>
  <si>
    <t>Spain</t>
  </si>
  <si>
    <t>Raw</t>
  </si>
  <si>
    <t>Facts</t>
  </si>
  <si>
    <t>Visually</t>
  </si>
  <si>
    <t>Woohooo</t>
  </si>
  <si>
    <t>Bznk</t>
  </si>
  <si>
    <t>Iranwar</t>
  </si>
  <si>
    <t>Exceeding</t>
  </si>
  <si>
    <t>Harry</t>
  </si>
  <si>
    <t>Confliction</t>
  </si>
  <si>
    <t>Missiles</t>
  </si>
  <si>
    <t>Alleged</t>
  </si>
  <si>
    <t>Dementia</t>
  </si>
  <si>
    <t>Donny</t>
  </si>
  <si>
    <t>Desecration</t>
  </si>
  <si>
    <t>Rebooting</t>
  </si>
  <si>
    <t>Cause</t>
  </si>
  <si>
    <t>Humuz</t>
  </si>
  <si>
    <t>Spacex</t>
  </si>
  <si>
    <t>Ronaldo</t>
  </si>
  <si>
    <t>Saudi</t>
  </si>
  <si>
    <t>Pro</t>
  </si>
  <si>
    <t>Disappeared</t>
  </si>
  <si>
    <t>Knife</t>
  </si>
  <si>
    <t>Freebie</t>
  </si>
  <si>
    <t>Youths</t>
  </si>
  <si>
    <t>Blocking</t>
  </si>
  <si>
    <t>Indy</t>
  </si>
  <si>
    <t>Ref</t>
  </si>
  <si>
    <t>Bus</t>
  </si>
  <si>
    <t>Escaping</t>
  </si>
  <si>
    <t>Bei</t>
  </si>
  <si>
    <t>Onoff</t>
  </si>
  <si>
    <t>Willesden</t>
  </si>
  <si>
    <t>Sainsburys</t>
  </si>
  <si>
    <t>Resigning</t>
  </si>
  <si>
    <t>Sacking</t>
  </si>
  <si>
    <t>Wait</t>
  </si>
  <si>
    <t>Gghj</t>
  </si>
  <si>
    <t>Paris</t>
  </si>
  <si>
    <t>Airline</t>
  </si>
  <si>
    <t>Flight</t>
  </si>
  <si>
    <t>Cancellations</t>
  </si>
  <si>
    <t>Ksi</t>
  </si>
  <si>
    <t>Sidemen</t>
  </si>
  <si>
    <t>Officially</t>
  </si>
  <si>
    <t>Mistreating</t>
  </si>
  <si>
    <t>Fhrjr</t>
  </si>
  <si>
    <t>Probs</t>
  </si>
  <si>
    <t>Ferri</t>
  </si>
  <si>
    <t>Relaxing</t>
  </si>
  <si>
    <t>Fresh</t>
  </si>
  <si>
    <t>Teh</t>
  </si>
  <si>
    <t>Biggst</t>
  </si>
  <si>
    <t>Heartbreaking</t>
  </si>
  <si>
    <t>Bews</t>
  </si>
  <si>
    <t>Innocet</t>
  </si>
  <si>
    <t>Womwn</t>
  </si>
  <si>
    <t>Amen</t>
  </si>
  <si>
    <t>Destroyed</t>
  </si>
  <si>
    <t>Hetroviruis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</si>
</sst>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3"/>
      <name val="Calibri"/>
      <family val="2"/>
    </font>
    <font>
      <i/>
      <sz val="13"/>
      <name val="Calibri"/>
      <family val="2"/>
    </font>
    <font>
      <b/>
      <i/>
      <sz val="11"/>
      <name val="Calibri"/>
      <family val="2"/>
    </font>
    <font>
      <u/>
      <sz val="11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1">
      <alignment horizontal="center" vertical="center" wrapText="1"/>
    </xf>
  </cellStyleXfs>
  <cellXfs count="3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2" fillId="0" borderId="0" xfId="0" applyFont="1"/>
    <xf numFmtId="0" fontId="10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9" fontId="0" fillId="0" borderId="0" xfId="0" applyNumberForma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/>
    <xf numFmtId="0" fontId="1" fillId="0" borderId="0" xfId="0" applyFont="1"/>
    <xf numFmtId="0" fontId="0" fillId="0" borderId="0" xfId="0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style_answers" xfId="1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styles" Target="style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4389120" cy="82296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7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8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A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A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5486400" cy="548640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A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A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2</xdr:row>
      <xdr:rowOff>0</xdr:rowOff>
    </xdr:from>
    <xdr:ext cx="5486400" cy="548640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A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5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1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2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3.xml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4.xml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5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6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7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8.xml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0.xml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3.xml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4.xml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5.xml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6.xml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7.xml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8.xml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0.xml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1.xml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2.xml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3.xml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4.xml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7.xml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8.xml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0.xml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1.xml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2.xml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7:M20"/>
  <sheetViews>
    <sheetView showGridLines="0" tabSelected="1" workbookViewId="0"/>
  </sheetViews>
  <sheetFormatPr baseColWidth="10" defaultColWidth="8.83203125" defaultRowHeight="15" x14ac:dyDescent="0.2"/>
  <cols>
    <col min="6" max="6" width="25" customWidth="1"/>
    <col min="11" max="11" width="40" customWidth="1"/>
  </cols>
  <sheetData>
    <row r="7" spans="6:12" ht="40" customHeight="1" x14ac:dyDescent="0.2">
      <c r="F7" s="30" t="s">
        <v>0</v>
      </c>
      <c r="G7" s="28"/>
      <c r="H7" s="28"/>
      <c r="I7" s="28"/>
      <c r="J7" s="28"/>
      <c r="K7" s="28"/>
      <c r="L7" s="28"/>
    </row>
    <row r="10" spans="6:12" ht="20" customHeight="1" x14ac:dyDescent="0.25">
      <c r="F10" s="1" t="s">
        <v>1</v>
      </c>
      <c r="K10" s="2" t="s">
        <v>2</v>
      </c>
    </row>
    <row r="11" spans="6:12" ht="20" customHeight="1" x14ac:dyDescent="0.25">
      <c r="F11" s="1" t="s">
        <v>3</v>
      </c>
      <c r="K11" s="2" t="s">
        <v>4</v>
      </c>
    </row>
    <row r="12" spans="6:12" ht="20" customHeight="1" x14ac:dyDescent="0.25">
      <c r="F12" s="1" t="s">
        <v>5</v>
      </c>
      <c r="K12" s="2" t="s">
        <v>6</v>
      </c>
    </row>
    <row r="13" spans="6:12" ht="20" customHeight="1" x14ac:dyDescent="0.25">
      <c r="F13" s="1" t="s">
        <v>7</v>
      </c>
      <c r="K13" s="2">
        <v>2008</v>
      </c>
    </row>
    <row r="16" spans="6:12" ht="19" x14ac:dyDescent="0.25">
      <c r="F16" s="1" t="s">
        <v>8</v>
      </c>
    </row>
    <row r="17" spans="6:13" ht="50" customHeight="1" x14ac:dyDescent="0.2">
      <c r="F17" s="29" t="s">
        <v>9</v>
      </c>
      <c r="G17" s="28"/>
      <c r="H17" s="28"/>
      <c r="I17" s="28"/>
      <c r="J17" s="28"/>
      <c r="K17" s="28"/>
      <c r="L17" s="28"/>
      <c r="M17" s="28"/>
    </row>
    <row r="19" spans="6:13" ht="30" customHeight="1" x14ac:dyDescent="0.2">
      <c r="F19" s="3" t="s">
        <v>10</v>
      </c>
    </row>
    <row r="20" spans="6:13" ht="17" x14ac:dyDescent="0.2">
      <c r="F20" s="3" t="str">
        <f>HYPERLINK("mailto:polling@publicfirst.co.uk?subject=" &amp; F7, "polling@publicfirst.co.uk")</f>
        <v>polling@publicfirst.co.uk</v>
      </c>
    </row>
  </sheetData>
  <mergeCells count="2">
    <mergeCell ref="F17:M17"/>
    <mergeCell ref="F7:L7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20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12" width="20" customWidth="1"/>
  </cols>
  <sheetData>
    <row r="2" spans="2:12" ht="40" customHeight="1" x14ac:dyDescent="0.2">
      <c r="D2" s="18" t="s">
        <v>410</v>
      </c>
    </row>
    <row r="6" spans="2:12" ht="50" customHeight="1" x14ac:dyDescent="0.2">
      <c r="C6" s="19" t="s">
        <v>192</v>
      </c>
      <c r="D6" s="19" t="s">
        <v>193</v>
      </c>
      <c r="E6" s="19" t="s">
        <v>194</v>
      </c>
      <c r="F6" s="19" t="s">
        <v>195</v>
      </c>
      <c r="G6" s="19" t="s">
        <v>196</v>
      </c>
      <c r="H6" s="19" t="s">
        <v>411</v>
      </c>
      <c r="I6" s="19" t="s">
        <v>197</v>
      </c>
      <c r="J6" s="19" t="s">
        <v>412</v>
      </c>
      <c r="K6" s="19" t="s">
        <v>413</v>
      </c>
      <c r="L6" s="19" t="s">
        <v>199</v>
      </c>
    </row>
    <row r="7" spans="2:12" ht="16" x14ac:dyDescent="0.2">
      <c r="B7" s="20" t="s">
        <v>89</v>
      </c>
      <c r="C7" s="17">
        <v>0.64934895203840248</v>
      </c>
      <c r="D7" s="17">
        <v>0.61522710242209322</v>
      </c>
      <c r="E7" s="17">
        <v>0.2849014177780102</v>
      </c>
      <c r="F7" s="17">
        <v>0.37837634508440737</v>
      </c>
      <c r="G7" s="17">
        <v>0.15576612686010741</v>
      </c>
      <c r="H7" s="17">
        <v>0.39601090819684698</v>
      </c>
      <c r="I7" s="17">
        <v>0.62172460707400212</v>
      </c>
      <c r="J7" s="17">
        <v>0.60517511429990245</v>
      </c>
      <c r="K7" s="17">
        <v>5.4741226022815691E-2</v>
      </c>
      <c r="L7" s="17">
        <v>0.11378344231408009</v>
      </c>
    </row>
    <row r="8" spans="2:12" ht="16" x14ac:dyDescent="0.2">
      <c r="B8" s="20" t="s">
        <v>90</v>
      </c>
      <c r="C8" s="17">
        <v>0.15922069092608471</v>
      </c>
      <c r="D8" s="17">
        <v>0.22673935852093949</v>
      </c>
      <c r="E8" s="17">
        <v>0.22762802982876329</v>
      </c>
      <c r="F8" s="17">
        <v>0.21475010495811311</v>
      </c>
      <c r="G8" s="17">
        <v>0.31435534064585718</v>
      </c>
      <c r="H8" s="17">
        <v>0.33159334409063279</v>
      </c>
      <c r="I8" s="17">
        <v>0.19858725891792861</v>
      </c>
      <c r="J8" s="17">
        <v>0.2216456083709866</v>
      </c>
      <c r="K8" s="17">
        <v>8.9002444071782663E-2</v>
      </c>
      <c r="L8" s="17">
        <v>0.2097321426757108</v>
      </c>
    </row>
    <row r="9" spans="2:12" ht="16" x14ac:dyDescent="0.2">
      <c r="B9" s="20" t="s">
        <v>83</v>
      </c>
      <c r="C9" s="17">
        <v>5.615328629911033E-2</v>
      </c>
      <c r="D9" s="17">
        <v>5.9995149080536672E-2</v>
      </c>
      <c r="E9" s="17">
        <v>0.1055142534876659</v>
      </c>
      <c r="F9" s="17">
        <v>0.11683202402950731</v>
      </c>
      <c r="G9" s="17">
        <v>0.18883566268978691</v>
      </c>
      <c r="H9" s="17">
        <v>0.1279925537811428</v>
      </c>
      <c r="I9" s="17">
        <v>6.347987206613008E-2</v>
      </c>
      <c r="J9" s="17">
        <v>8.1458601553401816E-2</v>
      </c>
      <c r="K9" s="17">
        <v>8.549906584708343E-2</v>
      </c>
      <c r="L9" s="17">
        <v>0.12534467147611161</v>
      </c>
    </row>
    <row r="10" spans="2:12" ht="16" x14ac:dyDescent="0.2">
      <c r="B10" s="20" t="s">
        <v>91</v>
      </c>
      <c r="C10" s="17">
        <v>2.5129156914817052E-2</v>
      </c>
      <c r="D10" s="17">
        <v>3.9078799105290121E-2</v>
      </c>
      <c r="E10" s="17">
        <v>7.8929568370342387E-2</v>
      </c>
      <c r="F10" s="17">
        <v>6.6242129869088964E-2</v>
      </c>
      <c r="G10" s="17">
        <v>0.16877874952679109</v>
      </c>
      <c r="H10" s="17">
        <v>7.0404550382924841E-2</v>
      </c>
      <c r="I10" s="17">
        <v>3.6631594502042952E-2</v>
      </c>
      <c r="J10" s="17">
        <v>4.5040410275864348E-2</v>
      </c>
      <c r="K10" s="17">
        <v>0.12332274610716989</v>
      </c>
      <c r="L10" s="17">
        <v>0.11414771704408019</v>
      </c>
    </row>
    <row r="11" spans="2:12" ht="16" x14ac:dyDescent="0.2">
      <c r="B11" s="20" t="s">
        <v>85</v>
      </c>
      <c r="C11" s="17">
        <v>1.594188048117284E-2</v>
      </c>
      <c r="D11" s="17">
        <v>1.811635077007194E-2</v>
      </c>
      <c r="E11" s="17">
        <v>3.038559794437045E-2</v>
      </c>
      <c r="F11" s="17">
        <v>3.5828482187301149E-2</v>
      </c>
      <c r="G11" s="17">
        <v>8.6577410303792915E-2</v>
      </c>
      <c r="H11" s="17">
        <v>2.687524980507312E-2</v>
      </c>
      <c r="I11" s="17">
        <v>1.1578389658317589E-2</v>
      </c>
      <c r="J11" s="17">
        <v>1.9049437458301899E-2</v>
      </c>
      <c r="K11" s="17">
        <v>0.10112697179078931</v>
      </c>
      <c r="L11" s="17">
        <v>6.0286679379571342E-2</v>
      </c>
    </row>
    <row r="12" spans="2:12" ht="16" x14ac:dyDescent="0.2">
      <c r="B12" s="20" t="s">
        <v>86</v>
      </c>
      <c r="C12" s="17">
        <v>2.311066460329305E-2</v>
      </c>
      <c r="D12" s="17">
        <v>2.3878123021887521E-2</v>
      </c>
      <c r="E12" s="17">
        <v>0.1093143568838358</v>
      </c>
      <c r="F12" s="17">
        <v>9.3900460529980107E-2</v>
      </c>
      <c r="G12" s="17">
        <v>6.3645623667103995E-2</v>
      </c>
      <c r="H12" s="17">
        <v>1.23169064885738E-2</v>
      </c>
      <c r="I12" s="17">
        <v>2.3299989288913529E-2</v>
      </c>
      <c r="J12" s="17">
        <v>1.734543440012799E-2</v>
      </c>
      <c r="K12" s="17">
        <v>0.32909303505997373</v>
      </c>
      <c r="L12" s="17">
        <v>0.1713362768570256</v>
      </c>
    </row>
    <row r="13" spans="2:12" ht="16" x14ac:dyDescent="0.2">
      <c r="B13" s="20" t="s">
        <v>92</v>
      </c>
      <c r="C13" s="17">
        <v>7.1095368737119469E-2</v>
      </c>
      <c r="D13" s="17">
        <v>1.6965117079180921E-2</v>
      </c>
      <c r="E13" s="17">
        <v>0.16332677570701201</v>
      </c>
      <c r="F13" s="17">
        <v>9.4070453341601926E-2</v>
      </c>
      <c r="G13" s="17">
        <v>2.2041086306560341E-2</v>
      </c>
      <c r="H13" s="17">
        <v>3.4806487254805597E-2</v>
      </c>
      <c r="I13" s="17">
        <v>4.469828849266503E-2</v>
      </c>
      <c r="J13" s="17">
        <v>1.028539364141489E-2</v>
      </c>
      <c r="K13" s="17">
        <v>0.21721451110038531</v>
      </c>
      <c r="L13" s="17">
        <v>0.20536907025342019</v>
      </c>
    </row>
    <row r="16" spans="2:12" x14ac:dyDescent="0.2">
      <c r="B16" t="s">
        <v>409</v>
      </c>
    </row>
    <row r="17" spans="2:2" x14ac:dyDescent="0.2">
      <c r="B17" t="s">
        <v>9</v>
      </c>
    </row>
    <row r="20" spans="2:2" x14ac:dyDescent="0.2">
      <c r="B20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294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0.39344737611641251</v>
      </c>
      <c r="D9" s="17">
        <v>0.33114413239893642</v>
      </c>
      <c r="E9" s="17">
        <v>0.37983492768819882</v>
      </c>
      <c r="F9" s="17">
        <v>0.35954193836251253</v>
      </c>
      <c r="G9" s="17">
        <v>0.38911313540529091</v>
      </c>
      <c r="H9" s="17">
        <v>0.47107541827967953</v>
      </c>
      <c r="I9" s="17">
        <v>0.42486009637428263</v>
      </c>
      <c r="K9" s="17">
        <v>0.39126563472819909</v>
      </c>
      <c r="L9" s="17">
        <v>0.3954090106656778</v>
      </c>
      <c r="N9" s="17">
        <v>0.41944856311172518</v>
      </c>
      <c r="O9" s="17">
        <v>0.34687393442261988</v>
      </c>
      <c r="P9" s="17">
        <v>0.45805396073636251</v>
      </c>
      <c r="Q9" s="17">
        <v>0.29191275592037819</v>
      </c>
      <c r="R9" s="17">
        <v>0.42712192646556491</v>
      </c>
      <c r="S9" s="17">
        <v>0.37604909753122501</v>
      </c>
      <c r="T9" s="17">
        <v>0.33739528700339089</v>
      </c>
      <c r="U9" s="17">
        <v>0.33432666389848459</v>
      </c>
      <c r="V9" s="17">
        <v>0.37677484866528038</v>
      </c>
      <c r="W9" s="17">
        <v>0.41571799793038999</v>
      </c>
      <c r="X9" s="17">
        <v>0.40330887855411318</v>
      </c>
      <c r="Y9" s="17">
        <v>0.45400289498794122</v>
      </c>
      <c r="AA9" s="17">
        <v>0.39335040951661099</v>
      </c>
      <c r="AB9" s="17">
        <v>0.39418450510615061</v>
      </c>
      <c r="AC9" s="17">
        <v>0.43902798329582782</v>
      </c>
      <c r="AD9" s="17">
        <v>0.37799848341160508</v>
      </c>
      <c r="AE9" s="17">
        <v>0.43140680675366128</v>
      </c>
      <c r="AF9" s="17">
        <v>0.47238524808708848</v>
      </c>
      <c r="AG9" s="17">
        <v>0.29469455851827719</v>
      </c>
      <c r="AH9" s="17">
        <v>0.32267746740455377</v>
      </c>
      <c r="AI9" s="17">
        <v>0.39061569195514062</v>
      </c>
    </row>
    <row r="10" spans="2:37" ht="19" customHeight="1" x14ac:dyDescent="0.2">
      <c r="B10" s="20" t="s">
        <v>180</v>
      </c>
      <c r="C10" s="17">
        <v>0.38504917440559822</v>
      </c>
      <c r="D10" s="17">
        <v>0.30916200875074312</v>
      </c>
      <c r="E10" s="17">
        <v>0.38785478718721489</v>
      </c>
      <c r="F10" s="17">
        <v>0.39874868837552241</v>
      </c>
      <c r="G10" s="17">
        <v>0.39054596275550729</v>
      </c>
      <c r="H10" s="17">
        <v>0.38559452416724987</v>
      </c>
      <c r="I10" s="17">
        <v>0.41707513959622722</v>
      </c>
      <c r="K10" s="17">
        <v>0.39507947657602771</v>
      </c>
      <c r="L10" s="17">
        <v>0.37411016482479631</v>
      </c>
      <c r="N10" s="17">
        <v>0.40134961911403838</v>
      </c>
      <c r="O10" s="17">
        <v>0.48304418831767049</v>
      </c>
      <c r="P10" s="17">
        <v>0.29503036156593931</v>
      </c>
      <c r="Q10" s="17">
        <v>0.40209966320445478</v>
      </c>
      <c r="R10" s="17">
        <v>0.37943131829429849</v>
      </c>
      <c r="S10" s="17">
        <v>0.38380265285993681</v>
      </c>
      <c r="T10" s="17">
        <v>0.40408543557649479</v>
      </c>
      <c r="U10" s="17">
        <v>0.36312488864083459</v>
      </c>
      <c r="V10" s="17">
        <v>0.40263815994248742</v>
      </c>
      <c r="W10" s="17">
        <v>0.36054766549452377</v>
      </c>
      <c r="X10" s="17">
        <v>0.40640507680182691</v>
      </c>
      <c r="Y10" s="17">
        <v>0.38285975708053649</v>
      </c>
      <c r="AA10" s="17">
        <v>0.44605211312051779</v>
      </c>
      <c r="AB10" s="17">
        <v>0.39508811882329642</v>
      </c>
      <c r="AC10" s="17">
        <v>0.38049657131572701</v>
      </c>
      <c r="AD10" s="17">
        <v>0.35838539155824661</v>
      </c>
      <c r="AE10" s="17">
        <v>0.40075858840598222</v>
      </c>
      <c r="AF10" s="17">
        <v>0.37576249016134661</v>
      </c>
      <c r="AG10" s="17">
        <v>0.29443549597182239</v>
      </c>
      <c r="AH10" s="17">
        <v>0.38463425550273828</v>
      </c>
      <c r="AI10" s="17">
        <v>0.32002222284726761</v>
      </c>
    </row>
    <row r="11" spans="2:37" ht="32" customHeight="1" x14ac:dyDescent="0.2">
      <c r="B11" s="20" t="s">
        <v>181</v>
      </c>
      <c r="C11" s="17">
        <v>0.14836002218059791</v>
      </c>
      <c r="D11" s="17">
        <v>0.2184480404111612</v>
      </c>
      <c r="E11" s="17">
        <v>0.1649224887360024</v>
      </c>
      <c r="F11" s="17">
        <v>0.15791690538080591</v>
      </c>
      <c r="G11" s="17">
        <v>0.15908889678127891</v>
      </c>
      <c r="H11" s="17">
        <v>0.1091986440379539</v>
      </c>
      <c r="I11" s="17">
        <v>9.8223562926792365E-2</v>
      </c>
      <c r="K11" s="17">
        <v>0.1463988136260756</v>
      </c>
      <c r="L11" s="17">
        <v>0.15115203543336639</v>
      </c>
      <c r="N11" s="17">
        <v>9.4950149852823851E-2</v>
      </c>
      <c r="O11" s="17">
        <v>0.13444122337890621</v>
      </c>
      <c r="P11" s="17">
        <v>0.15803460228612551</v>
      </c>
      <c r="Q11" s="17">
        <v>0.18592032766561509</v>
      </c>
      <c r="R11" s="17">
        <v>0.1104975424277487</v>
      </c>
      <c r="S11" s="17">
        <v>0.15057533535610479</v>
      </c>
      <c r="T11" s="17">
        <v>0.1703104892770127</v>
      </c>
      <c r="U11" s="17">
        <v>0.19682750113452821</v>
      </c>
      <c r="V11" s="17">
        <v>0.15768584573335881</v>
      </c>
      <c r="W11" s="17">
        <v>0.16758205309418561</v>
      </c>
      <c r="X11" s="17">
        <v>0.13276626519795071</v>
      </c>
      <c r="Y11" s="17">
        <v>0.13455697981619569</v>
      </c>
      <c r="AA11" s="17">
        <v>0.10675929283116301</v>
      </c>
      <c r="AB11" s="17">
        <v>0.14894159978466939</v>
      </c>
      <c r="AC11" s="17">
        <v>0.1469366858841008</v>
      </c>
      <c r="AD11" s="17">
        <v>0.1794754221451538</v>
      </c>
      <c r="AE11" s="17">
        <v>0.12291222922978599</v>
      </c>
      <c r="AF11" s="17">
        <v>0.11841660181341281</v>
      </c>
      <c r="AG11" s="17">
        <v>0.2323298528298143</v>
      </c>
      <c r="AH11" s="17">
        <v>0.14845173535198539</v>
      </c>
      <c r="AI11" s="17">
        <v>0.2007818695878861</v>
      </c>
    </row>
    <row r="12" spans="2:37" ht="19" customHeight="1" x14ac:dyDescent="0.2">
      <c r="B12" s="20" t="s">
        <v>182</v>
      </c>
      <c r="C12" s="17">
        <v>2.8392615271924111E-2</v>
      </c>
      <c r="D12" s="17">
        <v>6.775759159652639E-2</v>
      </c>
      <c r="E12" s="17">
        <v>3.9309985282499078E-2</v>
      </c>
      <c r="F12" s="17">
        <v>2.4679266862913701E-2</v>
      </c>
      <c r="G12" s="17">
        <v>2.353067741335774E-2</v>
      </c>
      <c r="H12" s="17">
        <v>1.309321977743059E-2</v>
      </c>
      <c r="I12" s="17">
        <v>1.0674547383599039E-2</v>
      </c>
      <c r="K12" s="17">
        <v>2.9664140891170209E-2</v>
      </c>
      <c r="L12" s="17">
        <v>2.7317434161628001E-2</v>
      </c>
      <c r="N12" s="17">
        <v>3.019733498980607E-2</v>
      </c>
      <c r="O12" s="17">
        <v>1.473862971969188E-2</v>
      </c>
      <c r="P12" s="17">
        <v>3.0791279449893998E-2</v>
      </c>
      <c r="Q12" s="17">
        <v>6.1941090519148263E-2</v>
      </c>
      <c r="R12" s="17">
        <v>2.615149152171628E-2</v>
      </c>
      <c r="S12" s="17">
        <v>3.5789100279783277E-2</v>
      </c>
      <c r="T12" s="17">
        <v>2.7947542059808841E-2</v>
      </c>
      <c r="U12" s="17">
        <v>5.4563100200353848E-2</v>
      </c>
      <c r="V12" s="17">
        <v>2.0843141889467641E-2</v>
      </c>
      <c r="W12" s="17">
        <v>2.5783722042111261E-2</v>
      </c>
      <c r="X12" s="17">
        <v>6.5650981981103858E-3</v>
      </c>
      <c r="Y12" s="17">
        <v>2.0120247724700641E-2</v>
      </c>
      <c r="AA12" s="17">
        <v>3.2040297261189628E-2</v>
      </c>
      <c r="AB12" s="17">
        <v>2.5131952664786461E-2</v>
      </c>
      <c r="AC12" s="17">
        <v>2.6864466718177198E-2</v>
      </c>
      <c r="AD12" s="17">
        <v>2.0134417463489752E-2</v>
      </c>
      <c r="AE12" s="17">
        <v>1.7540085242394549E-2</v>
      </c>
      <c r="AF12" s="17">
        <v>1.6475637134443291E-2</v>
      </c>
      <c r="AG12" s="17">
        <v>6.4777386930070152E-2</v>
      </c>
      <c r="AH12" s="17">
        <v>2.8772934901194518E-2</v>
      </c>
      <c r="AI12" s="17">
        <v>6.0303618095552347E-2</v>
      </c>
    </row>
    <row r="13" spans="2:37" ht="19" customHeight="1" x14ac:dyDescent="0.2">
      <c r="B13" s="20" t="s">
        <v>183</v>
      </c>
      <c r="C13" s="17">
        <v>1.018990415603358E-2</v>
      </c>
      <c r="D13" s="17">
        <v>2.699446362075256E-2</v>
      </c>
      <c r="E13" s="17">
        <v>1.222294942469182E-2</v>
      </c>
      <c r="F13" s="17">
        <v>1.4220395826872239E-2</v>
      </c>
      <c r="G13" s="17">
        <v>1.136841802147648E-2</v>
      </c>
      <c r="H13" s="17">
        <v>0</v>
      </c>
      <c r="I13" s="17">
        <v>0</v>
      </c>
      <c r="K13" s="17">
        <v>1.05310124624116E-2</v>
      </c>
      <c r="L13" s="17">
        <v>9.9166491708206871E-3</v>
      </c>
      <c r="N13" s="17">
        <v>2.3323456077586041E-2</v>
      </c>
      <c r="O13" s="17">
        <v>0</v>
      </c>
      <c r="P13" s="17">
        <v>2.857653629290919E-2</v>
      </c>
      <c r="Q13" s="17">
        <v>1.1695959812799309E-2</v>
      </c>
      <c r="R13" s="17">
        <v>1.3550872413757079E-2</v>
      </c>
      <c r="S13" s="17">
        <v>5.4415473547684548E-3</v>
      </c>
      <c r="T13" s="17">
        <v>1.9558516743947499E-2</v>
      </c>
      <c r="U13" s="17">
        <v>5.3214417021830232E-3</v>
      </c>
      <c r="V13" s="17">
        <v>1.0328786478791371E-2</v>
      </c>
      <c r="W13" s="17">
        <v>7.5481059906789541E-3</v>
      </c>
      <c r="X13" s="17">
        <v>0</v>
      </c>
      <c r="Y13" s="17">
        <v>0</v>
      </c>
      <c r="AA13" s="17">
        <v>1.020980148661331E-2</v>
      </c>
      <c r="AB13" s="17">
        <v>7.6752136603232693E-3</v>
      </c>
      <c r="AC13" s="17">
        <v>0</v>
      </c>
      <c r="AD13" s="17">
        <v>1.2003854143777229E-2</v>
      </c>
      <c r="AE13" s="17">
        <v>1.021692288911418E-2</v>
      </c>
      <c r="AF13" s="17">
        <v>1.6960022803709091E-2</v>
      </c>
      <c r="AG13" s="17">
        <v>1.37414056281186E-2</v>
      </c>
      <c r="AH13" s="17">
        <v>1.168259158695511E-2</v>
      </c>
      <c r="AI13" s="17">
        <v>1.8072207716432882E-2</v>
      </c>
    </row>
    <row r="14" spans="2:37" ht="19" customHeight="1" x14ac:dyDescent="0.2">
      <c r="B14" s="20" t="s">
        <v>75</v>
      </c>
      <c r="C14" s="17">
        <v>3.4560907869433513E-2</v>
      </c>
      <c r="D14" s="17">
        <v>4.6493763221880369E-2</v>
      </c>
      <c r="E14" s="17">
        <v>1.5854861681392982E-2</v>
      </c>
      <c r="F14" s="17">
        <v>4.4892805191373383E-2</v>
      </c>
      <c r="G14" s="17">
        <v>2.6352909623088651E-2</v>
      </c>
      <c r="H14" s="17">
        <v>2.1038193737686131E-2</v>
      </c>
      <c r="I14" s="17">
        <v>4.9166653719098882E-2</v>
      </c>
      <c r="K14" s="17">
        <v>2.706092171611588E-2</v>
      </c>
      <c r="L14" s="17">
        <v>4.2094705743710922E-2</v>
      </c>
      <c r="N14" s="17">
        <v>3.073087685402013E-2</v>
      </c>
      <c r="O14" s="17">
        <v>2.0902024161111709E-2</v>
      </c>
      <c r="P14" s="17">
        <v>2.9513259668769609E-2</v>
      </c>
      <c r="Q14" s="17">
        <v>4.6430202877604541E-2</v>
      </c>
      <c r="R14" s="17">
        <v>4.3246848876914643E-2</v>
      </c>
      <c r="S14" s="17">
        <v>4.8342266618181508E-2</v>
      </c>
      <c r="T14" s="17">
        <v>4.0702729339345323E-2</v>
      </c>
      <c r="U14" s="17">
        <v>4.5836404423615723E-2</v>
      </c>
      <c r="V14" s="17">
        <v>3.172921729061421E-2</v>
      </c>
      <c r="W14" s="17">
        <v>2.2820455448110458E-2</v>
      </c>
      <c r="X14" s="17">
        <v>5.095468124799879E-2</v>
      </c>
      <c r="Y14" s="17">
        <v>8.4601203906258509E-3</v>
      </c>
      <c r="AA14" s="17">
        <v>1.158808578390522E-2</v>
      </c>
      <c r="AB14" s="17">
        <v>2.8978609960773831E-2</v>
      </c>
      <c r="AC14" s="17">
        <v>6.674292786167161E-3</v>
      </c>
      <c r="AD14" s="17">
        <v>5.2002431277727697E-2</v>
      </c>
      <c r="AE14" s="17">
        <v>1.7165367479061611E-2</v>
      </c>
      <c r="AF14" s="17">
        <v>0</v>
      </c>
      <c r="AG14" s="17">
        <v>0.10002130012189719</v>
      </c>
      <c r="AH14" s="17">
        <v>0.1037810152525728</v>
      </c>
      <c r="AI14" s="17">
        <v>1.020438979772033E-2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295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0.45405718191029532</v>
      </c>
      <c r="D9" s="17">
        <v>0.33393746004704922</v>
      </c>
      <c r="E9" s="17">
        <v>0.38057847675600548</v>
      </c>
      <c r="F9" s="17">
        <v>0.40042538555408969</v>
      </c>
      <c r="G9" s="17">
        <v>0.44894550574003472</v>
      </c>
      <c r="H9" s="17">
        <v>0.57289197294433702</v>
      </c>
      <c r="I9" s="17">
        <v>0.56134870629580691</v>
      </c>
      <c r="K9" s="17">
        <v>0.45267894116757251</v>
      </c>
      <c r="L9" s="17">
        <v>0.45301660713098302</v>
      </c>
      <c r="N9" s="17">
        <v>0.51999105236799925</v>
      </c>
      <c r="O9" s="17">
        <v>0.45683119128117999</v>
      </c>
      <c r="P9" s="17">
        <v>0.49412812086912988</v>
      </c>
      <c r="Q9" s="17">
        <v>0.37965647840075317</v>
      </c>
      <c r="R9" s="17">
        <v>0.48470025258523602</v>
      </c>
      <c r="S9" s="17">
        <v>0.37841992678777803</v>
      </c>
      <c r="T9" s="17">
        <v>0.41692582032330422</v>
      </c>
      <c r="U9" s="17">
        <v>0.41889627392496798</v>
      </c>
      <c r="V9" s="17">
        <v>0.40034210966448608</v>
      </c>
      <c r="W9" s="17">
        <v>0.47592949250036559</v>
      </c>
      <c r="X9" s="17">
        <v>0.50629399219140037</v>
      </c>
      <c r="Y9" s="17">
        <v>0.49731774562362502</v>
      </c>
      <c r="AA9" s="17">
        <v>0.46667182431879412</v>
      </c>
      <c r="AB9" s="17">
        <v>0.41492613623611918</v>
      </c>
      <c r="AC9" s="17">
        <v>0.48151489498141398</v>
      </c>
      <c r="AD9" s="17">
        <v>0.44942797325915829</v>
      </c>
      <c r="AE9" s="17">
        <v>0.51370483867702299</v>
      </c>
      <c r="AF9" s="17">
        <v>0.54251272587546118</v>
      </c>
      <c r="AG9" s="17">
        <v>0.43209123955785889</v>
      </c>
      <c r="AH9" s="17">
        <v>0.34052480274867047</v>
      </c>
      <c r="AI9" s="17">
        <v>0.42896075537733358</v>
      </c>
    </row>
    <row r="10" spans="2:37" ht="19" customHeight="1" x14ac:dyDescent="0.2">
      <c r="B10" s="20" t="s">
        <v>180</v>
      </c>
      <c r="C10" s="17">
        <v>0.3211601052389717</v>
      </c>
      <c r="D10" s="17">
        <v>0.34487154820902388</v>
      </c>
      <c r="E10" s="17">
        <v>0.3316075886789161</v>
      </c>
      <c r="F10" s="17">
        <v>0.3067461291086887</v>
      </c>
      <c r="G10" s="17">
        <v>0.32782815161226531</v>
      </c>
      <c r="H10" s="17">
        <v>0.30374985614497668</v>
      </c>
      <c r="I10" s="17">
        <v>0.31488142336036101</v>
      </c>
      <c r="K10" s="17">
        <v>0.32334301831303469</v>
      </c>
      <c r="L10" s="17">
        <v>0.32008810251820408</v>
      </c>
      <c r="N10" s="17">
        <v>0.31715741788891499</v>
      </c>
      <c r="O10" s="17">
        <v>0.40081251307086518</v>
      </c>
      <c r="P10" s="17">
        <v>0.27941803017172218</v>
      </c>
      <c r="Q10" s="17">
        <v>0.36081031178051559</v>
      </c>
      <c r="R10" s="17">
        <v>0.28865420358719801</v>
      </c>
      <c r="S10" s="17">
        <v>0.36256463474740191</v>
      </c>
      <c r="T10" s="17">
        <v>0.33570458741537468</v>
      </c>
      <c r="U10" s="17">
        <v>0.30958849817171852</v>
      </c>
      <c r="V10" s="17">
        <v>0.34586781004839462</v>
      </c>
      <c r="W10" s="17">
        <v>0.31502944389669407</v>
      </c>
      <c r="X10" s="17">
        <v>0.25943247214727583</v>
      </c>
      <c r="Y10" s="17">
        <v>0.33273232907352979</v>
      </c>
      <c r="AA10" s="17">
        <v>0.33996076921666712</v>
      </c>
      <c r="AB10" s="17">
        <v>0.33331612910533959</v>
      </c>
      <c r="AC10" s="17">
        <v>0.36934658424779881</v>
      </c>
      <c r="AD10" s="17">
        <v>0.33371448838038492</v>
      </c>
      <c r="AE10" s="17">
        <v>0.30403278097325942</v>
      </c>
      <c r="AF10" s="17">
        <v>0.30476885245189511</v>
      </c>
      <c r="AG10" s="17">
        <v>0.2218797173108335</v>
      </c>
      <c r="AH10" s="17">
        <v>0.32190962384641469</v>
      </c>
      <c r="AI10" s="17">
        <v>0.3520887088989797</v>
      </c>
    </row>
    <row r="11" spans="2:37" ht="32" customHeight="1" x14ac:dyDescent="0.2">
      <c r="B11" s="20" t="s">
        <v>181</v>
      </c>
      <c r="C11" s="17">
        <v>0.14664599994631</v>
      </c>
      <c r="D11" s="17">
        <v>0.18995136449555891</v>
      </c>
      <c r="E11" s="17">
        <v>0.1899839011503561</v>
      </c>
      <c r="F11" s="17">
        <v>0.1803079709446207</v>
      </c>
      <c r="G11" s="17">
        <v>0.1615410923745598</v>
      </c>
      <c r="H11" s="17">
        <v>9.2730502169324977E-2</v>
      </c>
      <c r="I11" s="17">
        <v>7.9473680957709528E-2</v>
      </c>
      <c r="K11" s="17">
        <v>0.15333297133535459</v>
      </c>
      <c r="L11" s="17">
        <v>0.1409758479975417</v>
      </c>
      <c r="N11" s="17">
        <v>0.12124325437001229</v>
      </c>
      <c r="O11" s="17">
        <v>9.078062214528837E-2</v>
      </c>
      <c r="P11" s="17">
        <v>0.15575823276434239</v>
      </c>
      <c r="Q11" s="17">
        <v>0.17614422916745071</v>
      </c>
      <c r="R11" s="17">
        <v>0.14450220772623951</v>
      </c>
      <c r="S11" s="17">
        <v>0.14263018436174069</v>
      </c>
      <c r="T11" s="17">
        <v>0.15869489307533041</v>
      </c>
      <c r="U11" s="17">
        <v>0.16968891028767591</v>
      </c>
      <c r="V11" s="17">
        <v>0.17897046747010961</v>
      </c>
      <c r="W11" s="17">
        <v>0.13347017305455819</v>
      </c>
      <c r="X11" s="17">
        <v>0.13967367798463379</v>
      </c>
      <c r="Y11" s="17">
        <v>0.1211393216670018</v>
      </c>
      <c r="AA11" s="17">
        <v>0.1229022755922296</v>
      </c>
      <c r="AB11" s="17">
        <v>0.16798899995655359</v>
      </c>
      <c r="AC11" s="17">
        <v>0.10948114182970541</v>
      </c>
      <c r="AD11" s="17">
        <v>0.113214059810634</v>
      </c>
      <c r="AE11" s="17">
        <v>0.1296432610997805</v>
      </c>
      <c r="AF11" s="17">
        <v>0.11767097108426181</v>
      </c>
      <c r="AG11" s="17">
        <v>0.2151610030443889</v>
      </c>
      <c r="AH11" s="17">
        <v>0.20159201402675561</v>
      </c>
      <c r="AI11" s="17">
        <v>0.1718054616308598</v>
      </c>
    </row>
    <row r="12" spans="2:37" ht="19" customHeight="1" x14ac:dyDescent="0.2">
      <c r="B12" s="20" t="s">
        <v>182</v>
      </c>
      <c r="C12" s="17">
        <v>3.4341580903164227E-2</v>
      </c>
      <c r="D12" s="17">
        <v>7.4203678766140285E-2</v>
      </c>
      <c r="E12" s="17">
        <v>6.2115997188888952E-2</v>
      </c>
      <c r="F12" s="17">
        <v>3.8651781619878797E-2</v>
      </c>
      <c r="G12" s="17">
        <v>2.0847921305639928E-2</v>
      </c>
      <c r="H12" s="17">
        <v>1.3117360474439749E-2</v>
      </c>
      <c r="I12" s="17">
        <v>7.1176701886786443E-3</v>
      </c>
      <c r="K12" s="17">
        <v>4.0183889519734603E-2</v>
      </c>
      <c r="L12" s="17">
        <v>2.8834372093101059E-2</v>
      </c>
      <c r="N12" s="17">
        <v>1.200836036926122E-2</v>
      </c>
      <c r="O12" s="17">
        <v>1.5860462515465631E-2</v>
      </c>
      <c r="P12" s="17">
        <v>2.164732108545332E-3</v>
      </c>
      <c r="Q12" s="17">
        <v>2.4779805221788319E-2</v>
      </c>
      <c r="R12" s="17">
        <v>3.8948327587374619E-2</v>
      </c>
      <c r="S12" s="17">
        <v>5.0870083698233197E-2</v>
      </c>
      <c r="T12" s="17">
        <v>4.832732949712791E-2</v>
      </c>
      <c r="U12" s="17">
        <v>5.1162110001205109E-2</v>
      </c>
      <c r="V12" s="17">
        <v>3.9053002388479433E-2</v>
      </c>
      <c r="W12" s="17">
        <v>2.9689488276827089E-2</v>
      </c>
      <c r="X12" s="17">
        <v>4.9462822401278639E-2</v>
      </c>
      <c r="Y12" s="17">
        <v>2.2834044496969089E-2</v>
      </c>
      <c r="AA12" s="17">
        <v>3.6400496156937301E-2</v>
      </c>
      <c r="AB12" s="17">
        <v>3.7279910863139053E-2</v>
      </c>
      <c r="AC12" s="17">
        <v>2.6912768977465199E-2</v>
      </c>
      <c r="AD12" s="17">
        <v>4.7581072115389401E-2</v>
      </c>
      <c r="AE12" s="17">
        <v>2.7464564445611479E-2</v>
      </c>
      <c r="AF12" s="17">
        <v>1.8087427784673059E-2</v>
      </c>
      <c r="AG12" s="17">
        <v>4.1268259999333243E-2</v>
      </c>
      <c r="AH12" s="17">
        <v>2.935992399043293E-2</v>
      </c>
      <c r="AI12" s="17">
        <v>3.7506277365833451E-2</v>
      </c>
    </row>
    <row r="13" spans="2:37" ht="19" customHeight="1" x14ac:dyDescent="0.2">
      <c r="B13" s="20" t="s">
        <v>183</v>
      </c>
      <c r="C13" s="17">
        <v>1.2856853668046659E-2</v>
      </c>
      <c r="D13" s="17">
        <v>1.6894094020282479E-2</v>
      </c>
      <c r="E13" s="17">
        <v>1.819840001461866E-2</v>
      </c>
      <c r="F13" s="17">
        <v>2.92580526775599E-2</v>
      </c>
      <c r="G13" s="17">
        <v>1.4274924457232101E-2</v>
      </c>
      <c r="H13" s="17">
        <v>0</v>
      </c>
      <c r="I13" s="17">
        <v>0</v>
      </c>
      <c r="K13" s="17">
        <v>1.3016403494054011E-2</v>
      </c>
      <c r="L13" s="17">
        <v>1.277677394631007E-2</v>
      </c>
      <c r="N13" s="17">
        <v>1.220975525238723E-2</v>
      </c>
      <c r="O13" s="17">
        <v>0</v>
      </c>
      <c r="P13" s="17">
        <v>3.9017624417490633E-2</v>
      </c>
      <c r="Q13" s="17">
        <v>0</v>
      </c>
      <c r="R13" s="17">
        <v>8.8424095100942159E-3</v>
      </c>
      <c r="S13" s="17">
        <v>2.970552454135943E-2</v>
      </c>
      <c r="T13" s="17">
        <v>6.8122943455555893E-3</v>
      </c>
      <c r="U13" s="17">
        <v>1.5864224558213069E-2</v>
      </c>
      <c r="V13" s="17">
        <v>1.461190123888516E-2</v>
      </c>
      <c r="W13" s="17">
        <v>3.7914502598878509E-3</v>
      </c>
      <c r="X13" s="17">
        <v>1.2386222002750099E-2</v>
      </c>
      <c r="Y13" s="17">
        <v>1.143068938014573E-2</v>
      </c>
      <c r="AA13" s="17">
        <v>1.7945505044520482E-2</v>
      </c>
      <c r="AB13" s="17">
        <v>1.5476719506439611E-2</v>
      </c>
      <c r="AC13" s="17">
        <v>6.0703171774494731E-3</v>
      </c>
      <c r="AD13" s="17">
        <v>1.6040703692296029E-2</v>
      </c>
      <c r="AE13" s="17">
        <v>1.0729322306248901E-2</v>
      </c>
      <c r="AF13" s="17">
        <v>1.6960022803709091E-2</v>
      </c>
      <c r="AG13" s="17">
        <v>6.5135310330958233E-3</v>
      </c>
      <c r="AH13" s="17">
        <v>1.18078399951538E-2</v>
      </c>
      <c r="AI13" s="17">
        <v>9.6387967269931148E-3</v>
      </c>
    </row>
    <row r="14" spans="2:37" ht="19" customHeight="1" x14ac:dyDescent="0.2">
      <c r="B14" s="20" t="s">
        <v>75</v>
      </c>
      <c r="C14" s="17">
        <v>3.0938278333211961E-2</v>
      </c>
      <c r="D14" s="17">
        <v>4.0141854461945202E-2</v>
      </c>
      <c r="E14" s="17">
        <v>1.7515636211214661E-2</v>
      </c>
      <c r="F14" s="17">
        <v>4.4610680095162211E-2</v>
      </c>
      <c r="G14" s="17">
        <v>2.6562404510268329E-2</v>
      </c>
      <c r="H14" s="17">
        <v>1.751030826692147E-2</v>
      </c>
      <c r="I14" s="17">
        <v>3.7178519197443999E-2</v>
      </c>
      <c r="K14" s="17">
        <v>1.7444776170249629E-2</v>
      </c>
      <c r="L14" s="17">
        <v>4.4308296313860122E-2</v>
      </c>
      <c r="N14" s="17">
        <v>1.7390159751424911E-2</v>
      </c>
      <c r="O14" s="17">
        <v>3.5715210987200902E-2</v>
      </c>
      <c r="P14" s="17">
        <v>2.9513259668769609E-2</v>
      </c>
      <c r="Q14" s="17">
        <v>5.8609175429492448E-2</v>
      </c>
      <c r="R14" s="17">
        <v>3.4352599003857689E-2</v>
      </c>
      <c r="S14" s="17">
        <v>3.5809645863486547E-2</v>
      </c>
      <c r="T14" s="17">
        <v>3.3535075343307193E-2</v>
      </c>
      <c r="U14" s="17">
        <v>3.4799983056219487E-2</v>
      </c>
      <c r="V14" s="17">
        <v>2.1154709189644749E-2</v>
      </c>
      <c r="W14" s="17">
        <v>4.2089952011667091E-2</v>
      </c>
      <c r="X14" s="17">
        <v>3.2750813272661189E-2</v>
      </c>
      <c r="Y14" s="17">
        <v>1.4545869758728489E-2</v>
      </c>
      <c r="AA14" s="17">
        <v>1.6119129670851291E-2</v>
      </c>
      <c r="AB14" s="17">
        <v>3.1012104332408919E-2</v>
      </c>
      <c r="AC14" s="17">
        <v>6.674292786167161E-3</v>
      </c>
      <c r="AD14" s="17">
        <v>4.0021702742137441E-2</v>
      </c>
      <c r="AE14" s="17">
        <v>1.4425232498076561E-2</v>
      </c>
      <c r="AF14" s="17">
        <v>0</v>
      </c>
      <c r="AG14" s="17">
        <v>8.3086249054489719E-2</v>
      </c>
      <c r="AH14" s="17">
        <v>9.4805795392572514E-2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296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297</v>
      </c>
      <c r="C9" s="17">
        <v>0.140073224423124</v>
      </c>
      <c r="D9" s="17">
        <v>0.1759642040509462</v>
      </c>
      <c r="E9" s="17">
        <v>0.14481984109138049</v>
      </c>
      <c r="F9" s="17">
        <v>0.17618845850005099</v>
      </c>
      <c r="G9" s="17">
        <v>0.15275895470682749</v>
      </c>
      <c r="H9" s="17">
        <v>0.1014646167412151</v>
      </c>
      <c r="I9" s="17">
        <v>9.8666966599134889E-2</v>
      </c>
      <c r="K9" s="17">
        <v>0.14516639383284519</v>
      </c>
      <c r="L9" s="17">
        <v>0.13343811231447311</v>
      </c>
      <c r="N9" s="17">
        <v>0.15822033877153011</v>
      </c>
      <c r="O9" s="17">
        <v>9.6798789089639001E-2</v>
      </c>
      <c r="P9" s="17">
        <v>0.15165947765364701</v>
      </c>
      <c r="Q9" s="17">
        <v>0.1101233318187084</v>
      </c>
      <c r="R9" s="17">
        <v>0.15163250579661319</v>
      </c>
      <c r="S9" s="17">
        <v>0.1328677610970827</v>
      </c>
      <c r="T9" s="17">
        <v>0.14294108261664401</v>
      </c>
      <c r="U9" s="17">
        <v>0.1553833194160677</v>
      </c>
      <c r="V9" s="17">
        <v>0.14487760326063689</v>
      </c>
      <c r="W9" s="17">
        <v>0.1233478090066914</v>
      </c>
      <c r="X9" s="17">
        <v>0.12837855026101361</v>
      </c>
      <c r="Y9" s="17">
        <v>0.14493186876728889</v>
      </c>
      <c r="AA9" s="17">
        <v>0.1273264837351224</v>
      </c>
      <c r="AB9" s="17">
        <v>0.15859016705904769</v>
      </c>
      <c r="AC9" s="17">
        <v>0.145161377741404</v>
      </c>
      <c r="AD9" s="17">
        <v>0.12841385555983059</v>
      </c>
      <c r="AE9" s="17">
        <v>0.1515695785317783</v>
      </c>
      <c r="AF9" s="17">
        <v>0.18695843919619801</v>
      </c>
      <c r="AG9" s="17">
        <v>0.13639748810777749</v>
      </c>
      <c r="AH9" s="17">
        <v>0.10476481360918891</v>
      </c>
      <c r="AI9" s="17">
        <v>0.1045231627620415</v>
      </c>
    </row>
    <row r="10" spans="2:37" ht="19" customHeight="1" x14ac:dyDescent="0.2">
      <c r="B10" s="20" t="s">
        <v>298</v>
      </c>
      <c r="C10" s="17">
        <v>0.2021426449915612</v>
      </c>
      <c r="D10" s="17">
        <v>0.25131770541258242</v>
      </c>
      <c r="E10" s="17">
        <v>0.29669149073358658</v>
      </c>
      <c r="F10" s="17">
        <v>0.2089555874853094</v>
      </c>
      <c r="G10" s="17">
        <v>0.18078176146582331</v>
      </c>
      <c r="H10" s="17">
        <v>0.172990144862746</v>
      </c>
      <c r="I10" s="17">
        <v>0.1243124778910638</v>
      </c>
      <c r="K10" s="17">
        <v>0.22188616412877291</v>
      </c>
      <c r="L10" s="17">
        <v>0.18231000539716671</v>
      </c>
      <c r="N10" s="17">
        <v>0.18432820422337609</v>
      </c>
      <c r="O10" s="17">
        <v>0.17962087410917921</v>
      </c>
      <c r="P10" s="17">
        <v>0.1952542258703833</v>
      </c>
      <c r="Q10" s="17">
        <v>0.23679941780970409</v>
      </c>
      <c r="R10" s="17">
        <v>0.18845621120443529</v>
      </c>
      <c r="S10" s="17">
        <v>0.19569432384034241</v>
      </c>
      <c r="T10" s="17">
        <v>0.21174415215357201</v>
      </c>
      <c r="U10" s="17">
        <v>0.27468958345578393</v>
      </c>
      <c r="V10" s="17">
        <v>0.23339312537742421</v>
      </c>
      <c r="W10" s="17">
        <v>0.18905598275033661</v>
      </c>
      <c r="X10" s="17">
        <v>0.14371616706134921</v>
      </c>
      <c r="Y10" s="17">
        <v>0.1802528029907883</v>
      </c>
      <c r="AA10" s="17">
        <v>0.17956069586527409</v>
      </c>
      <c r="AB10" s="17">
        <v>0.23928701330542479</v>
      </c>
      <c r="AC10" s="17">
        <v>0.14441916378953551</v>
      </c>
      <c r="AD10" s="17">
        <v>0.26696220590163378</v>
      </c>
      <c r="AE10" s="17">
        <v>0.21290642020516681</v>
      </c>
      <c r="AF10" s="17">
        <v>0.14653162662009789</v>
      </c>
      <c r="AG10" s="17">
        <v>0.1254857098304531</v>
      </c>
      <c r="AH10" s="17">
        <v>0.17492656010867341</v>
      </c>
      <c r="AI10" s="17">
        <v>0.18218942044568129</v>
      </c>
    </row>
    <row r="11" spans="2:37" ht="19" customHeight="1" x14ac:dyDescent="0.2">
      <c r="B11" s="20" t="s">
        <v>299</v>
      </c>
      <c r="C11" s="17">
        <v>0.25305860544779629</v>
      </c>
      <c r="D11" s="17">
        <v>0.26438532155008271</v>
      </c>
      <c r="E11" s="17">
        <v>0.27248229231242299</v>
      </c>
      <c r="F11" s="17">
        <v>0.3136269376687561</v>
      </c>
      <c r="G11" s="17">
        <v>0.2664133996608532</v>
      </c>
      <c r="H11" s="17">
        <v>0.25224799294416361</v>
      </c>
      <c r="I11" s="17">
        <v>0.17040021319010629</v>
      </c>
      <c r="K11" s="17">
        <v>0.23875080336610599</v>
      </c>
      <c r="L11" s="17">
        <v>0.26768183162389081</v>
      </c>
      <c r="N11" s="17">
        <v>0.25706887454470673</v>
      </c>
      <c r="O11" s="17">
        <v>0.29024622556993418</v>
      </c>
      <c r="P11" s="17">
        <v>0.28143035547090678</v>
      </c>
      <c r="Q11" s="17">
        <v>0.30398222863788471</v>
      </c>
      <c r="R11" s="17">
        <v>0.25160742626875171</v>
      </c>
      <c r="S11" s="17">
        <v>0.2292166597625066</v>
      </c>
      <c r="T11" s="17">
        <v>0.24668012366198711</v>
      </c>
      <c r="U11" s="17">
        <v>0.23748774446540899</v>
      </c>
      <c r="V11" s="17">
        <v>0.30870204615999269</v>
      </c>
      <c r="W11" s="17">
        <v>0.25696184977228148</v>
      </c>
      <c r="X11" s="17">
        <v>0.21675902357190141</v>
      </c>
      <c r="Y11" s="17">
        <v>0.18198666262961971</v>
      </c>
      <c r="AA11" s="17">
        <v>0.25289201608400402</v>
      </c>
      <c r="AB11" s="17">
        <v>0.28189171970901472</v>
      </c>
      <c r="AC11" s="17">
        <v>0.24186930206423429</v>
      </c>
      <c r="AD11" s="17">
        <v>0.23626742558837921</v>
      </c>
      <c r="AE11" s="17">
        <v>0.25049080174251093</v>
      </c>
      <c r="AF11" s="17">
        <v>0.26890753890529812</v>
      </c>
      <c r="AG11" s="17">
        <v>0.2449173117008332</v>
      </c>
      <c r="AH11" s="17">
        <v>0.19428496722649291</v>
      </c>
      <c r="AI11" s="17">
        <v>0.31090752746566508</v>
      </c>
    </row>
    <row r="12" spans="2:37" ht="19" customHeight="1" x14ac:dyDescent="0.2">
      <c r="B12" s="20" t="s">
        <v>127</v>
      </c>
      <c r="C12" s="17">
        <v>0.16190065808874909</v>
      </c>
      <c r="D12" s="17">
        <v>0.12699070765999479</v>
      </c>
      <c r="E12" s="17">
        <v>0.16514997446088281</v>
      </c>
      <c r="F12" s="17">
        <v>0.14043435295140561</v>
      </c>
      <c r="G12" s="17">
        <v>0.20176572672589471</v>
      </c>
      <c r="H12" s="17">
        <v>0.1604648455955584</v>
      </c>
      <c r="I12" s="17">
        <v>0.1682782045295883</v>
      </c>
      <c r="K12" s="17">
        <v>0.17339870136123689</v>
      </c>
      <c r="L12" s="17">
        <v>0.15161853985457799</v>
      </c>
      <c r="N12" s="17">
        <v>0.16942692209045321</v>
      </c>
      <c r="O12" s="17">
        <v>0.19326651040164119</v>
      </c>
      <c r="P12" s="17">
        <v>0.1601258549361228</v>
      </c>
      <c r="Q12" s="17">
        <v>0.122809753456723</v>
      </c>
      <c r="R12" s="17">
        <v>0.17542300861163329</v>
      </c>
      <c r="S12" s="17">
        <v>0.15739835775624189</v>
      </c>
      <c r="T12" s="17">
        <v>0.17040941316765901</v>
      </c>
      <c r="U12" s="17">
        <v>0.12442269032352379</v>
      </c>
      <c r="V12" s="17">
        <v>0.1161334276407676</v>
      </c>
      <c r="W12" s="17">
        <v>0.18349664501230681</v>
      </c>
      <c r="X12" s="17">
        <v>0.18548194345673721</v>
      </c>
      <c r="Y12" s="17">
        <v>0.19970911129483329</v>
      </c>
      <c r="AA12" s="17">
        <v>0.1796524637980772</v>
      </c>
      <c r="AB12" s="17">
        <v>0.13972676287784291</v>
      </c>
      <c r="AC12" s="17">
        <v>0.21537013295019211</v>
      </c>
      <c r="AD12" s="17">
        <v>0.13937563649679069</v>
      </c>
      <c r="AE12" s="17">
        <v>0.1451148934030107</v>
      </c>
      <c r="AF12" s="17">
        <v>0.21043343717544291</v>
      </c>
      <c r="AG12" s="17">
        <v>0.18864390679659179</v>
      </c>
      <c r="AH12" s="17">
        <v>0.14804086696113611</v>
      </c>
      <c r="AI12" s="17">
        <v>0.21074012193545841</v>
      </c>
    </row>
    <row r="13" spans="2:37" ht="19" customHeight="1" x14ac:dyDescent="0.2">
      <c r="B13" s="20" t="s">
        <v>87</v>
      </c>
      <c r="C13" s="17">
        <v>0.13805272802986801</v>
      </c>
      <c r="D13" s="17">
        <v>0.1079878850526525</v>
      </c>
      <c r="E13" s="17">
        <v>6.6883901037825683E-2</v>
      </c>
      <c r="F13" s="17">
        <v>7.028008677500687E-2</v>
      </c>
      <c r="G13" s="17">
        <v>0.128170726975638</v>
      </c>
      <c r="H13" s="17">
        <v>0.20145706972555091</v>
      </c>
      <c r="I13" s="17">
        <v>0.2362355614072596</v>
      </c>
      <c r="K13" s="17">
        <v>0.1396166442011956</v>
      </c>
      <c r="L13" s="17">
        <v>0.13733875069207691</v>
      </c>
      <c r="N13" s="17">
        <v>0.14584481629351451</v>
      </c>
      <c r="O13" s="17">
        <v>0.15847572460633619</v>
      </c>
      <c r="P13" s="17">
        <v>6.5983258663245795E-2</v>
      </c>
      <c r="Q13" s="17">
        <v>0.12481804718654051</v>
      </c>
      <c r="R13" s="17">
        <v>0.1233967918709071</v>
      </c>
      <c r="S13" s="17">
        <v>0.18572309961252051</v>
      </c>
      <c r="T13" s="17">
        <v>0.15891326202366179</v>
      </c>
      <c r="U13" s="17">
        <v>9.4792776558963746E-2</v>
      </c>
      <c r="V13" s="17">
        <v>0.11353964138177659</v>
      </c>
      <c r="W13" s="17">
        <v>0.13943855549506259</v>
      </c>
      <c r="X13" s="17">
        <v>0.185092843925689</v>
      </c>
      <c r="Y13" s="17">
        <v>0.16655576213968579</v>
      </c>
      <c r="AA13" s="17">
        <v>0.1483187690071274</v>
      </c>
      <c r="AB13" s="17">
        <v>9.9153053624028403E-2</v>
      </c>
      <c r="AC13" s="17">
        <v>0.14665933060328351</v>
      </c>
      <c r="AD13" s="17">
        <v>0.15457433001341719</v>
      </c>
      <c r="AE13" s="17">
        <v>0.1456456640805287</v>
      </c>
      <c r="AF13" s="17">
        <v>0.15363411788569509</v>
      </c>
      <c r="AG13" s="17">
        <v>0.15612007394087801</v>
      </c>
      <c r="AH13" s="17">
        <v>0.14879488401019009</v>
      </c>
      <c r="AI13" s="17">
        <v>0.1194928401626552</v>
      </c>
    </row>
    <row r="14" spans="2:37" ht="32" customHeight="1" x14ac:dyDescent="0.2">
      <c r="B14" s="20" t="s">
        <v>300</v>
      </c>
      <c r="C14" s="17">
        <v>6.0420510613887327E-2</v>
      </c>
      <c r="D14" s="17">
        <v>3.6842621990099203E-2</v>
      </c>
      <c r="E14" s="17">
        <v>2.6423813884479459E-2</v>
      </c>
      <c r="F14" s="17">
        <v>3.6255635561354013E-2</v>
      </c>
      <c r="G14" s="17">
        <v>3.4911352794583628E-2</v>
      </c>
      <c r="H14" s="17">
        <v>7.6007492775939905E-2</v>
      </c>
      <c r="I14" s="17">
        <v>0.1335197638974096</v>
      </c>
      <c r="K14" s="17">
        <v>5.7398519278792907E-2</v>
      </c>
      <c r="L14" s="17">
        <v>6.2897084137495465E-2</v>
      </c>
      <c r="N14" s="17">
        <v>6.1423758001807903E-2</v>
      </c>
      <c r="O14" s="17">
        <v>2.9779627562839341E-2</v>
      </c>
      <c r="P14" s="17">
        <v>7.1940144949220602E-2</v>
      </c>
      <c r="Q14" s="17">
        <v>3.6644440402045432E-2</v>
      </c>
      <c r="R14" s="17">
        <v>5.8479214746188661E-2</v>
      </c>
      <c r="S14" s="17">
        <v>5.2966854477607732E-2</v>
      </c>
      <c r="T14" s="17">
        <v>6.2545003326489643E-2</v>
      </c>
      <c r="U14" s="17">
        <v>6.780044950986687E-2</v>
      </c>
      <c r="V14" s="17">
        <v>3.5784321812175633E-2</v>
      </c>
      <c r="W14" s="17">
        <v>6.5934021900852846E-2</v>
      </c>
      <c r="X14" s="17">
        <v>8.3356834920296802E-2</v>
      </c>
      <c r="Y14" s="17">
        <v>8.3681984892728462E-2</v>
      </c>
      <c r="AA14" s="17">
        <v>8.7599133155693426E-2</v>
      </c>
      <c r="AB14" s="17">
        <v>5.5242740413198953E-2</v>
      </c>
      <c r="AC14" s="17">
        <v>7.760696702293346E-2</v>
      </c>
      <c r="AD14" s="17">
        <v>3.4514024859210471E-2</v>
      </c>
      <c r="AE14" s="17">
        <v>5.8656083485758063E-2</v>
      </c>
      <c r="AF14" s="17">
        <v>3.3534840217268241E-2</v>
      </c>
      <c r="AG14" s="17">
        <v>5.0206352785801253E-2</v>
      </c>
      <c r="AH14" s="17">
        <v>9.0394486021061107E-2</v>
      </c>
      <c r="AI14" s="17">
        <v>3.7593170704472392E-2</v>
      </c>
    </row>
    <row r="15" spans="2:37" ht="19" customHeight="1" x14ac:dyDescent="0.2">
      <c r="B15" s="20" t="s">
        <v>75</v>
      </c>
      <c r="C15" s="17">
        <v>4.4351628405013881E-2</v>
      </c>
      <c r="D15" s="17">
        <v>3.6511554283642153E-2</v>
      </c>
      <c r="E15" s="17">
        <v>2.7548686479421981E-2</v>
      </c>
      <c r="F15" s="17">
        <v>5.425894105811703E-2</v>
      </c>
      <c r="G15" s="17">
        <v>3.5198077670379808E-2</v>
      </c>
      <c r="H15" s="17">
        <v>3.5367837354826098E-2</v>
      </c>
      <c r="I15" s="17">
        <v>6.8586812485437465E-2</v>
      </c>
      <c r="K15" s="17">
        <v>2.3782773831050531E-2</v>
      </c>
      <c r="L15" s="17">
        <v>6.4715675980319187E-2</v>
      </c>
      <c r="N15" s="17">
        <v>2.3687086074611379E-2</v>
      </c>
      <c r="O15" s="17">
        <v>5.1812248660430882E-2</v>
      </c>
      <c r="P15" s="17">
        <v>7.3606682456473935E-2</v>
      </c>
      <c r="Q15" s="17">
        <v>6.4822780688394116E-2</v>
      </c>
      <c r="R15" s="17">
        <v>5.1004841501470763E-2</v>
      </c>
      <c r="S15" s="17">
        <v>4.6132943453697929E-2</v>
      </c>
      <c r="T15" s="17">
        <v>6.7669630499866242E-3</v>
      </c>
      <c r="U15" s="17">
        <v>4.5423436270385018E-2</v>
      </c>
      <c r="V15" s="17">
        <v>4.756983436722606E-2</v>
      </c>
      <c r="W15" s="17">
        <v>4.1765136062468122E-2</v>
      </c>
      <c r="X15" s="17">
        <v>5.7214636803012593E-2</v>
      </c>
      <c r="Y15" s="17">
        <v>4.2881807285055501E-2</v>
      </c>
      <c r="AA15" s="17">
        <v>2.46504383547014E-2</v>
      </c>
      <c r="AB15" s="17">
        <v>2.6108543011442581E-2</v>
      </c>
      <c r="AC15" s="17">
        <v>2.891372582841711E-2</v>
      </c>
      <c r="AD15" s="17">
        <v>3.9892521580738152E-2</v>
      </c>
      <c r="AE15" s="17">
        <v>3.5616558551246541E-2</v>
      </c>
      <c r="AF15" s="17">
        <v>0</v>
      </c>
      <c r="AG15" s="17">
        <v>9.8229156837665185E-2</v>
      </c>
      <c r="AH15" s="17">
        <v>0.1387934220632574</v>
      </c>
      <c r="AI15" s="17">
        <v>3.4553756524026057E-2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B2:AK22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301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1204</v>
      </c>
      <c r="D7" s="24">
        <v>207</v>
      </c>
      <c r="E7" s="24">
        <v>243</v>
      </c>
      <c r="F7" s="24">
        <v>236</v>
      </c>
      <c r="G7" s="24">
        <v>212</v>
      </c>
      <c r="H7" s="24">
        <v>154</v>
      </c>
      <c r="I7" s="24">
        <v>152</v>
      </c>
      <c r="K7" s="24">
        <v>610</v>
      </c>
      <c r="L7" s="24">
        <v>588</v>
      </c>
      <c r="N7" s="24">
        <v>99</v>
      </c>
      <c r="O7" s="24">
        <v>38</v>
      </c>
      <c r="P7" s="24">
        <v>65</v>
      </c>
      <c r="Q7" s="24">
        <v>55</v>
      </c>
      <c r="R7" s="24">
        <v>136</v>
      </c>
      <c r="S7" s="24">
        <v>93</v>
      </c>
      <c r="T7" s="24">
        <v>88</v>
      </c>
      <c r="U7" s="24">
        <v>122</v>
      </c>
      <c r="V7" s="24">
        <v>189</v>
      </c>
      <c r="W7" s="24">
        <v>153</v>
      </c>
      <c r="X7" s="24">
        <v>81</v>
      </c>
      <c r="Y7" s="24">
        <v>85</v>
      </c>
      <c r="AA7" s="24">
        <v>148</v>
      </c>
      <c r="AB7" s="24">
        <v>267</v>
      </c>
      <c r="AC7" s="24">
        <v>78</v>
      </c>
      <c r="AD7" s="24">
        <v>160</v>
      </c>
      <c r="AE7" s="24">
        <v>294</v>
      </c>
      <c r="AF7" s="24">
        <v>36</v>
      </c>
      <c r="AG7" s="24">
        <v>75</v>
      </c>
      <c r="AH7" s="24">
        <v>81</v>
      </c>
      <c r="AI7" s="24">
        <v>65</v>
      </c>
    </row>
    <row r="8" spans="2:37" x14ac:dyDescent="0.2">
      <c r="B8" s="7" t="s">
        <v>69</v>
      </c>
      <c r="C8" s="13">
        <v>1196</v>
      </c>
      <c r="D8" s="13">
        <v>193</v>
      </c>
      <c r="E8" s="13">
        <v>244</v>
      </c>
      <c r="F8" s="13">
        <v>239</v>
      </c>
      <c r="G8" s="13">
        <v>206</v>
      </c>
      <c r="H8" s="13">
        <v>148</v>
      </c>
      <c r="I8" s="13">
        <v>166</v>
      </c>
      <c r="K8" s="13">
        <v>600</v>
      </c>
      <c r="L8" s="13">
        <v>591</v>
      </c>
      <c r="N8" s="13">
        <v>108</v>
      </c>
      <c r="O8" s="13">
        <v>34</v>
      </c>
      <c r="P8" s="13">
        <v>63</v>
      </c>
      <c r="Q8" s="13">
        <v>52</v>
      </c>
      <c r="R8" s="13">
        <v>131</v>
      </c>
      <c r="S8" s="13">
        <v>89</v>
      </c>
      <c r="T8" s="13">
        <v>84</v>
      </c>
      <c r="U8" s="13">
        <v>121</v>
      </c>
      <c r="V8" s="13">
        <v>193</v>
      </c>
      <c r="W8" s="13">
        <v>149</v>
      </c>
      <c r="X8" s="13">
        <v>78</v>
      </c>
      <c r="Y8" s="13">
        <v>92</v>
      </c>
      <c r="AA8" s="13">
        <v>148</v>
      </c>
      <c r="AB8" s="13">
        <v>265</v>
      </c>
      <c r="AC8" s="13">
        <v>78</v>
      </c>
      <c r="AD8" s="13">
        <v>157</v>
      </c>
      <c r="AE8" s="13">
        <v>293</v>
      </c>
      <c r="AF8" s="13">
        <v>39</v>
      </c>
      <c r="AG8" s="13">
        <v>72</v>
      </c>
      <c r="AH8" s="13">
        <v>81</v>
      </c>
      <c r="AI8" s="13">
        <v>62</v>
      </c>
    </row>
    <row r="9" spans="2:37" ht="32" customHeight="1" x14ac:dyDescent="0.2">
      <c r="B9" s="20" t="s">
        <v>302</v>
      </c>
      <c r="C9" s="17">
        <v>0.60665403433878629</v>
      </c>
      <c r="D9" s="17">
        <v>0.43822870601557218</v>
      </c>
      <c r="E9" s="17">
        <v>0.55398455246960676</v>
      </c>
      <c r="F9" s="17">
        <v>0.61293909825847459</v>
      </c>
      <c r="G9" s="17">
        <v>0.59334032698421668</v>
      </c>
      <c r="H9" s="17">
        <v>0.72368280636150084</v>
      </c>
      <c r="I9" s="17">
        <v>0.78296491419440661</v>
      </c>
      <c r="K9" s="17">
        <v>0.58722389622478499</v>
      </c>
      <c r="L9" s="17">
        <v>0.62580150155101077</v>
      </c>
      <c r="N9" s="17">
        <v>0.70326747326959094</v>
      </c>
      <c r="O9" s="17">
        <v>0.7331795564648218</v>
      </c>
      <c r="P9" s="17">
        <v>0.62368599645481415</v>
      </c>
      <c r="Q9" s="17">
        <v>0.45961835555618402</v>
      </c>
      <c r="R9" s="17">
        <v>0.55958732573182368</v>
      </c>
      <c r="S9" s="17">
        <v>0.54398721625597057</v>
      </c>
      <c r="T9" s="17">
        <v>0.60807554504694183</v>
      </c>
      <c r="U9" s="17">
        <v>0.54786011891532993</v>
      </c>
      <c r="V9" s="17">
        <v>0.53812734849102617</v>
      </c>
      <c r="W9" s="17">
        <v>0.64950541217210711</v>
      </c>
      <c r="X9" s="17">
        <v>0.70426207874145652</v>
      </c>
      <c r="Y9" s="17">
        <v>0.7135671679905693</v>
      </c>
      <c r="AA9" s="17">
        <v>0.61595170567679536</v>
      </c>
      <c r="AB9" s="17">
        <v>0.54566765620740032</v>
      </c>
      <c r="AC9" s="17">
        <v>0.75160046288725457</v>
      </c>
      <c r="AD9" s="17">
        <v>0.64266845883972468</v>
      </c>
      <c r="AE9" s="17">
        <v>0.56476741837652411</v>
      </c>
      <c r="AF9" s="17">
        <v>0.72555586344162659</v>
      </c>
      <c r="AG9" s="17">
        <v>0.58036151297276217</v>
      </c>
      <c r="AH9" s="17">
        <v>0.59766260230690205</v>
      </c>
      <c r="AI9" s="17">
        <v>0.73576650729051896</v>
      </c>
    </row>
    <row r="10" spans="2:37" ht="46" customHeight="1" x14ac:dyDescent="0.2">
      <c r="B10" s="20" t="s">
        <v>303</v>
      </c>
      <c r="C10" s="17">
        <v>0.44813968638873819</v>
      </c>
      <c r="D10" s="17">
        <v>0.36497635856445088</v>
      </c>
      <c r="E10" s="17">
        <v>0.40649004140788342</v>
      </c>
      <c r="F10" s="17">
        <v>0.42004603415348452</v>
      </c>
      <c r="G10" s="17">
        <v>0.45620851992435008</v>
      </c>
      <c r="H10" s="17">
        <v>0.53908184522785396</v>
      </c>
      <c r="I10" s="17">
        <v>0.55526837477644042</v>
      </c>
      <c r="K10" s="17">
        <v>0.43813151898246427</v>
      </c>
      <c r="L10" s="17">
        <v>0.45791646789589208</v>
      </c>
      <c r="N10" s="17">
        <v>0.42400796514145489</v>
      </c>
      <c r="O10" s="17">
        <v>0.38502886599942049</v>
      </c>
      <c r="P10" s="17">
        <v>0.63172783543874445</v>
      </c>
      <c r="Q10" s="17">
        <v>0.37984607136194648</v>
      </c>
      <c r="R10" s="17">
        <v>0.45630469423749481</v>
      </c>
      <c r="S10" s="17">
        <v>0.35418548106572939</v>
      </c>
      <c r="T10" s="17">
        <v>0.41466610922024649</v>
      </c>
      <c r="U10" s="17">
        <v>0.42811815066447961</v>
      </c>
      <c r="V10" s="17">
        <v>0.39006895305610112</v>
      </c>
      <c r="W10" s="17">
        <v>0.54645413224050488</v>
      </c>
      <c r="X10" s="17">
        <v>0.43226125157457113</v>
      </c>
      <c r="Y10" s="17">
        <v>0.52621820689024379</v>
      </c>
      <c r="AA10" s="17">
        <v>0.43220517841523431</v>
      </c>
      <c r="AB10" s="17">
        <v>0.46749506358933468</v>
      </c>
      <c r="AC10" s="17">
        <v>0.4916325675476339</v>
      </c>
      <c r="AD10" s="17">
        <v>0.45540790105753798</v>
      </c>
      <c r="AE10" s="17">
        <v>0.4384284553397248</v>
      </c>
      <c r="AF10" s="17">
        <v>0.49292363973887698</v>
      </c>
      <c r="AG10" s="17">
        <v>0.38014489126672008</v>
      </c>
      <c r="AH10" s="17">
        <v>0.42998434952929082</v>
      </c>
      <c r="AI10" s="17">
        <v>0.44987778143265228</v>
      </c>
    </row>
    <row r="11" spans="2:37" ht="46" customHeight="1" x14ac:dyDescent="0.2">
      <c r="B11" s="20" t="s">
        <v>304</v>
      </c>
      <c r="C11" s="17">
        <v>0.34488734267622501</v>
      </c>
      <c r="D11" s="17">
        <v>0.37694463748654211</v>
      </c>
      <c r="E11" s="17">
        <v>0.34101359288462629</v>
      </c>
      <c r="F11" s="17">
        <v>0.32990804704991078</v>
      </c>
      <c r="G11" s="17">
        <v>0.32896013035485039</v>
      </c>
      <c r="H11" s="17">
        <v>0.3458268595814184</v>
      </c>
      <c r="I11" s="17">
        <v>0.35376903888639127</v>
      </c>
      <c r="K11" s="17">
        <v>0.36379733829410321</v>
      </c>
      <c r="L11" s="17">
        <v>0.32443790554041518</v>
      </c>
      <c r="N11" s="17">
        <v>0.39609062422346442</v>
      </c>
      <c r="O11" s="17">
        <v>0.32800214139766948</v>
      </c>
      <c r="P11" s="17">
        <v>0.39320819348730962</v>
      </c>
      <c r="Q11" s="17">
        <v>0.30095957393562839</v>
      </c>
      <c r="R11" s="17">
        <v>0.30312063410355211</v>
      </c>
      <c r="S11" s="17">
        <v>0.39171334400482971</v>
      </c>
      <c r="T11" s="17">
        <v>0.33590970783862439</v>
      </c>
      <c r="U11" s="17">
        <v>0.24567331636571479</v>
      </c>
      <c r="V11" s="17">
        <v>0.34711438714800469</v>
      </c>
      <c r="W11" s="17">
        <v>0.39404731409745758</v>
      </c>
      <c r="X11" s="17">
        <v>0.30762672458351431</v>
      </c>
      <c r="Y11" s="17">
        <v>0.38306189150653841</v>
      </c>
      <c r="AA11" s="17">
        <v>0.36124041885488001</v>
      </c>
      <c r="AB11" s="17">
        <v>0.37785097750331342</v>
      </c>
      <c r="AC11" s="17">
        <v>0.32999575315194901</v>
      </c>
      <c r="AD11" s="17">
        <v>0.27890073525856551</v>
      </c>
      <c r="AE11" s="17">
        <v>0.35661675679690852</v>
      </c>
      <c r="AF11" s="17">
        <v>0.46292085361934238</v>
      </c>
      <c r="AG11" s="17">
        <v>0.25969672681231148</v>
      </c>
      <c r="AH11" s="17">
        <v>0.35437199093970162</v>
      </c>
      <c r="AI11" s="17">
        <v>0.30625300025731822</v>
      </c>
    </row>
    <row r="12" spans="2:37" ht="46" customHeight="1" x14ac:dyDescent="0.2">
      <c r="B12" s="20" t="s">
        <v>305</v>
      </c>
      <c r="C12" s="17">
        <v>0.31978214243321329</v>
      </c>
      <c r="D12" s="17">
        <v>0.3532262848898805</v>
      </c>
      <c r="E12" s="17">
        <v>0.36962493466886842</v>
      </c>
      <c r="F12" s="17">
        <v>0.34232081053532221</v>
      </c>
      <c r="G12" s="17">
        <v>0.28112166663605898</v>
      </c>
      <c r="H12" s="17">
        <v>0.29917640383200561</v>
      </c>
      <c r="I12" s="17">
        <v>0.24153150881759339</v>
      </c>
      <c r="K12" s="17">
        <v>0.30982298310239881</v>
      </c>
      <c r="L12" s="17">
        <v>0.32675076696985811</v>
      </c>
      <c r="N12" s="17">
        <v>0.36719867348592689</v>
      </c>
      <c r="O12" s="17">
        <v>0.29327120056280842</v>
      </c>
      <c r="P12" s="17">
        <v>0.34294661803959581</v>
      </c>
      <c r="Q12" s="17">
        <v>0.24847838317966689</v>
      </c>
      <c r="R12" s="17">
        <v>0.32455366644473199</v>
      </c>
      <c r="S12" s="17">
        <v>0.31092831641303731</v>
      </c>
      <c r="T12" s="17">
        <v>0.3314147770959881</v>
      </c>
      <c r="U12" s="17">
        <v>0.28450036486401747</v>
      </c>
      <c r="V12" s="17">
        <v>0.30915797098764281</v>
      </c>
      <c r="W12" s="17">
        <v>0.29910786221092128</v>
      </c>
      <c r="X12" s="17">
        <v>0.28153328256812032</v>
      </c>
      <c r="Y12" s="17">
        <v>0.42442316692870979</v>
      </c>
      <c r="AA12" s="17">
        <v>0.2458430263249218</v>
      </c>
      <c r="AB12" s="17">
        <v>0.33559793033250518</v>
      </c>
      <c r="AC12" s="17">
        <v>0.24198560301441069</v>
      </c>
      <c r="AD12" s="17">
        <v>0.41155976178293951</v>
      </c>
      <c r="AE12" s="17">
        <v>0.32071294374184661</v>
      </c>
      <c r="AF12" s="17">
        <v>0.41342585957378852</v>
      </c>
      <c r="AG12" s="17">
        <v>0.22534350428364969</v>
      </c>
      <c r="AH12" s="17">
        <v>0.28752813085658652</v>
      </c>
      <c r="AI12" s="17">
        <v>0.38294239834466298</v>
      </c>
    </row>
    <row r="13" spans="2:37" ht="46" customHeight="1" x14ac:dyDescent="0.2">
      <c r="B13" s="20" t="s">
        <v>306</v>
      </c>
      <c r="C13" s="17">
        <v>0.52674524539567869</v>
      </c>
      <c r="D13" s="17">
        <v>0.40963692392085282</v>
      </c>
      <c r="E13" s="17">
        <v>0.41415953235040931</v>
      </c>
      <c r="F13" s="17">
        <v>0.50475248313892374</v>
      </c>
      <c r="G13" s="17">
        <v>0.55374348360290082</v>
      </c>
      <c r="H13" s="17">
        <v>0.67641444195120093</v>
      </c>
      <c r="I13" s="17">
        <v>0.6928986289353628</v>
      </c>
      <c r="K13" s="17">
        <v>0.4936157633554113</v>
      </c>
      <c r="L13" s="17">
        <v>0.56056306333867312</v>
      </c>
      <c r="N13" s="17">
        <v>0.56952375273064704</v>
      </c>
      <c r="O13" s="17">
        <v>0.52613678031277067</v>
      </c>
      <c r="P13" s="17">
        <v>0.62738186107411087</v>
      </c>
      <c r="Q13" s="17">
        <v>0.41113478335361181</v>
      </c>
      <c r="R13" s="17">
        <v>0.57061542417762268</v>
      </c>
      <c r="S13" s="17">
        <v>0.51133365062592806</v>
      </c>
      <c r="T13" s="17">
        <v>0.53995042917200731</v>
      </c>
      <c r="U13" s="17">
        <v>0.53790618884922337</v>
      </c>
      <c r="V13" s="17">
        <v>0.46798056297801682</v>
      </c>
      <c r="W13" s="17">
        <v>0.55217141147438642</v>
      </c>
      <c r="X13" s="17">
        <v>0.46848644009476348</v>
      </c>
      <c r="Y13" s="17">
        <v>0.53111250859831216</v>
      </c>
      <c r="AA13" s="17">
        <v>0.58324384268716545</v>
      </c>
      <c r="AB13" s="17">
        <v>0.43906400058828238</v>
      </c>
      <c r="AC13" s="17">
        <v>0.55152086112258525</v>
      </c>
      <c r="AD13" s="17">
        <v>0.54319386318457563</v>
      </c>
      <c r="AE13" s="17">
        <v>0.55008769449744621</v>
      </c>
      <c r="AF13" s="17">
        <v>0.57312483396349712</v>
      </c>
      <c r="AG13" s="17">
        <v>0.54564928231786203</v>
      </c>
      <c r="AH13" s="17">
        <v>0.54406642243152847</v>
      </c>
      <c r="AI13" s="17">
        <v>0.51001517700001486</v>
      </c>
    </row>
    <row r="14" spans="2:37" ht="46" customHeight="1" x14ac:dyDescent="0.2">
      <c r="B14" s="20" t="s">
        <v>307</v>
      </c>
      <c r="C14" s="17">
        <v>0.29462568516185772</v>
      </c>
      <c r="D14" s="17">
        <v>0.28427885132176589</v>
      </c>
      <c r="E14" s="17">
        <v>0.35524907049009768</v>
      </c>
      <c r="F14" s="17">
        <v>0.33168562354746473</v>
      </c>
      <c r="G14" s="17">
        <v>0.27181432744711842</v>
      </c>
      <c r="H14" s="17">
        <v>0.23850373504057701</v>
      </c>
      <c r="I14" s="17">
        <v>0.24268577232250171</v>
      </c>
      <c r="K14" s="17">
        <v>0.30062659158787369</v>
      </c>
      <c r="L14" s="17">
        <v>0.286557607660964</v>
      </c>
      <c r="N14" s="17">
        <v>0.22253834095233541</v>
      </c>
      <c r="O14" s="17">
        <v>0.27371703904235889</v>
      </c>
      <c r="P14" s="17">
        <v>0.29650167362669699</v>
      </c>
      <c r="Q14" s="17">
        <v>0.21275468085743321</v>
      </c>
      <c r="R14" s="17">
        <v>0.29411760508334311</v>
      </c>
      <c r="S14" s="17">
        <v>0.36332527111560459</v>
      </c>
      <c r="T14" s="17">
        <v>0.29810460444910158</v>
      </c>
      <c r="U14" s="17">
        <v>0.27904156674146241</v>
      </c>
      <c r="V14" s="17">
        <v>0.37083194147298221</v>
      </c>
      <c r="W14" s="17">
        <v>0.27273235004626961</v>
      </c>
      <c r="X14" s="17">
        <v>0.25570298593185192</v>
      </c>
      <c r="Y14" s="17">
        <v>0.29189309809694119</v>
      </c>
      <c r="AA14" s="17">
        <v>0.28328086160621679</v>
      </c>
      <c r="AB14" s="17">
        <v>0.33015168816984147</v>
      </c>
      <c r="AC14" s="17">
        <v>0.29060587167583501</v>
      </c>
      <c r="AD14" s="17">
        <v>0.2494655873860184</v>
      </c>
      <c r="AE14" s="17">
        <v>0.30536976091306189</v>
      </c>
      <c r="AF14" s="17">
        <v>0.30347020626818971</v>
      </c>
      <c r="AG14" s="17">
        <v>0.26602670821265062</v>
      </c>
      <c r="AH14" s="17">
        <v>0.29470157501497218</v>
      </c>
      <c r="AI14" s="17">
        <v>0.2654904997264797</v>
      </c>
    </row>
    <row r="15" spans="2:37" ht="32" customHeight="1" x14ac:dyDescent="0.2">
      <c r="B15" s="20" t="s">
        <v>308</v>
      </c>
      <c r="C15" s="17">
        <v>0.34449719068578721</v>
      </c>
      <c r="D15" s="17">
        <v>0.38115707672986771</v>
      </c>
      <c r="E15" s="17">
        <v>0.28628856328779367</v>
      </c>
      <c r="F15" s="17">
        <v>0.35659058400697619</v>
      </c>
      <c r="G15" s="17">
        <v>0.29588502583697618</v>
      </c>
      <c r="H15" s="17">
        <v>0.32758240620451029</v>
      </c>
      <c r="I15" s="17">
        <v>0.44553257896073178</v>
      </c>
      <c r="K15" s="17">
        <v>0.36627521378638339</v>
      </c>
      <c r="L15" s="17">
        <v>0.32408163056694961</v>
      </c>
      <c r="N15" s="17">
        <v>0.37674831486872817</v>
      </c>
      <c r="O15" s="17">
        <v>0.26634292784241059</v>
      </c>
      <c r="P15" s="17">
        <v>0.314999040339354</v>
      </c>
      <c r="Q15" s="17">
        <v>0.40921042263777452</v>
      </c>
      <c r="R15" s="17">
        <v>0.3178109511767096</v>
      </c>
      <c r="S15" s="17">
        <v>0.31015431304108892</v>
      </c>
      <c r="T15" s="17">
        <v>0.34289014631296422</v>
      </c>
      <c r="U15" s="17">
        <v>0.35027078249751481</v>
      </c>
      <c r="V15" s="17">
        <v>0.29529103110327409</v>
      </c>
      <c r="W15" s="17">
        <v>0.40051881768010789</v>
      </c>
      <c r="X15" s="17">
        <v>0.38791420868904841</v>
      </c>
      <c r="Y15" s="17">
        <v>0.36007532310137791</v>
      </c>
      <c r="AA15" s="17">
        <v>0.37727747488499208</v>
      </c>
      <c r="AB15" s="17">
        <v>0.32769782986597129</v>
      </c>
      <c r="AC15" s="17">
        <v>0.41562541010426268</v>
      </c>
      <c r="AD15" s="17">
        <v>0.42890214443490898</v>
      </c>
      <c r="AE15" s="17">
        <v>0.32344282955274922</v>
      </c>
      <c r="AF15" s="17">
        <v>0.33248727752377899</v>
      </c>
      <c r="AG15" s="17">
        <v>0.2955691255118742</v>
      </c>
      <c r="AH15" s="17">
        <v>0.33818440133600353</v>
      </c>
      <c r="AI15" s="17">
        <v>0.20680686135546189</v>
      </c>
    </row>
    <row r="16" spans="2:37" ht="19" customHeight="1" x14ac:dyDescent="0.2">
      <c r="B16" s="20" t="s">
        <v>177</v>
      </c>
      <c r="C16" s="17">
        <v>5.1604358047620874E-3</v>
      </c>
      <c r="D16" s="17">
        <v>0</v>
      </c>
      <c r="E16" s="17">
        <v>8.9578692730366647E-3</v>
      </c>
      <c r="F16" s="17">
        <v>3.628593003629603E-3</v>
      </c>
      <c r="G16" s="17">
        <v>0</v>
      </c>
      <c r="H16" s="17">
        <v>6.7591830020905172E-3</v>
      </c>
      <c r="I16" s="17">
        <v>1.276458267980328E-2</v>
      </c>
      <c r="K16" s="17">
        <v>4.6564463901313941E-3</v>
      </c>
      <c r="L16" s="17">
        <v>5.7166962527534409E-3</v>
      </c>
      <c r="N16" s="17">
        <v>1.119362576055158E-2</v>
      </c>
      <c r="O16" s="17">
        <v>0</v>
      </c>
      <c r="P16" s="17">
        <v>0</v>
      </c>
      <c r="Q16" s="17">
        <v>0</v>
      </c>
      <c r="R16" s="17">
        <v>7.4387930890891388E-3</v>
      </c>
      <c r="S16" s="17">
        <v>2.2717303120138609E-2</v>
      </c>
      <c r="T16" s="17">
        <v>0</v>
      </c>
      <c r="U16" s="17">
        <v>8.2841141634497784E-3</v>
      </c>
      <c r="V16" s="17">
        <v>0</v>
      </c>
      <c r="W16" s="17">
        <v>0</v>
      </c>
      <c r="X16" s="17">
        <v>1.2144133843535311E-2</v>
      </c>
      <c r="Y16" s="17">
        <v>0</v>
      </c>
      <c r="AA16" s="17">
        <v>0</v>
      </c>
      <c r="AB16" s="17">
        <v>0</v>
      </c>
      <c r="AC16" s="17">
        <v>2.3171012167133069E-2</v>
      </c>
      <c r="AD16" s="17">
        <v>0</v>
      </c>
      <c r="AE16" s="17">
        <v>7.3049281976119221E-3</v>
      </c>
      <c r="AF16" s="17">
        <v>3.0789143801478611E-2</v>
      </c>
      <c r="AG16" s="17">
        <v>1.3973580251152451E-2</v>
      </c>
      <c r="AH16" s="17">
        <v>0</v>
      </c>
      <c r="AI16" s="17">
        <v>0</v>
      </c>
    </row>
    <row r="17" spans="2:35" ht="19" customHeight="1" x14ac:dyDescent="0.2">
      <c r="B17" s="20" t="s">
        <v>75</v>
      </c>
      <c r="C17" s="17">
        <v>2.025273079321481E-2</v>
      </c>
      <c r="D17" s="17">
        <v>2.437968091545209E-2</v>
      </c>
      <c r="E17" s="17">
        <v>2.1524354262268751E-2</v>
      </c>
      <c r="F17" s="17">
        <v>1.6827441773730471E-2</v>
      </c>
      <c r="G17" s="17">
        <v>2.4389333008886939E-2</v>
      </c>
      <c r="H17" s="17">
        <v>1.273774523998162E-2</v>
      </c>
      <c r="I17" s="17">
        <v>2.009631991867928E-2</v>
      </c>
      <c r="K17" s="17">
        <v>2.4838095850046059E-2</v>
      </c>
      <c r="L17" s="17">
        <v>1.577537230646691E-2</v>
      </c>
      <c r="N17" s="17">
        <v>0</v>
      </c>
      <c r="O17" s="17">
        <v>2.725560190290513E-2</v>
      </c>
      <c r="P17" s="17">
        <v>1.551660353852898E-2</v>
      </c>
      <c r="Q17" s="17">
        <v>3.7836024904327997E-2</v>
      </c>
      <c r="R17" s="17">
        <v>7.9218003947163582E-3</v>
      </c>
      <c r="S17" s="17">
        <v>2.021352376710921E-2</v>
      </c>
      <c r="T17" s="17">
        <v>2.3753454171856751E-2</v>
      </c>
      <c r="U17" s="17">
        <v>2.6876743616849469E-2</v>
      </c>
      <c r="V17" s="17">
        <v>3.7027449497865357E-2</v>
      </c>
      <c r="W17" s="17">
        <v>1.309368843569768E-2</v>
      </c>
      <c r="X17" s="17">
        <v>1.2552495916254319E-2</v>
      </c>
      <c r="Y17" s="17">
        <v>2.3287904363039111E-2</v>
      </c>
      <c r="AA17" s="17">
        <v>2.8951513942580411E-2</v>
      </c>
      <c r="AB17" s="17">
        <v>2.3358107859902031E-2</v>
      </c>
      <c r="AC17" s="17">
        <v>0</v>
      </c>
      <c r="AD17" s="17">
        <v>6.3588428131484999E-3</v>
      </c>
      <c r="AE17" s="17">
        <v>6.7482615470765778E-3</v>
      </c>
      <c r="AF17" s="17">
        <v>0</v>
      </c>
      <c r="AG17" s="17">
        <v>6.648763356812562E-2</v>
      </c>
      <c r="AH17" s="17">
        <v>6.2663960493372473E-2</v>
      </c>
      <c r="AI17" s="17">
        <v>1.455007468648813E-2</v>
      </c>
    </row>
    <row r="19" spans="2:35" x14ac:dyDescent="0.2">
      <c r="B19" s="21" t="s">
        <v>18</v>
      </c>
    </row>
    <row r="20" spans="2:35" x14ac:dyDescent="0.2">
      <c r="B20" t="s">
        <v>409</v>
      </c>
    </row>
    <row r="21" spans="2:35" x14ac:dyDescent="0.2">
      <c r="B21" t="s">
        <v>9</v>
      </c>
    </row>
    <row r="22" spans="2:35" x14ac:dyDescent="0.2">
      <c r="B22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309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1204</v>
      </c>
      <c r="D7" s="24">
        <v>207</v>
      </c>
      <c r="E7" s="24">
        <v>243</v>
      </c>
      <c r="F7" s="24">
        <v>236</v>
      </c>
      <c r="G7" s="24">
        <v>212</v>
      </c>
      <c r="H7" s="24">
        <v>154</v>
      </c>
      <c r="I7" s="24">
        <v>152</v>
      </c>
      <c r="K7" s="24">
        <v>610</v>
      </c>
      <c r="L7" s="24">
        <v>588</v>
      </c>
      <c r="N7" s="24">
        <v>99</v>
      </c>
      <c r="O7" s="24">
        <v>38</v>
      </c>
      <c r="P7" s="24">
        <v>65</v>
      </c>
      <c r="Q7" s="24">
        <v>55</v>
      </c>
      <c r="R7" s="24">
        <v>136</v>
      </c>
      <c r="S7" s="24">
        <v>93</v>
      </c>
      <c r="T7" s="24">
        <v>88</v>
      </c>
      <c r="U7" s="24">
        <v>122</v>
      </c>
      <c r="V7" s="24">
        <v>189</v>
      </c>
      <c r="W7" s="24">
        <v>153</v>
      </c>
      <c r="X7" s="24">
        <v>81</v>
      </c>
      <c r="Y7" s="24">
        <v>85</v>
      </c>
      <c r="AA7" s="24">
        <v>148</v>
      </c>
      <c r="AB7" s="24">
        <v>267</v>
      </c>
      <c r="AC7" s="24">
        <v>78</v>
      </c>
      <c r="AD7" s="24">
        <v>160</v>
      </c>
      <c r="AE7" s="24">
        <v>294</v>
      </c>
      <c r="AF7" s="24">
        <v>36</v>
      </c>
      <c r="AG7" s="24">
        <v>75</v>
      </c>
      <c r="AH7" s="24">
        <v>81</v>
      </c>
      <c r="AI7" s="24">
        <v>65</v>
      </c>
    </row>
    <row r="8" spans="2:37" x14ac:dyDescent="0.2">
      <c r="B8" s="7" t="s">
        <v>69</v>
      </c>
      <c r="C8" s="13">
        <v>1196</v>
      </c>
      <c r="D8" s="13">
        <v>193</v>
      </c>
      <c r="E8" s="13">
        <v>244</v>
      </c>
      <c r="F8" s="13">
        <v>239</v>
      </c>
      <c r="G8" s="13">
        <v>206</v>
      </c>
      <c r="H8" s="13">
        <v>148</v>
      </c>
      <c r="I8" s="13">
        <v>166</v>
      </c>
      <c r="K8" s="13">
        <v>600</v>
      </c>
      <c r="L8" s="13">
        <v>591</v>
      </c>
      <c r="N8" s="13">
        <v>108</v>
      </c>
      <c r="O8" s="13">
        <v>34</v>
      </c>
      <c r="P8" s="13">
        <v>63</v>
      </c>
      <c r="Q8" s="13">
        <v>52</v>
      </c>
      <c r="R8" s="13">
        <v>131</v>
      </c>
      <c r="S8" s="13">
        <v>89</v>
      </c>
      <c r="T8" s="13">
        <v>84</v>
      </c>
      <c r="U8" s="13">
        <v>121</v>
      </c>
      <c r="V8" s="13">
        <v>193</v>
      </c>
      <c r="W8" s="13">
        <v>149</v>
      </c>
      <c r="X8" s="13">
        <v>78</v>
      </c>
      <c r="Y8" s="13">
        <v>92</v>
      </c>
      <c r="AA8" s="13">
        <v>148</v>
      </c>
      <c r="AB8" s="13">
        <v>265</v>
      </c>
      <c r="AC8" s="13">
        <v>78</v>
      </c>
      <c r="AD8" s="13">
        <v>157</v>
      </c>
      <c r="AE8" s="13">
        <v>293</v>
      </c>
      <c r="AF8" s="13">
        <v>39</v>
      </c>
      <c r="AG8" s="13">
        <v>72</v>
      </c>
      <c r="AH8" s="13">
        <v>81</v>
      </c>
      <c r="AI8" s="13">
        <v>62</v>
      </c>
    </row>
    <row r="9" spans="2:37" ht="46" customHeight="1" x14ac:dyDescent="0.2">
      <c r="B9" s="20" t="s">
        <v>310</v>
      </c>
      <c r="C9" s="17">
        <v>0.32053368355629192</v>
      </c>
      <c r="D9" s="17">
        <v>0.30594489647383682</v>
      </c>
      <c r="E9" s="17">
        <v>0.42573207898789789</v>
      </c>
      <c r="F9" s="17">
        <v>0.35985403174188763</v>
      </c>
      <c r="G9" s="17">
        <v>0.31624521383010201</v>
      </c>
      <c r="H9" s="17">
        <v>0.2321353862155654</v>
      </c>
      <c r="I9" s="17">
        <v>0.21058802940772439</v>
      </c>
      <c r="K9" s="17">
        <v>0.32649717584530741</v>
      </c>
      <c r="L9" s="17">
        <v>0.31585355037423529</v>
      </c>
      <c r="N9" s="17">
        <v>0.39053597071572749</v>
      </c>
      <c r="O9" s="17">
        <v>0.21276701391444069</v>
      </c>
      <c r="P9" s="17">
        <v>0.2464916935166819</v>
      </c>
      <c r="Q9" s="17">
        <v>0.2981367609493884</v>
      </c>
      <c r="R9" s="17">
        <v>0.38509990230097108</v>
      </c>
      <c r="S9" s="17">
        <v>0.31049284689160728</v>
      </c>
      <c r="T9" s="17">
        <v>0.27287786029312128</v>
      </c>
      <c r="U9" s="17">
        <v>0.32136463154228229</v>
      </c>
      <c r="V9" s="17">
        <v>0.36238432099099599</v>
      </c>
      <c r="W9" s="17">
        <v>0.34123417910014242</v>
      </c>
      <c r="X9" s="17">
        <v>0.24690595924526831</v>
      </c>
      <c r="Y9" s="17">
        <v>0.24314614157348871</v>
      </c>
      <c r="AA9" s="17">
        <v>0.28462068283303388</v>
      </c>
      <c r="AB9" s="17">
        <v>0.37074525080212078</v>
      </c>
      <c r="AC9" s="17">
        <v>0.2878665050428062</v>
      </c>
      <c r="AD9" s="17">
        <v>0.36490254272979161</v>
      </c>
      <c r="AE9" s="17">
        <v>0.29630009036697891</v>
      </c>
      <c r="AF9" s="17">
        <v>0.41728417715643179</v>
      </c>
      <c r="AG9" s="17">
        <v>0.28289045312135042</v>
      </c>
      <c r="AH9" s="17">
        <v>0.2820092441525982</v>
      </c>
      <c r="AI9" s="17">
        <v>0.2676952035437089</v>
      </c>
    </row>
    <row r="10" spans="2:37" ht="46" customHeight="1" x14ac:dyDescent="0.2">
      <c r="B10" s="20" t="s">
        <v>311</v>
      </c>
      <c r="C10" s="17">
        <v>0.19764444243751569</v>
      </c>
      <c r="D10" s="17">
        <v>0.26432547436442239</v>
      </c>
      <c r="E10" s="17">
        <v>0.28009216713293961</v>
      </c>
      <c r="F10" s="17">
        <v>0.2056609634194346</v>
      </c>
      <c r="G10" s="17">
        <v>0.15850658053096489</v>
      </c>
      <c r="H10" s="17">
        <v>0.11429399595610561</v>
      </c>
      <c r="I10" s="17">
        <v>0.1103812230451079</v>
      </c>
      <c r="K10" s="17">
        <v>0.19961736793593521</v>
      </c>
      <c r="L10" s="17">
        <v>0.1943577174812767</v>
      </c>
      <c r="N10" s="17">
        <v>0.25914102576148512</v>
      </c>
      <c r="O10" s="17">
        <v>0.1060038021768568</v>
      </c>
      <c r="P10" s="17">
        <v>0.16745059384148611</v>
      </c>
      <c r="Q10" s="17">
        <v>0.26071153216038512</v>
      </c>
      <c r="R10" s="17">
        <v>0.12654920915558959</v>
      </c>
      <c r="S10" s="17">
        <v>0.19006549361218439</v>
      </c>
      <c r="T10" s="17">
        <v>0.1586508245018502</v>
      </c>
      <c r="U10" s="17">
        <v>0.21185844780241311</v>
      </c>
      <c r="V10" s="17">
        <v>0.22133219777735511</v>
      </c>
      <c r="W10" s="17">
        <v>0.19773840409718699</v>
      </c>
      <c r="X10" s="17">
        <v>0.1846321384436557</v>
      </c>
      <c r="Y10" s="17">
        <v>0.23099268212837859</v>
      </c>
      <c r="AA10" s="17">
        <v>0.19242676437472081</v>
      </c>
      <c r="AB10" s="17">
        <v>0.2704564090250498</v>
      </c>
      <c r="AC10" s="17">
        <v>0.13900137420259051</v>
      </c>
      <c r="AD10" s="17">
        <v>0.18180116328558629</v>
      </c>
      <c r="AE10" s="17">
        <v>0.1986637325092237</v>
      </c>
      <c r="AF10" s="17">
        <v>0.18786531948752869</v>
      </c>
      <c r="AG10" s="17">
        <v>0.14194375339745949</v>
      </c>
      <c r="AH10" s="17">
        <v>0.1609549829767096</v>
      </c>
      <c r="AI10" s="17">
        <v>0.1265114717715024</v>
      </c>
    </row>
    <row r="11" spans="2:37" ht="32" customHeight="1" x14ac:dyDescent="0.2">
      <c r="B11" s="20" t="s">
        <v>312</v>
      </c>
      <c r="C11" s="17">
        <v>0.26515071262629569</v>
      </c>
      <c r="D11" s="17">
        <v>0.31668343557692769</v>
      </c>
      <c r="E11" s="17">
        <v>0.30223158149382823</v>
      </c>
      <c r="F11" s="17">
        <v>0.28095453993667802</v>
      </c>
      <c r="G11" s="17">
        <v>0.23805974261092319</v>
      </c>
      <c r="H11" s="17">
        <v>0.2257233356278267</v>
      </c>
      <c r="I11" s="17">
        <v>0.19678457546097591</v>
      </c>
      <c r="K11" s="17">
        <v>0.29408565308982693</v>
      </c>
      <c r="L11" s="17">
        <v>0.23655130937570229</v>
      </c>
      <c r="N11" s="17">
        <v>0.2388587433247743</v>
      </c>
      <c r="O11" s="17">
        <v>0.22092557939540089</v>
      </c>
      <c r="P11" s="17">
        <v>0.23179128636921489</v>
      </c>
      <c r="Q11" s="17">
        <v>0.1850948332406894</v>
      </c>
      <c r="R11" s="17">
        <v>0.2458450599894528</v>
      </c>
      <c r="S11" s="17">
        <v>0.23385220975107049</v>
      </c>
      <c r="T11" s="17">
        <v>0.31200916493099401</v>
      </c>
      <c r="U11" s="17">
        <v>0.33495420037609858</v>
      </c>
      <c r="V11" s="17">
        <v>0.28932971438139943</v>
      </c>
      <c r="W11" s="17">
        <v>0.258239255027502</v>
      </c>
      <c r="X11" s="17">
        <v>0.29652201556506819</v>
      </c>
      <c r="Y11" s="17">
        <v>0.2373763963150663</v>
      </c>
      <c r="AA11" s="17">
        <v>0.27166235926718713</v>
      </c>
      <c r="AB11" s="17">
        <v>0.26899669583842439</v>
      </c>
      <c r="AC11" s="17">
        <v>0.26400633673829721</v>
      </c>
      <c r="AD11" s="17">
        <v>0.33565148297887359</v>
      </c>
      <c r="AE11" s="17">
        <v>0.25319944003825579</v>
      </c>
      <c r="AF11" s="17">
        <v>0.219474649088959</v>
      </c>
      <c r="AG11" s="17">
        <v>0.28206470529978861</v>
      </c>
      <c r="AH11" s="17">
        <v>0.25210862072415158</v>
      </c>
      <c r="AI11" s="17">
        <v>0.13934730737899201</v>
      </c>
    </row>
    <row r="12" spans="2:37" ht="46" customHeight="1" x14ac:dyDescent="0.2">
      <c r="B12" s="20" t="s">
        <v>313</v>
      </c>
      <c r="C12" s="17">
        <v>0.30019251714663769</v>
      </c>
      <c r="D12" s="17">
        <v>0.29284046659310581</v>
      </c>
      <c r="E12" s="17">
        <v>0.2904153567429279</v>
      </c>
      <c r="F12" s="17">
        <v>0.29397126235960408</v>
      </c>
      <c r="G12" s="17">
        <v>0.29895825496013578</v>
      </c>
      <c r="H12" s="17">
        <v>0.38288253052026761</v>
      </c>
      <c r="I12" s="17">
        <v>0.25963635385148892</v>
      </c>
      <c r="K12" s="17">
        <v>0.30113364727202169</v>
      </c>
      <c r="L12" s="17">
        <v>0.29616139401409802</v>
      </c>
      <c r="N12" s="17">
        <v>0.2549224792821479</v>
      </c>
      <c r="O12" s="17">
        <v>0.43977703201094209</v>
      </c>
      <c r="P12" s="17">
        <v>0.33962425576730609</v>
      </c>
      <c r="Q12" s="17">
        <v>0.32113367411064009</v>
      </c>
      <c r="R12" s="17">
        <v>0.3747209325345276</v>
      </c>
      <c r="S12" s="17">
        <v>0.29695391838588142</v>
      </c>
      <c r="T12" s="17">
        <v>0.30951305200117241</v>
      </c>
      <c r="U12" s="17">
        <v>0.33446410365251122</v>
      </c>
      <c r="V12" s="17">
        <v>0.26394708849332771</v>
      </c>
      <c r="W12" s="17">
        <v>0.2475962730769049</v>
      </c>
      <c r="X12" s="17">
        <v>0.27249710646372199</v>
      </c>
      <c r="Y12" s="17">
        <v>0.29113809540192409</v>
      </c>
      <c r="AA12" s="17">
        <v>0.30766037656947792</v>
      </c>
      <c r="AB12" s="17">
        <v>0.24990558238558611</v>
      </c>
      <c r="AC12" s="17">
        <v>0.25460695480260448</v>
      </c>
      <c r="AD12" s="17">
        <v>0.35097117315815612</v>
      </c>
      <c r="AE12" s="17">
        <v>0.32659046223312088</v>
      </c>
      <c r="AF12" s="17">
        <v>0.30544032399271959</v>
      </c>
      <c r="AG12" s="17">
        <v>0.30915487074855869</v>
      </c>
      <c r="AH12" s="17">
        <v>0.22059876564082931</v>
      </c>
      <c r="AI12" s="17">
        <v>0.39271044757420609</v>
      </c>
    </row>
    <row r="13" spans="2:37" ht="19" customHeight="1" x14ac:dyDescent="0.2">
      <c r="B13" s="20" t="s">
        <v>314</v>
      </c>
      <c r="C13" s="17">
        <v>0.18330033614433891</v>
      </c>
      <c r="D13" s="17">
        <v>0.1175372461777012</v>
      </c>
      <c r="E13" s="17">
        <v>7.1450472901520207E-2</v>
      </c>
      <c r="F13" s="17">
        <v>0.18035274082283989</v>
      </c>
      <c r="G13" s="17">
        <v>0.17886510310322909</v>
      </c>
      <c r="H13" s="17">
        <v>0.28697709381285019</v>
      </c>
      <c r="I13" s="17">
        <v>0.34136734106724831</v>
      </c>
      <c r="K13" s="17">
        <v>0.17162183030557701</v>
      </c>
      <c r="L13" s="17">
        <v>0.19674342023690081</v>
      </c>
      <c r="N13" s="17">
        <v>0.15604597187044239</v>
      </c>
      <c r="O13" s="17">
        <v>0.24083749540367461</v>
      </c>
      <c r="P13" s="17">
        <v>0.23065665682102771</v>
      </c>
      <c r="Q13" s="17">
        <v>0.19161801185586039</v>
      </c>
      <c r="R13" s="17">
        <v>0.1241351920156591</v>
      </c>
      <c r="S13" s="17">
        <v>0.25222604973773682</v>
      </c>
      <c r="T13" s="17">
        <v>0.1504514577913173</v>
      </c>
      <c r="U13" s="17">
        <v>0.13457096079126779</v>
      </c>
      <c r="V13" s="17">
        <v>0.16416821965004039</v>
      </c>
      <c r="W13" s="17">
        <v>0.19578622918857019</v>
      </c>
      <c r="X13" s="17">
        <v>0.2376625251786908</v>
      </c>
      <c r="Y13" s="17">
        <v>0.2421400551848556</v>
      </c>
      <c r="AA13" s="17">
        <v>0.1907547944993889</v>
      </c>
      <c r="AB13" s="17">
        <v>0.1536771846440457</v>
      </c>
      <c r="AC13" s="17">
        <v>0.26749055998627941</v>
      </c>
      <c r="AD13" s="17">
        <v>8.6911121501812502E-2</v>
      </c>
      <c r="AE13" s="17">
        <v>0.17194033539601089</v>
      </c>
      <c r="AF13" s="17">
        <v>0.1702114146775128</v>
      </c>
      <c r="AG13" s="17">
        <v>0.26319596637319959</v>
      </c>
      <c r="AH13" s="17">
        <v>0.29955309028063098</v>
      </c>
      <c r="AI13" s="17">
        <v>0.24673604105360511</v>
      </c>
    </row>
    <row r="15" spans="2:37" x14ac:dyDescent="0.2">
      <c r="B15" s="21" t="s">
        <v>18</v>
      </c>
    </row>
    <row r="16" spans="2:37" x14ac:dyDescent="0.2">
      <c r="B16" t="s">
        <v>409</v>
      </c>
    </row>
    <row r="17" spans="2:2" x14ac:dyDescent="0.2">
      <c r="B17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315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596</v>
      </c>
      <c r="D7" s="24">
        <v>71</v>
      </c>
      <c r="E7" s="24">
        <v>78</v>
      </c>
      <c r="F7" s="24">
        <v>72</v>
      </c>
      <c r="G7" s="24">
        <v>116</v>
      </c>
      <c r="H7" s="24">
        <v>104</v>
      </c>
      <c r="I7" s="24">
        <v>155</v>
      </c>
      <c r="K7" s="24">
        <v>316</v>
      </c>
      <c r="L7" s="24">
        <v>280</v>
      </c>
      <c r="N7" s="24">
        <v>51</v>
      </c>
      <c r="O7" s="24">
        <v>22</v>
      </c>
      <c r="P7" s="24">
        <v>24</v>
      </c>
      <c r="Q7" s="24">
        <v>20</v>
      </c>
      <c r="R7" s="24">
        <v>68</v>
      </c>
      <c r="S7" s="24">
        <v>56</v>
      </c>
      <c r="T7" s="24">
        <v>48</v>
      </c>
      <c r="U7" s="24">
        <v>41</v>
      </c>
      <c r="V7" s="24">
        <v>62</v>
      </c>
      <c r="W7" s="24">
        <v>84</v>
      </c>
      <c r="X7" s="24">
        <v>59</v>
      </c>
      <c r="Y7" s="24">
        <v>61</v>
      </c>
      <c r="AA7" s="24">
        <v>85</v>
      </c>
      <c r="AB7" s="24">
        <v>92</v>
      </c>
      <c r="AC7" s="24">
        <v>53</v>
      </c>
      <c r="AD7" s="24">
        <v>74</v>
      </c>
      <c r="AE7" s="24">
        <v>137</v>
      </c>
      <c r="AF7" s="24">
        <v>22</v>
      </c>
      <c r="AG7" s="24">
        <v>49</v>
      </c>
      <c r="AH7" s="24">
        <v>49</v>
      </c>
      <c r="AI7" s="24">
        <v>35</v>
      </c>
    </row>
    <row r="8" spans="2:37" x14ac:dyDescent="0.2">
      <c r="B8" s="7" t="s">
        <v>69</v>
      </c>
      <c r="C8" s="13">
        <v>602</v>
      </c>
      <c r="D8" s="13">
        <v>66</v>
      </c>
      <c r="E8" s="13">
        <v>79</v>
      </c>
      <c r="F8" s="13">
        <v>72</v>
      </c>
      <c r="G8" s="13">
        <v>113</v>
      </c>
      <c r="H8" s="13">
        <v>102</v>
      </c>
      <c r="I8" s="13">
        <v>170</v>
      </c>
      <c r="K8" s="13">
        <v>310</v>
      </c>
      <c r="L8" s="13">
        <v>293</v>
      </c>
      <c r="N8" s="13">
        <v>57</v>
      </c>
      <c r="O8" s="13">
        <v>21</v>
      </c>
      <c r="P8" s="13">
        <v>23</v>
      </c>
      <c r="Q8" s="13">
        <v>20</v>
      </c>
      <c r="R8" s="13">
        <v>66</v>
      </c>
      <c r="S8" s="13">
        <v>55</v>
      </c>
      <c r="T8" s="13">
        <v>46</v>
      </c>
      <c r="U8" s="13">
        <v>40</v>
      </c>
      <c r="V8" s="13">
        <v>65</v>
      </c>
      <c r="W8" s="13">
        <v>84</v>
      </c>
      <c r="X8" s="13">
        <v>59</v>
      </c>
      <c r="Y8" s="13">
        <v>66</v>
      </c>
      <c r="AA8" s="13">
        <v>87</v>
      </c>
      <c r="AB8" s="13">
        <v>93</v>
      </c>
      <c r="AC8" s="13">
        <v>53</v>
      </c>
      <c r="AD8" s="13">
        <v>73</v>
      </c>
      <c r="AE8" s="13">
        <v>138</v>
      </c>
      <c r="AF8" s="13">
        <v>24</v>
      </c>
      <c r="AG8" s="13">
        <v>49</v>
      </c>
      <c r="AH8" s="13">
        <v>51</v>
      </c>
      <c r="AI8" s="13">
        <v>34</v>
      </c>
    </row>
    <row r="9" spans="2:37" ht="32" customHeight="1" x14ac:dyDescent="0.2">
      <c r="B9" s="20" t="s">
        <v>316</v>
      </c>
      <c r="C9" s="17">
        <v>0.2608882843988945</v>
      </c>
      <c r="D9" s="17">
        <v>0.33203185112143391</v>
      </c>
      <c r="E9" s="17">
        <v>0.29055896562198719</v>
      </c>
      <c r="F9" s="17">
        <v>0.2539405390150124</v>
      </c>
      <c r="G9" s="17">
        <v>0.24740843557488229</v>
      </c>
      <c r="H9" s="17">
        <v>0.2317610393599992</v>
      </c>
      <c r="I9" s="17">
        <v>0.249034043750163</v>
      </c>
      <c r="K9" s="17">
        <v>0.28801394678083753</v>
      </c>
      <c r="L9" s="17">
        <v>0.23217057363450749</v>
      </c>
      <c r="N9" s="17">
        <v>0.33907849476628982</v>
      </c>
      <c r="O9" s="17">
        <v>0.13589490468686011</v>
      </c>
      <c r="P9" s="17">
        <v>0.33572337879582498</v>
      </c>
      <c r="Q9" s="17">
        <v>5.043734819169083E-2</v>
      </c>
      <c r="R9" s="17">
        <v>0.27820404372726137</v>
      </c>
      <c r="S9" s="17">
        <v>0.1719899533584601</v>
      </c>
      <c r="T9" s="17">
        <v>0.18704767700614591</v>
      </c>
      <c r="U9" s="17">
        <v>0.33108315178864323</v>
      </c>
      <c r="V9" s="17">
        <v>0.30751711057559539</v>
      </c>
      <c r="W9" s="17">
        <v>0.25001902731984699</v>
      </c>
      <c r="X9" s="17">
        <v>0.30120463663535468</v>
      </c>
      <c r="Y9" s="17">
        <v>0.26918784617127012</v>
      </c>
      <c r="AA9" s="17">
        <v>0.16377254195153279</v>
      </c>
      <c r="AB9" s="17">
        <v>0.2108519625380374</v>
      </c>
      <c r="AC9" s="17">
        <v>0.18846775748891439</v>
      </c>
      <c r="AD9" s="17">
        <v>0.33202026825452308</v>
      </c>
      <c r="AE9" s="17">
        <v>0.29045304579659781</v>
      </c>
      <c r="AF9" s="17">
        <v>0.27501896082541899</v>
      </c>
      <c r="AG9" s="17">
        <v>0.32458059047450072</v>
      </c>
      <c r="AH9" s="17">
        <v>0.22611962457156251</v>
      </c>
      <c r="AI9" s="17">
        <v>0.4361358582787056</v>
      </c>
    </row>
    <row r="10" spans="2:37" ht="32" customHeight="1" x14ac:dyDescent="0.2">
      <c r="B10" s="20" t="s">
        <v>317</v>
      </c>
      <c r="C10" s="17">
        <v>0.36098078834169639</v>
      </c>
      <c r="D10" s="17">
        <v>0.29897771561282749</v>
      </c>
      <c r="E10" s="17">
        <v>0.39918225243238409</v>
      </c>
      <c r="F10" s="17">
        <v>0.38539591364895093</v>
      </c>
      <c r="G10" s="17">
        <v>0.33726170816632728</v>
      </c>
      <c r="H10" s="17">
        <v>0.35211615829813497</v>
      </c>
      <c r="I10" s="17">
        <v>0.3778122230963632</v>
      </c>
      <c r="K10" s="17">
        <v>0.39444977979717999</v>
      </c>
      <c r="L10" s="17">
        <v>0.32554744840474659</v>
      </c>
      <c r="N10" s="17">
        <v>0.38190950541533819</v>
      </c>
      <c r="O10" s="17">
        <v>0.42006095412626232</v>
      </c>
      <c r="P10" s="17">
        <v>0.4171622180466929</v>
      </c>
      <c r="Q10" s="17">
        <v>0.20586919103733339</v>
      </c>
      <c r="R10" s="17">
        <v>0.33295744258227888</v>
      </c>
      <c r="S10" s="17">
        <v>0.40407911425819748</v>
      </c>
      <c r="T10" s="17">
        <v>0.35900736800109961</v>
      </c>
      <c r="U10" s="17">
        <v>0.20570357714360929</v>
      </c>
      <c r="V10" s="17">
        <v>0.47531599209075082</v>
      </c>
      <c r="W10" s="17">
        <v>0.42991645853310989</v>
      </c>
      <c r="X10" s="17">
        <v>0.2876081519726511</v>
      </c>
      <c r="Y10" s="17">
        <v>0.30465090465516081</v>
      </c>
      <c r="AA10" s="17">
        <v>0.39203738612000399</v>
      </c>
      <c r="AB10" s="17">
        <v>0.35410355214585543</v>
      </c>
      <c r="AC10" s="17">
        <v>0.36462251108833771</v>
      </c>
      <c r="AD10" s="17">
        <v>0.33535391227361988</v>
      </c>
      <c r="AE10" s="17">
        <v>0.36555725002042821</v>
      </c>
      <c r="AF10" s="17">
        <v>0.28611278648545613</v>
      </c>
      <c r="AG10" s="17">
        <v>0.3610994989558462</v>
      </c>
      <c r="AH10" s="17">
        <v>0.36609703604796179</v>
      </c>
      <c r="AI10" s="17">
        <v>0.37556769448187022</v>
      </c>
    </row>
    <row r="11" spans="2:37" ht="32" customHeight="1" x14ac:dyDescent="0.2">
      <c r="B11" s="20" t="s">
        <v>318</v>
      </c>
      <c r="C11" s="17">
        <v>0.26769723203563939</v>
      </c>
      <c r="D11" s="17">
        <v>0.30231696015871579</v>
      </c>
      <c r="E11" s="17">
        <v>0.35196953687898103</v>
      </c>
      <c r="F11" s="17">
        <v>0.33865385096447159</v>
      </c>
      <c r="G11" s="17">
        <v>0.31287607270720069</v>
      </c>
      <c r="H11" s="17">
        <v>0.20967624039429361</v>
      </c>
      <c r="I11" s="17">
        <v>0.18993950621141981</v>
      </c>
      <c r="K11" s="17">
        <v>0.31744125411752327</v>
      </c>
      <c r="L11" s="17">
        <v>0.21503365397106211</v>
      </c>
      <c r="N11" s="17">
        <v>0.27096801038012941</v>
      </c>
      <c r="O11" s="17">
        <v>0.17331009523891919</v>
      </c>
      <c r="P11" s="17">
        <v>0.30381447832618019</v>
      </c>
      <c r="Q11" s="17">
        <v>0.2970406735633544</v>
      </c>
      <c r="R11" s="17">
        <v>0.24811492434560989</v>
      </c>
      <c r="S11" s="17">
        <v>0.31880212338081748</v>
      </c>
      <c r="T11" s="17">
        <v>0.33679030211863847</v>
      </c>
      <c r="U11" s="17">
        <v>0.1742745372191486</v>
      </c>
      <c r="V11" s="17">
        <v>0.29310191421000409</v>
      </c>
      <c r="W11" s="17">
        <v>0.29199984415764502</v>
      </c>
      <c r="X11" s="17">
        <v>0.12647892460720331</v>
      </c>
      <c r="Y11" s="17">
        <v>0.3295801863173996</v>
      </c>
      <c r="AA11" s="17">
        <v>0.1843170134778758</v>
      </c>
      <c r="AB11" s="17">
        <v>0.28881839854410363</v>
      </c>
      <c r="AC11" s="17">
        <v>0.36093886297000027</v>
      </c>
      <c r="AD11" s="17">
        <v>0.31602659722839238</v>
      </c>
      <c r="AE11" s="17">
        <v>0.25944332315366653</v>
      </c>
      <c r="AF11" s="17">
        <v>0.20228481690642719</v>
      </c>
      <c r="AG11" s="17">
        <v>0.23913251108406511</v>
      </c>
      <c r="AH11" s="17">
        <v>0.25405257894160371</v>
      </c>
      <c r="AI11" s="17">
        <v>0.31272698100894453</v>
      </c>
    </row>
    <row r="12" spans="2:37" ht="32" customHeight="1" x14ac:dyDescent="0.2">
      <c r="B12" s="20" t="s">
        <v>319</v>
      </c>
      <c r="C12" s="17">
        <v>0.31532167124620658</v>
      </c>
      <c r="D12" s="17">
        <v>0.18884568355606551</v>
      </c>
      <c r="E12" s="17">
        <v>0.25553773287329179</v>
      </c>
      <c r="F12" s="17">
        <v>0.2278827142968331</v>
      </c>
      <c r="G12" s="17">
        <v>0.27078149763517401</v>
      </c>
      <c r="H12" s="17">
        <v>0.36241820956345899</v>
      </c>
      <c r="I12" s="17">
        <v>0.43008775671739702</v>
      </c>
      <c r="K12" s="17">
        <v>0.25334319119830251</v>
      </c>
      <c r="L12" s="17">
        <v>0.38093776712509952</v>
      </c>
      <c r="N12" s="17">
        <v>0.30520215818588209</v>
      </c>
      <c r="O12" s="17">
        <v>0.27836200573094833</v>
      </c>
      <c r="P12" s="17">
        <v>0.21045819597761811</v>
      </c>
      <c r="Q12" s="17">
        <v>0.51638349075313483</v>
      </c>
      <c r="R12" s="17">
        <v>0.36287956989242909</v>
      </c>
      <c r="S12" s="17">
        <v>0.30992947282590488</v>
      </c>
      <c r="T12" s="17">
        <v>0.16543342113833531</v>
      </c>
      <c r="U12" s="17">
        <v>0.31924219308948548</v>
      </c>
      <c r="V12" s="17">
        <v>0.3906260012428957</v>
      </c>
      <c r="W12" s="17">
        <v>0.33052401827297162</v>
      </c>
      <c r="X12" s="17">
        <v>0.3863218931411177</v>
      </c>
      <c r="Y12" s="17">
        <v>0.2142800156048584</v>
      </c>
      <c r="AA12" s="17">
        <v>0.36611553975344918</v>
      </c>
      <c r="AB12" s="17">
        <v>0.33971745875667603</v>
      </c>
      <c r="AC12" s="17">
        <v>0.31944910831898471</v>
      </c>
      <c r="AD12" s="17">
        <v>0.26254135430242043</v>
      </c>
      <c r="AE12" s="17">
        <v>0.29279209197266809</v>
      </c>
      <c r="AF12" s="17">
        <v>0.29590595046593621</v>
      </c>
      <c r="AG12" s="17">
        <v>0.33485506600321829</v>
      </c>
      <c r="AH12" s="17">
        <v>0.32911461748925902</v>
      </c>
      <c r="AI12" s="17">
        <v>0.28239189398016967</v>
      </c>
    </row>
    <row r="13" spans="2:37" ht="32" customHeight="1" x14ac:dyDescent="0.2">
      <c r="B13" s="20" t="s">
        <v>320</v>
      </c>
      <c r="C13" s="17">
        <v>0.1697282685047036</v>
      </c>
      <c r="D13" s="17">
        <v>0.21028347970886491</v>
      </c>
      <c r="E13" s="17">
        <v>0.30527756616000479</v>
      </c>
      <c r="F13" s="17">
        <v>0.2199407653884535</v>
      </c>
      <c r="G13" s="17">
        <v>0.15105086718266769</v>
      </c>
      <c r="H13" s="17">
        <v>0.11067652259940999</v>
      </c>
      <c r="I13" s="17">
        <v>0.1176305478152438</v>
      </c>
      <c r="K13" s="17">
        <v>0.22842052031454621</v>
      </c>
      <c r="L13" s="17">
        <v>0.1075912748397069</v>
      </c>
      <c r="N13" s="17">
        <v>0.14977022168645809</v>
      </c>
      <c r="O13" s="17">
        <v>0.13589490468686011</v>
      </c>
      <c r="P13" s="17">
        <v>0.21139998543402441</v>
      </c>
      <c r="Q13" s="17">
        <v>9.7406491867829792E-2</v>
      </c>
      <c r="R13" s="17">
        <v>0.27171330612233741</v>
      </c>
      <c r="S13" s="17">
        <v>0.1219063230487526</v>
      </c>
      <c r="T13" s="17">
        <v>0.1979821846444412</v>
      </c>
      <c r="U13" s="17">
        <v>0.16998132649447931</v>
      </c>
      <c r="V13" s="17">
        <v>0.12999842216787211</v>
      </c>
      <c r="W13" s="17">
        <v>0.17757895191830389</v>
      </c>
      <c r="X13" s="17">
        <v>0.16600653040082411</v>
      </c>
      <c r="Y13" s="17">
        <v>0.15521472778275719</v>
      </c>
      <c r="AA13" s="17">
        <v>0.1555490789511346</v>
      </c>
      <c r="AB13" s="17">
        <v>0.14690650866535179</v>
      </c>
      <c r="AC13" s="17">
        <v>0.19223983322154961</v>
      </c>
      <c r="AD13" s="17">
        <v>0.20795631342458021</v>
      </c>
      <c r="AE13" s="17">
        <v>0.16168642192649471</v>
      </c>
      <c r="AF13" s="17">
        <v>0.19975829768383149</v>
      </c>
      <c r="AG13" s="17">
        <v>0.19885549878619971</v>
      </c>
      <c r="AH13" s="17">
        <v>8.0586856120109476E-2</v>
      </c>
      <c r="AI13" s="17">
        <v>0.25363722123233812</v>
      </c>
    </row>
    <row r="14" spans="2:37" ht="32" customHeight="1" x14ac:dyDescent="0.2">
      <c r="B14" s="20" t="s">
        <v>321</v>
      </c>
      <c r="C14" s="17">
        <v>0.1420143660432911</v>
      </c>
      <c r="D14" s="17">
        <v>0.18228997583773121</v>
      </c>
      <c r="E14" s="17">
        <v>0.16800209711515771</v>
      </c>
      <c r="F14" s="17">
        <v>0.15240213731498251</v>
      </c>
      <c r="G14" s="17">
        <v>0.1119055265425056</v>
      </c>
      <c r="H14" s="17">
        <v>0.1081544502954465</v>
      </c>
      <c r="I14" s="17">
        <v>0.15029803121300231</v>
      </c>
      <c r="K14" s="17">
        <v>0.14605220443356079</v>
      </c>
      <c r="L14" s="17">
        <v>0.1377395404787625</v>
      </c>
      <c r="N14" s="17">
        <v>0.1314894322185656</v>
      </c>
      <c r="O14" s="17">
        <v>0.23327693923963161</v>
      </c>
      <c r="P14" s="17">
        <v>0.249626191144106</v>
      </c>
      <c r="Q14" s="17">
        <v>0.14835053192449521</v>
      </c>
      <c r="R14" s="17">
        <v>0.19226908222477451</v>
      </c>
      <c r="S14" s="17">
        <v>0.13329003780541751</v>
      </c>
      <c r="T14" s="17">
        <v>0.12595032064180561</v>
      </c>
      <c r="U14" s="17">
        <v>0.1691412733715511</v>
      </c>
      <c r="V14" s="17">
        <v>0.14804416035978371</v>
      </c>
      <c r="W14" s="17">
        <v>0.1078685966814396</v>
      </c>
      <c r="X14" s="17">
        <v>6.6042971724901769E-2</v>
      </c>
      <c r="Y14" s="17">
        <v>0.14096402346164499</v>
      </c>
      <c r="AA14" s="17">
        <v>6.2868138882317751E-2</v>
      </c>
      <c r="AB14" s="17">
        <v>0.10673207521464689</v>
      </c>
      <c r="AC14" s="17">
        <v>0.15102882175705029</v>
      </c>
      <c r="AD14" s="17">
        <v>0.20652048769422751</v>
      </c>
      <c r="AE14" s="17">
        <v>0.13360230280933891</v>
      </c>
      <c r="AF14" s="17">
        <v>5.601071236397917E-2</v>
      </c>
      <c r="AG14" s="17">
        <v>0.1781864258306905</v>
      </c>
      <c r="AH14" s="17">
        <v>0.19288184382825241</v>
      </c>
      <c r="AI14" s="17">
        <v>0.25384235063704991</v>
      </c>
    </row>
    <row r="15" spans="2:37" ht="32" customHeight="1" x14ac:dyDescent="0.2">
      <c r="B15" s="20" t="s">
        <v>322</v>
      </c>
      <c r="C15" s="17">
        <v>0.21667928993001359</v>
      </c>
      <c r="D15" s="17">
        <v>0.28581380619111613</v>
      </c>
      <c r="E15" s="17">
        <v>0.2345436913171472</v>
      </c>
      <c r="F15" s="17">
        <v>0.27574843122313469</v>
      </c>
      <c r="G15" s="17">
        <v>0.24258784629796629</v>
      </c>
      <c r="H15" s="17">
        <v>0.16593361319349589</v>
      </c>
      <c r="I15" s="17">
        <v>0.1699844538749824</v>
      </c>
      <c r="K15" s="17">
        <v>0.22510131980566939</v>
      </c>
      <c r="L15" s="17">
        <v>0.2077629576903588</v>
      </c>
      <c r="N15" s="17">
        <v>0.2920125806228529</v>
      </c>
      <c r="O15" s="17">
        <v>0.1806740478622452</v>
      </c>
      <c r="P15" s="17">
        <v>0.16633749090107949</v>
      </c>
      <c r="Q15" s="17">
        <v>9.8581483685253241E-2</v>
      </c>
      <c r="R15" s="17">
        <v>0.238716396496302</v>
      </c>
      <c r="S15" s="17">
        <v>0.21237046399112011</v>
      </c>
      <c r="T15" s="17">
        <v>0.19442282566189109</v>
      </c>
      <c r="U15" s="17">
        <v>0.29883586036456622</v>
      </c>
      <c r="V15" s="17">
        <v>0.21666297273613969</v>
      </c>
      <c r="W15" s="17">
        <v>0.17729130950913469</v>
      </c>
      <c r="X15" s="17">
        <v>0.19838534808354791</v>
      </c>
      <c r="Y15" s="17">
        <v>0.2304927796097388</v>
      </c>
      <c r="AA15" s="17">
        <v>0.13782245758599901</v>
      </c>
      <c r="AB15" s="17">
        <v>0.242600076925166</v>
      </c>
      <c r="AC15" s="17">
        <v>0.24631092116556949</v>
      </c>
      <c r="AD15" s="17">
        <v>0.26196394420984481</v>
      </c>
      <c r="AE15" s="17">
        <v>0.20752863698045321</v>
      </c>
      <c r="AF15" s="17">
        <v>0.23558740581428839</v>
      </c>
      <c r="AG15" s="17">
        <v>0.2041623280390851</v>
      </c>
      <c r="AH15" s="17">
        <v>0.23001681248944891</v>
      </c>
      <c r="AI15" s="17">
        <v>0.22517059760589439</v>
      </c>
    </row>
    <row r="16" spans="2:37" ht="32" customHeight="1" x14ac:dyDescent="0.2">
      <c r="B16" s="20" t="s">
        <v>323</v>
      </c>
      <c r="C16" s="17">
        <v>0.1052214115730148</v>
      </c>
      <c r="D16" s="17">
        <v>0.22913528052486101</v>
      </c>
      <c r="E16" s="17">
        <v>0.13781739791213721</v>
      </c>
      <c r="F16" s="17">
        <v>9.9211654517444792E-2</v>
      </c>
      <c r="G16" s="17">
        <v>8.5209718594294576E-2</v>
      </c>
      <c r="H16" s="17">
        <v>0.10931323331481679</v>
      </c>
      <c r="I16" s="17">
        <v>5.5793103652076848E-2</v>
      </c>
      <c r="K16" s="17">
        <v>0.1027255421073552</v>
      </c>
      <c r="L16" s="17">
        <v>0.1078637675977728</v>
      </c>
      <c r="N16" s="17">
        <v>0.11837319554275361</v>
      </c>
      <c r="O16" s="17">
        <v>0.18501004844092031</v>
      </c>
      <c r="P16" s="17">
        <v>0.2084078705292558</v>
      </c>
      <c r="Q16" s="17">
        <v>5.1652444945921722E-2</v>
      </c>
      <c r="R16" s="17">
        <v>0.1122850865872284</v>
      </c>
      <c r="S16" s="17">
        <v>0.13514256784992121</v>
      </c>
      <c r="T16" s="17">
        <v>0.1068990994781376</v>
      </c>
      <c r="U16" s="17">
        <v>7.6606760103529264E-2</v>
      </c>
      <c r="V16" s="17">
        <v>0.1623367268448887</v>
      </c>
      <c r="W16" s="17">
        <v>0.1149761943229534</v>
      </c>
      <c r="X16" s="17">
        <v>4.8457206628630643E-2</v>
      </c>
      <c r="Y16" s="17">
        <v>1.6285188509383649E-2</v>
      </c>
      <c r="AA16" s="17">
        <v>7.4513149004848414E-2</v>
      </c>
      <c r="AB16" s="17">
        <v>9.6927565866604851E-2</v>
      </c>
      <c r="AC16" s="17">
        <v>7.8706772822860607E-2</v>
      </c>
      <c r="AD16" s="17">
        <v>0.1183846891816708</v>
      </c>
      <c r="AE16" s="17">
        <v>0.12741439584217279</v>
      </c>
      <c r="AF16" s="17">
        <v>4.5429757274754901E-2</v>
      </c>
      <c r="AG16" s="17">
        <v>0.17970031732080921</v>
      </c>
      <c r="AH16" s="17">
        <v>1.783164680855763E-2</v>
      </c>
      <c r="AI16" s="17">
        <v>0.1941187790453506</v>
      </c>
    </row>
    <row r="17" spans="2:35" ht="32" customHeight="1" x14ac:dyDescent="0.2">
      <c r="B17" s="20" t="s">
        <v>324</v>
      </c>
      <c r="C17" s="17">
        <v>0.37941565979811748</v>
      </c>
      <c r="D17" s="17">
        <v>0.35759728297474758</v>
      </c>
      <c r="E17" s="17">
        <v>0.43738804732517539</v>
      </c>
      <c r="F17" s="17">
        <v>0.37211903969462801</v>
      </c>
      <c r="G17" s="17">
        <v>0.3914684460074313</v>
      </c>
      <c r="H17" s="17">
        <v>0.37102416053331561</v>
      </c>
      <c r="I17" s="17">
        <v>0.36095044822158512</v>
      </c>
      <c r="K17" s="17">
        <v>0.41360251334840209</v>
      </c>
      <c r="L17" s="17">
        <v>0.34322232529524938</v>
      </c>
      <c r="N17" s="17">
        <v>0.2816188126369083</v>
      </c>
      <c r="O17" s="17">
        <v>0.35294257332141049</v>
      </c>
      <c r="P17" s="17">
        <v>0.38787282769641268</v>
      </c>
      <c r="Q17" s="17">
        <v>0.24426613566183411</v>
      </c>
      <c r="R17" s="17">
        <v>0.42476200283090459</v>
      </c>
      <c r="S17" s="17">
        <v>0.38803942148971399</v>
      </c>
      <c r="T17" s="17">
        <v>0.37532386204950191</v>
      </c>
      <c r="U17" s="17">
        <v>0.31130888144676933</v>
      </c>
      <c r="V17" s="17">
        <v>0.41035218003536478</v>
      </c>
      <c r="W17" s="17">
        <v>0.46443268006124871</v>
      </c>
      <c r="X17" s="17">
        <v>0.44287546536629913</v>
      </c>
      <c r="Y17" s="17">
        <v>0.30539001329281679</v>
      </c>
      <c r="AA17" s="17">
        <v>0.40039111792092008</v>
      </c>
      <c r="AB17" s="17">
        <v>0.39789092721301039</v>
      </c>
      <c r="AC17" s="17">
        <v>0.23193911959864949</v>
      </c>
      <c r="AD17" s="17">
        <v>0.41501527901261859</v>
      </c>
      <c r="AE17" s="17">
        <v>0.41395649194789019</v>
      </c>
      <c r="AF17" s="17">
        <v>0.2394046213645844</v>
      </c>
      <c r="AG17" s="17">
        <v>0.40782291040660401</v>
      </c>
      <c r="AH17" s="17">
        <v>0.33002621722561032</v>
      </c>
      <c r="AI17" s="17">
        <v>0.42050700550170411</v>
      </c>
    </row>
    <row r="18" spans="2:35" ht="46" customHeight="1" x14ac:dyDescent="0.2">
      <c r="B18" s="20" t="s">
        <v>325</v>
      </c>
      <c r="C18" s="17">
        <v>0.2498952749001625</v>
      </c>
      <c r="D18" s="17">
        <v>0.18937964938159821</v>
      </c>
      <c r="E18" s="17">
        <v>0.34743809429935307</v>
      </c>
      <c r="F18" s="17">
        <v>0.25453385357999408</v>
      </c>
      <c r="G18" s="17">
        <v>0.23134796394097421</v>
      </c>
      <c r="H18" s="17">
        <v>0.18302194570520061</v>
      </c>
      <c r="I18" s="17">
        <v>0.27816549539792729</v>
      </c>
      <c r="K18" s="17">
        <v>0.2314808621186448</v>
      </c>
      <c r="L18" s="17">
        <v>0.26939045893326052</v>
      </c>
      <c r="N18" s="17">
        <v>0.16780421966567391</v>
      </c>
      <c r="O18" s="17">
        <v>0.32544946262111601</v>
      </c>
      <c r="P18" s="17">
        <v>0.42472063904667551</v>
      </c>
      <c r="Q18" s="17">
        <v>0.19691912943728029</v>
      </c>
      <c r="R18" s="17">
        <v>0.2469484480816489</v>
      </c>
      <c r="S18" s="17">
        <v>0.29343822060231722</v>
      </c>
      <c r="T18" s="17">
        <v>0.22448604649045431</v>
      </c>
      <c r="U18" s="17">
        <v>0.2016855270526664</v>
      </c>
      <c r="V18" s="17">
        <v>0.2833190938391526</v>
      </c>
      <c r="W18" s="17">
        <v>0.25817250464647068</v>
      </c>
      <c r="X18" s="17">
        <v>0.17462081037091229</v>
      </c>
      <c r="Y18" s="17">
        <v>0.28998153877952809</v>
      </c>
      <c r="AA18" s="17">
        <v>0.2115732841889858</v>
      </c>
      <c r="AB18" s="17">
        <v>0.26428565484096461</v>
      </c>
      <c r="AC18" s="17">
        <v>0.31393491913311428</v>
      </c>
      <c r="AD18" s="17">
        <v>0.27508402617714972</v>
      </c>
      <c r="AE18" s="17">
        <v>0.26736349544574861</v>
      </c>
      <c r="AF18" s="17">
        <v>0.20301987452115561</v>
      </c>
      <c r="AG18" s="17">
        <v>0.1631641424494106</v>
      </c>
      <c r="AH18" s="17">
        <v>0.23931958508716911</v>
      </c>
      <c r="AI18" s="17">
        <v>0.25544609999489498</v>
      </c>
    </row>
    <row r="19" spans="2:35" ht="19" customHeight="1" x14ac:dyDescent="0.2">
      <c r="B19" s="20" t="s">
        <v>177</v>
      </c>
      <c r="C19" s="17">
        <v>1.963366359352323E-2</v>
      </c>
      <c r="D19" s="17">
        <v>1.5468786923576359E-2</v>
      </c>
      <c r="E19" s="17">
        <v>1.212162979109772E-2</v>
      </c>
      <c r="F19" s="17">
        <v>0</v>
      </c>
      <c r="G19" s="17">
        <v>2.6557107493887101E-2</v>
      </c>
      <c r="H19" s="17">
        <v>2.8292364227968859E-2</v>
      </c>
      <c r="I19" s="17">
        <v>2.3241342381501391E-2</v>
      </c>
      <c r="K19" s="17">
        <v>2.8064870362900989E-2</v>
      </c>
      <c r="L19" s="17">
        <v>1.070761585361954E-2</v>
      </c>
      <c r="N19" s="17">
        <v>0</v>
      </c>
      <c r="O19" s="17">
        <v>0</v>
      </c>
      <c r="P19" s="17">
        <v>4.3325103315041379E-2</v>
      </c>
      <c r="Q19" s="17">
        <v>0</v>
      </c>
      <c r="R19" s="17">
        <v>1.5686037985895528E-2</v>
      </c>
      <c r="S19" s="17">
        <v>3.2775758133656192E-2</v>
      </c>
      <c r="T19" s="17">
        <v>2.0801502830703179E-2</v>
      </c>
      <c r="U19" s="17">
        <v>2.481766347357239E-2</v>
      </c>
      <c r="V19" s="17">
        <v>1.6035587828373721E-2</v>
      </c>
      <c r="W19" s="17">
        <v>0</v>
      </c>
      <c r="X19" s="17">
        <v>3.1795298173244543E-2</v>
      </c>
      <c r="Y19" s="17">
        <v>4.7199501300832183E-2</v>
      </c>
      <c r="AA19" s="17">
        <v>3.3116213426864313E-2</v>
      </c>
      <c r="AB19" s="17">
        <v>1.030134587502674E-2</v>
      </c>
      <c r="AC19" s="17">
        <v>0</v>
      </c>
      <c r="AD19" s="17">
        <v>1.391260041039823E-2</v>
      </c>
      <c r="AE19" s="17">
        <v>3.5106349817748607E-2</v>
      </c>
      <c r="AF19" s="17">
        <v>0</v>
      </c>
      <c r="AG19" s="17">
        <v>2.1258097629986511E-2</v>
      </c>
      <c r="AH19" s="17">
        <v>2.129170272470279E-2</v>
      </c>
      <c r="AI19" s="17">
        <v>0</v>
      </c>
    </row>
    <row r="20" spans="2:35" ht="19" customHeight="1" x14ac:dyDescent="0.2">
      <c r="B20" s="20" t="s">
        <v>75</v>
      </c>
      <c r="C20" s="17">
        <v>2.3913942752490359E-2</v>
      </c>
      <c r="D20" s="17">
        <v>5.5188675115714757E-2</v>
      </c>
      <c r="E20" s="17">
        <v>1.212394990338303E-2</v>
      </c>
      <c r="F20" s="17">
        <v>1.364457005100312E-2</v>
      </c>
      <c r="G20" s="17">
        <v>2.775318693515632E-2</v>
      </c>
      <c r="H20" s="17">
        <v>9.409401418299634E-3</v>
      </c>
      <c r="I20" s="17">
        <v>2.782465497266718E-2</v>
      </c>
      <c r="K20" s="17">
        <v>1.513646921489686E-2</v>
      </c>
      <c r="L20" s="17">
        <v>3.3206580209427419E-2</v>
      </c>
      <c r="N20" s="17">
        <v>2.076136687602698E-2</v>
      </c>
      <c r="O20" s="17">
        <v>0</v>
      </c>
      <c r="P20" s="17">
        <v>5.1544980686930128E-2</v>
      </c>
      <c r="Q20" s="17">
        <v>0</v>
      </c>
      <c r="R20" s="17">
        <v>3.4652166026667257E-2</v>
      </c>
      <c r="S20" s="17">
        <v>3.2939293875737748E-2</v>
      </c>
      <c r="T20" s="17">
        <v>1.9402645794788159E-2</v>
      </c>
      <c r="U20" s="17">
        <v>2.2921704052476431E-2</v>
      </c>
      <c r="V20" s="17">
        <v>3.0628088699167041E-2</v>
      </c>
      <c r="W20" s="17">
        <v>2.2777359886808641E-2</v>
      </c>
      <c r="X20" s="17">
        <v>1.617820690905784E-2</v>
      </c>
      <c r="Y20" s="17">
        <v>1.9335050212881809E-2</v>
      </c>
      <c r="AA20" s="17">
        <v>3.8756461407145948E-2</v>
      </c>
      <c r="AB20" s="17">
        <v>3.0801845681461808E-2</v>
      </c>
      <c r="AC20" s="17">
        <v>1.837822007391433E-2</v>
      </c>
      <c r="AD20" s="17">
        <v>2.8986583152003319E-2</v>
      </c>
      <c r="AE20" s="17">
        <v>6.471895866377678E-3</v>
      </c>
      <c r="AF20" s="17">
        <v>0</v>
      </c>
      <c r="AG20" s="17">
        <v>2.3355302186554471E-2</v>
      </c>
      <c r="AH20" s="17">
        <v>4.0972500678912178E-2</v>
      </c>
      <c r="AI20" s="17">
        <v>2.7995179881101472E-2</v>
      </c>
    </row>
    <row r="22" spans="2:35" x14ac:dyDescent="0.2">
      <c r="B22" s="21" t="s">
        <v>19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326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327</v>
      </c>
      <c r="C9" s="17">
        <v>9.7749237172471304E-2</v>
      </c>
      <c r="D9" s="17">
        <v>0.1090307873752646</v>
      </c>
      <c r="E9" s="17">
        <v>0.13497107821149359</v>
      </c>
      <c r="F9" s="17">
        <v>0.1362994164990374</v>
      </c>
      <c r="G9" s="17">
        <v>7.4799847900321584E-2</v>
      </c>
      <c r="H9" s="17">
        <v>7.3128293352092033E-2</v>
      </c>
      <c r="I9" s="17">
        <v>6.4010688929161591E-2</v>
      </c>
      <c r="K9" s="17">
        <v>0.1193017907975457</v>
      </c>
      <c r="L9" s="17">
        <v>7.5602011943014288E-2</v>
      </c>
      <c r="N9" s="17">
        <v>0.13755876837112041</v>
      </c>
      <c r="O9" s="17">
        <v>7.9099620117926955E-2</v>
      </c>
      <c r="P9" s="17">
        <v>5.6920513023851461E-2</v>
      </c>
      <c r="Q9" s="17">
        <v>9.8839777874150214E-2</v>
      </c>
      <c r="R9" s="17">
        <v>9.3035782834661823E-2</v>
      </c>
      <c r="S9" s="17">
        <v>7.2952921722353084E-2</v>
      </c>
      <c r="T9" s="17">
        <v>5.5257823369303051E-2</v>
      </c>
      <c r="U9" s="17">
        <v>0.1046130727680413</v>
      </c>
      <c r="V9" s="17">
        <v>0.14352725117907519</v>
      </c>
      <c r="W9" s="17">
        <v>8.5684023476210416E-2</v>
      </c>
      <c r="X9" s="17">
        <v>6.8854104693204729E-2</v>
      </c>
      <c r="Y9" s="17">
        <v>0.1119648190014403</v>
      </c>
      <c r="AA9" s="17">
        <v>0.1003555336344216</v>
      </c>
      <c r="AB9" s="17">
        <v>0.15288352021918841</v>
      </c>
      <c r="AC9" s="17">
        <v>8.8213088747928034E-2</v>
      </c>
      <c r="AD9" s="17">
        <v>6.1847079688374718E-2</v>
      </c>
      <c r="AE9" s="17">
        <v>0.11032198704014549</v>
      </c>
      <c r="AF9" s="17">
        <v>0.1022124954200528</v>
      </c>
      <c r="AG9" s="17">
        <v>6.7477736462619911E-2</v>
      </c>
      <c r="AH9" s="17">
        <v>4.2028376922151348E-2</v>
      </c>
      <c r="AI9" s="17">
        <v>5.5719409189507997E-2</v>
      </c>
    </row>
    <row r="10" spans="2:37" ht="19" customHeight="1" x14ac:dyDescent="0.2">
      <c r="B10" s="20" t="s">
        <v>328</v>
      </c>
      <c r="C10" s="17">
        <v>0.27424437587643702</v>
      </c>
      <c r="D10" s="17">
        <v>0.27780415413687548</v>
      </c>
      <c r="E10" s="17">
        <v>0.32577659588627011</v>
      </c>
      <c r="F10" s="17">
        <v>0.30137797250772003</v>
      </c>
      <c r="G10" s="17">
        <v>0.26040260607223409</v>
      </c>
      <c r="H10" s="17">
        <v>0.24448674524421529</v>
      </c>
      <c r="I10" s="17">
        <v>0.2392900956077923</v>
      </c>
      <c r="K10" s="17">
        <v>0.273781665256352</v>
      </c>
      <c r="L10" s="17">
        <v>0.27462813075192638</v>
      </c>
      <c r="N10" s="17">
        <v>0.28070211934708278</v>
      </c>
      <c r="O10" s="17">
        <v>0.23670237261255991</v>
      </c>
      <c r="P10" s="17">
        <v>0.31262826927776272</v>
      </c>
      <c r="Q10" s="17">
        <v>0.31291402768441878</v>
      </c>
      <c r="R10" s="17">
        <v>0.28040160719586821</v>
      </c>
      <c r="S10" s="17">
        <v>0.23547238118927649</v>
      </c>
      <c r="T10" s="17">
        <v>0.30431342542781359</v>
      </c>
      <c r="U10" s="17">
        <v>0.32230418080241158</v>
      </c>
      <c r="V10" s="17">
        <v>0.278788344462785</v>
      </c>
      <c r="W10" s="17">
        <v>0.2372057277234346</v>
      </c>
      <c r="X10" s="17">
        <v>0.24342468358495489</v>
      </c>
      <c r="Y10" s="17">
        <v>0.2710061435501494</v>
      </c>
      <c r="AA10" s="17">
        <v>0.29875064297169901</v>
      </c>
      <c r="AB10" s="17">
        <v>0.33785734472731571</v>
      </c>
      <c r="AC10" s="17">
        <v>0.2452480588058957</v>
      </c>
      <c r="AD10" s="17">
        <v>0.26185751069062702</v>
      </c>
      <c r="AE10" s="17">
        <v>0.29936997912684782</v>
      </c>
      <c r="AF10" s="17">
        <v>0.2333646299254549</v>
      </c>
      <c r="AG10" s="17">
        <v>0.14536677899740441</v>
      </c>
      <c r="AH10" s="17">
        <v>0.2016968952104409</v>
      </c>
      <c r="AI10" s="17">
        <v>0.24916150799417869</v>
      </c>
    </row>
    <row r="11" spans="2:37" ht="32" customHeight="1" x14ac:dyDescent="0.2">
      <c r="B11" s="20" t="s">
        <v>329</v>
      </c>
      <c r="C11" s="17">
        <v>0.2473553476638416</v>
      </c>
      <c r="D11" s="17">
        <v>0.27069207664245087</v>
      </c>
      <c r="E11" s="17">
        <v>0.2257344024927431</v>
      </c>
      <c r="F11" s="17">
        <v>0.25308089306441972</v>
      </c>
      <c r="G11" s="17">
        <v>0.26395731751787721</v>
      </c>
      <c r="H11" s="17">
        <v>0.18186959114975951</v>
      </c>
      <c r="I11" s="17">
        <v>0.27503030038023579</v>
      </c>
      <c r="K11" s="17">
        <v>0.2389909131818416</v>
      </c>
      <c r="L11" s="17">
        <v>0.25698941602096109</v>
      </c>
      <c r="N11" s="17">
        <v>0.18444067394868219</v>
      </c>
      <c r="O11" s="17">
        <v>0.18366437629223509</v>
      </c>
      <c r="P11" s="17">
        <v>0.25549486541947419</v>
      </c>
      <c r="Q11" s="17">
        <v>0.29797204228697982</v>
      </c>
      <c r="R11" s="17">
        <v>0.25242190710345369</v>
      </c>
      <c r="S11" s="17">
        <v>0.21382789331834931</v>
      </c>
      <c r="T11" s="17">
        <v>0.2401430799818936</v>
      </c>
      <c r="U11" s="17">
        <v>0.2494830075359844</v>
      </c>
      <c r="V11" s="17">
        <v>0.25121782496391099</v>
      </c>
      <c r="W11" s="17">
        <v>0.29463333195032593</v>
      </c>
      <c r="X11" s="17">
        <v>0.24018018246470879</v>
      </c>
      <c r="Y11" s="17">
        <v>0.26324064839910738</v>
      </c>
      <c r="AA11" s="17">
        <v>0.23620626051163049</v>
      </c>
      <c r="AB11" s="17">
        <v>0.24113456078084861</v>
      </c>
      <c r="AC11" s="17">
        <v>0.20957211555816621</v>
      </c>
      <c r="AD11" s="17">
        <v>0.27152198194638749</v>
      </c>
      <c r="AE11" s="17">
        <v>0.23138610749645791</v>
      </c>
      <c r="AF11" s="17">
        <v>0.2702692691382908</v>
      </c>
      <c r="AG11" s="17">
        <v>0.25623526531246171</v>
      </c>
      <c r="AH11" s="17">
        <v>0.33516716155418591</v>
      </c>
      <c r="AI11" s="17">
        <v>0.197113499992148</v>
      </c>
    </row>
    <row r="12" spans="2:37" ht="19" customHeight="1" x14ac:dyDescent="0.2">
      <c r="B12" s="20" t="s">
        <v>330</v>
      </c>
      <c r="C12" s="17">
        <v>0.1994198720592022</v>
      </c>
      <c r="D12" s="17">
        <v>0.19902178618616259</v>
      </c>
      <c r="E12" s="17">
        <v>0.18707903982143709</v>
      </c>
      <c r="F12" s="17">
        <v>0.16538732712548529</v>
      </c>
      <c r="G12" s="17">
        <v>0.2035529959429716</v>
      </c>
      <c r="H12" s="17">
        <v>0.25104384384134981</v>
      </c>
      <c r="I12" s="17">
        <v>0.1994029629396179</v>
      </c>
      <c r="K12" s="17">
        <v>0.1994563821897968</v>
      </c>
      <c r="L12" s="17">
        <v>0.19973701240477509</v>
      </c>
      <c r="N12" s="17">
        <v>0.2222579923825139</v>
      </c>
      <c r="O12" s="17">
        <v>0.27550377769037099</v>
      </c>
      <c r="P12" s="17">
        <v>0.16334043138339671</v>
      </c>
      <c r="Q12" s="17">
        <v>0.18394544042660341</v>
      </c>
      <c r="R12" s="17">
        <v>0.22090423582408361</v>
      </c>
      <c r="S12" s="17">
        <v>0.20564274061204901</v>
      </c>
      <c r="T12" s="17">
        <v>0.22749463644970161</v>
      </c>
      <c r="U12" s="17">
        <v>0.1850000573138175</v>
      </c>
      <c r="V12" s="17">
        <v>0.14769358384281039</v>
      </c>
      <c r="W12" s="17">
        <v>0.19715091002560159</v>
      </c>
      <c r="X12" s="17">
        <v>0.24946030370627331</v>
      </c>
      <c r="Y12" s="17">
        <v>0.17857250676696801</v>
      </c>
      <c r="AA12" s="17">
        <v>0.1776119066341813</v>
      </c>
      <c r="AB12" s="17">
        <v>0.1224143717378974</v>
      </c>
      <c r="AC12" s="17">
        <v>0.2417389505831434</v>
      </c>
      <c r="AD12" s="17">
        <v>0.23543206748454781</v>
      </c>
      <c r="AE12" s="17">
        <v>0.22214375687892571</v>
      </c>
      <c r="AF12" s="17">
        <v>0.22098696527526601</v>
      </c>
      <c r="AG12" s="17">
        <v>0.22459478219272361</v>
      </c>
      <c r="AH12" s="17">
        <v>0.1765178866580048</v>
      </c>
      <c r="AI12" s="17">
        <v>0.28405796004757722</v>
      </c>
    </row>
    <row r="13" spans="2:37" ht="19" customHeight="1" x14ac:dyDescent="0.2">
      <c r="B13" s="20" t="s">
        <v>331</v>
      </c>
      <c r="C13" s="17">
        <v>9.6751140025021609E-2</v>
      </c>
      <c r="D13" s="17">
        <v>9.4309238951566565E-2</v>
      </c>
      <c r="E13" s="17">
        <v>8.0449382738153358E-2</v>
      </c>
      <c r="F13" s="17">
        <v>7.1769268008782278E-2</v>
      </c>
      <c r="G13" s="17">
        <v>0.1286516506467085</v>
      </c>
      <c r="H13" s="17">
        <v>0.12964409341583871</v>
      </c>
      <c r="I13" s="17">
        <v>8.3871279915068875E-2</v>
      </c>
      <c r="K13" s="17">
        <v>0.1030618384802946</v>
      </c>
      <c r="L13" s="17">
        <v>9.0258260794199491E-2</v>
      </c>
      <c r="N13" s="17">
        <v>0.1050874181001895</v>
      </c>
      <c r="O13" s="17">
        <v>0.14131005994039161</v>
      </c>
      <c r="P13" s="17">
        <v>0.1215199678793235</v>
      </c>
      <c r="Q13" s="17">
        <v>4.7341012906252658E-2</v>
      </c>
      <c r="R13" s="17">
        <v>9.8410312502562047E-2</v>
      </c>
      <c r="S13" s="17">
        <v>0.1446320817640597</v>
      </c>
      <c r="T13" s="17">
        <v>9.4905885606258747E-2</v>
      </c>
      <c r="U13" s="17">
        <v>8.7856688867185534E-2</v>
      </c>
      <c r="V13" s="17">
        <v>9.0014992905160768E-2</v>
      </c>
      <c r="W13" s="17">
        <v>7.241013315084574E-2</v>
      </c>
      <c r="X13" s="17">
        <v>0.1087363429737887</v>
      </c>
      <c r="Y13" s="17">
        <v>8.2776940331396251E-2</v>
      </c>
      <c r="AA13" s="17">
        <v>0.11452344609222199</v>
      </c>
      <c r="AB13" s="17">
        <v>7.1735713424064193E-2</v>
      </c>
      <c r="AC13" s="17">
        <v>0.1227806996227491</v>
      </c>
      <c r="AD13" s="17">
        <v>8.8093819183294675E-2</v>
      </c>
      <c r="AE13" s="17">
        <v>8.1020291694350391E-2</v>
      </c>
      <c r="AF13" s="17">
        <v>0.13618532652995519</v>
      </c>
      <c r="AG13" s="17">
        <v>0.13407466327485129</v>
      </c>
      <c r="AH13" s="17">
        <v>6.636191775951511E-2</v>
      </c>
      <c r="AI13" s="17">
        <v>0.175822773050511</v>
      </c>
    </row>
    <row r="14" spans="2:37" ht="19" customHeight="1" x14ac:dyDescent="0.2">
      <c r="B14" s="20" t="s">
        <v>75</v>
      </c>
      <c r="C14" s="17">
        <v>8.4480027203026123E-2</v>
      </c>
      <c r="D14" s="17">
        <v>4.9141956707679693E-2</v>
      </c>
      <c r="E14" s="17">
        <v>4.5989500849902623E-2</v>
      </c>
      <c r="F14" s="17">
        <v>7.2085122794555243E-2</v>
      </c>
      <c r="G14" s="17">
        <v>6.8635581919887056E-2</v>
      </c>
      <c r="H14" s="17">
        <v>0.1198274329967446</v>
      </c>
      <c r="I14" s="17">
        <v>0.1383946722281236</v>
      </c>
      <c r="K14" s="17">
        <v>6.5407410094169408E-2</v>
      </c>
      <c r="L14" s="17">
        <v>0.1027851680851237</v>
      </c>
      <c r="N14" s="17">
        <v>6.9953027850410923E-2</v>
      </c>
      <c r="O14" s="17">
        <v>8.3719793346515442E-2</v>
      </c>
      <c r="P14" s="17">
        <v>9.0095953016191624E-2</v>
      </c>
      <c r="Q14" s="17">
        <v>5.8987698821595387E-2</v>
      </c>
      <c r="R14" s="17">
        <v>5.4826154539370689E-2</v>
      </c>
      <c r="S14" s="17">
        <v>0.1274719813939123</v>
      </c>
      <c r="T14" s="17">
        <v>7.7885149165029408E-2</v>
      </c>
      <c r="U14" s="17">
        <v>5.074299271255981E-2</v>
      </c>
      <c r="V14" s="17">
        <v>8.8758002646257453E-2</v>
      </c>
      <c r="W14" s="17">
        <v>0.1129158736735817</v>
      </c>
      <c r="X14" s="17">
        <v>8.9344382577069406E-2</v>
      </c>
      <c r="Y14" s="17">
        <v>9.2438941950938561E-2</v>
      </c>
      <c r="AA14" s="17">
        <v>7.2552210155845495E-2</v>
      </c>
      <c r="AB14" s="17">
        <v>7.3974489110685687E-2</v>
      </c>
      <c r="AC14" s="17">
        <v>9.2447086682117624E-2</v>
      </c>
      <c r="AD14" s="17">
        <v>8.1247541006768384E-2</v>
      </c>
      <c r="AE14" s="17">
        <v>5.575787776327281E-2</v>
      </c>
      <c r="AF14" s="17">
        <v>3.6981313710980387E-2</v>
      </c>
      <c r="AG14" s="17">
        <v>0.17225077375993919</v>
      </c>
      <c r="AH14" s="17">
        <v>0.17822776189570191</v>
      </c>
      <c r="AI14" s="17">
        <v>3.8124849726076958E-2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333</v>
      </c>
      <c r="C9" s="17">
        <v>2.3103794587203991E-2</v>
      </c>
      <c r="D9" s="17">
        <v>2.683380615834528E-2</v>
      </c>
      <c r="E9" s="17">
        <v>2.2939778932313831E-2</v>
      </c>
      <c r="F9" s="17">
        <v>3.0089425866833851E-2</v>
      </c>
      <c r="G9" s="17">
        <v>1.5147418373097771E-2</v>
      </c>
      <c r="H9" s="17">
        <v>3.1983445677419391E-2</v>
      </c>
      <c r="I9" s="17">
        <v>1.5650147018165941E-2</v>
      </c>
      <c r="K9" s="17">
        <v>2.9012613996784328E-2</v>
      </c>
      <c r="L9" s="17">
        <v>1.7465283610957821E-2</v>
      </c>
      <c r="N9" s="17">
        <v>2.3513602219410401E-2</v>
      </c>
      <c r="O9" s="17">
        <v>3.4528128386830413E-2</v>
      </c>
      <c r="P9" s="17">
        <v>2.9535670621121831E-2</v>
      </c>
      <c r="Q9" s="17">
        <v>2.6428094858036981E-2</v>
      </c>
      <c r="R9" s="17">
        <v>3.0663151249942549E-2</v>
      </c>
      <c r="S9" s="17">
        <v>2.2516498927463959E-2</v>
      </c>
      <c r="T9" s="17">
        <v>1.367114209048715E-2</v>
      </c>
      <c r="U9" s="17">
        <v>1.620236923607948E-2</v>
      </c>
      <c r="V9" s="17">
        <v>3.24354323038442E-2</v>
      </c>
      <c r="W9" s="17">
        <v>1.6946838444768381E-2</v>
      </c>
      <c r="X9" s="17">
        <v>1.7882017069844311E-2</v>
      </c>
      <c r="Y9" s="17">
        <v>1.837993953642128E-2</v>
      </c>
      <c r="AA9" s="17">
        <v>2.3589656172174778E-2</v>
      </c>
      <c r="AB9" s="17">
        <v>2.805262516820985E-2</v>
      </c>
      <c r="AC9" s="17">
        <v>6.6098318932343797E-3</v>
      </c>
      <c r="AD9" s="17">
        <v>8.1021011818860761E-3</v>
      </c>
      <c r="AE9" s="17">
        <v>3.1258774833214091E-2</v>
      </c>
      <c r="AF9" s="17">
        <v>1.6737366836117519E-2</v>
      </c>
      <c r="AG9" s="17">
        <v>3.1039407538698091E-2</v>
      </c>
      <c r="AH9" s="17">
        <v>1.7242679057566389E-2</v>
      </c>
      <c r="AI9" s="17">
        <v>2.7979447136913759E-2</v>
      </c>
    </row>
    <row r="10" spans="2:37" ht="19" customHeight="1" x14ac:dyDescent="0.2">
      <c r="B10" s="20" t="s">
        <v>334</v>
      </c>
      <c r="C10" s="17">
        <v>0.1010836684843727</v>
      </c>
      <c r="D10" s="17">
        <v>8.0574357148290032E-2</v>
      </c>
      <c r="E10" s="17">
        <v>0.13884402806448329</v>
      </c>
      <c r="F10" s="17">
        <v>0.1228652861750435</v>
      </c>
      <c r="G10" s="17">
        <v>0.1214451801070324</v>
      </c>
      <c r="H10" s="17">
        <v>6.3708081632702473E-2</v>
      </c>
      <c r="I10" s="17">
        <v>7.4805530205467194E-2</v>
      </c>
      <c r="K10" s="17">
        <v>0.10846987012016419</v>
      </c>
      <c r="L10" s="17">
        <v>9.4461338966778483E-2</v>
      </c>
      <c r="N10" s="17">
        <v>7.745281880237681E-2</v>
      </c>
      <c r="O10" s="17">
        <v>6.4288117994402982E-2</v>
      </c>
      <c r="P10" s="17">
        <v>3.8229958747274417E-2</v>
      </c>
      <c r="Q10" s="17">
        <v>0.17236557768934341</v>
      </c>
      <c r="R10" s="17">
        <v>9.0997108787173181E-2</v>
      </c>
      <c r="S10" s="17">
        <v>9.6317868434513759E-2</v>
      </c>
      <c r="T10" s="17">
        <v>9.5722531468035804E-2</v>
      </c>
      <c r="U10" s="17">
        <v>0.12733576655937931</v>
      </c>
      <c r="V10" s="17">
        <v>0.15264312388427009</v>
      </c>
      <c r="W10" s="17">
        <v>6.4505965824164208E-2</v>
      </c>
      <c r="X10" s="17">
        <v>6.9194220455672487E-2</v>
      </c>
      <c r="Y10" s="17">
        <v>0.13531338573616641</v>
      </c>
      <c r="AA10" s="17">
        <v>8.019561438477936E-2</v>
      </c>
      <c r="AB10" s="17">
        <v>0.14723818827739299</v>
      </c>
      <c r="AC10" s="17">
        <v>8.5091932911841694E-2</v>
      </c>
      <c r="AD10" s="17">
        <v>7.2340574391879311E-2</v>
      </c>
      <c r="AE10" s="17">
        <v>0.10665186578239549</v>
      </c>
      <c r="AF10" s="17">
        <v>9.8775042390405951E-2</v>
      </c>
      <c r="AG10" s="17">
        <v>8.2909814079695221E-2</v>
      </c>
      <c r="AH10" s="17">
        <v>6.9283814792813037E-2</v>
      </c>
      <c r="AI10" s="17">
        <v>0.12526883976449049</v>
      </c>
    </row>
    <row r="11" spans="2:37" ht="19" customHeight="1" x14ac:dyDescent="0.2">
      <c r="B11" s="20" t="s">
        <v>335</v>
      </c>
      <c r="C11" s="17">
        <v>0.35562646115951341</v>
      </c>
      <c r="D11" s="17">
        <v>0.20456580071111949</v>
      </c>
      <c r="E11" s="17">
        <v>0.33353545620829989</v>
      </c>
      <c r="F11" s="17">
        <v>0.33494392504546378</v>
      </c>
      <c r="G11" s="17">
        <v>0.40982914983654672</v>
      </c>
      <c r="H11" s="17">
        <v>0.38996823295188188</v>
      </c>
      <c r="I11" s="17">
        <v>0.42322244174351131</v>
      </c>
      <c r="K11" s="17">
        <v>0.33968332269447971</v>
      </c>
      <c r="L11" s="17">
        <v>0.37241002769517728</v>
      </c>
      <c r="N11" s="17">
        <v>0.38436607717563243</v>
      </c>
      <c r="O11" s="17">
        <v>0.42403893184230862</v>
      </c>
      <c r="P11" s="17">
        <v>0.35473969385947529</v>
      </c>
      <c r="Q11" s="17">
        <v>0.41902030401141638</v>
      </c>
      <c r="R11" s="17">
        <v>0.3547019105168287</v>
      </c>
      <c r="S11" s="17">
        <v>0.34997514723026019</v>
      </c>
      <c r="T11" s="17">
        <v>0.39331252670756178</v>
      </c>
      <c r="U11" s="17">
        <v>0.40766269372976749</v>
      </c>
      <c r="V11" s="17">
        <v>0.27010669890509442</v>
      </c>
      <c r="W11" s="17">
        <v>0.35572385436160131</v>
      </c>
      <c r="X11" s="17">
        <v>0.40218897570257539</v>
      </c>
      <c r="Y11" s="17">
        <v>0.29324490759316008</v>
      </c>
      <c r="AA11" s="17">
        <v>0.32316507575275422</v>
      </c>
      <c r="AB11" s="17">
        <v>0.3438337098576067</v>
      </c>
      <c r="AC11" s="17">
        <v>0.39412027911832759</v>
      </c>
      <c r="AD11" s="17">
        <v>0.31360765856990769</v>
      </c>
      <c r="AE11" s="17">
        <v>0.37934610597515311</v>
      </c>
      <c r="AF11" s="17">
        <v>0.30283952536239878</v>
      </c>
      <c r="AG11" s="17">
        <v>0.39147165724873928</v>
      </c>
      <c r="AH11" s="17">
        <v>0.35267965837228338</v>
      </c>
      <c r="AI11" s="17">
        <v>0.40872416506207909</v>
      </c>
    </row>
    <row r="12" spans="2:37" ht="19" customHeight="1" x14ac:dyDescent="0.2">
      <c r="B12" s="20" t="s">
        <v>336</v>
      </c>
      <c r="C12" s="17">
        <v>0.43910392476665688</v>
      </c>
      <c r="D12" s="17">
        <v>0.62371752478867115</v>
      </c>
      <c r="E12" s="17">
        <v>0.45090358267493108</v>
      </c>
      <c r="F12" s="17">
        <v>0.41435370139251038</v>
      </c>
      <c r="G12" s="17">
        <v>0.35212289652957612</v>
      </c>
      <c r="H12" s="17">
        <v>0.43158040775171569</v>
      </c>
      <c r="I12" s="17">
        <v>0.40322094607035208</v>
      </c>
      <c r="K12" s="17">
        <v>0.45539743555168338</v>
      </c>
      <c r="L12" s="17">
        <v>0.42076689965391229</v>
      </c>
      <c r="N12" s="17">
        <v>0.42796128800702482</v>
      </c>
      <c r="O12" s="17">
        <v>0.42874107078542162</v>
      </c>
      <c r="P12" s="17">
        <v>0.4813577627492861</v>
      </c>
      <c r="Q12" s="17">
        <v>0.30916665053485642</v>
      </c>
      <c r="R12" s="17">
        <v>0.44101995833433949</v>
      </c>
      <c r="S12" s="17">
        <v>0.44094734167083388</v>
      </c>
      <c r="T12" s="17">
        <v>0.42701495245620991</v>
      </c>
      <c r="U12" s="17">
        <v>0.376342942408042</v>
      </c>
      <c r="V12" s="17">
        <v>0.45861794817413409</v>
      </c>
      <c r="W12" s="17">
        <v>0.47567614364393029</v>
      </c>
      <c r="X12" s="17">
        <v>0.45561404081955331</v>
      </c>
      <c r="Y12" s="17">
        <v>0.45822191506113952</v>
      </c>
      <c r="AA12" s="17">
        <v>0.47841370491445739</v>
      </c>
      <c r="AB12" s="17">
        <v>0.42700608567878412</v>
      </c>
      <c r="AC12" s="17">
        <v>0.46727601402376501</v>
      </c>
      <c r="AD12" s="17">
        <v>0.53010120064392852</v>
      </c>
      <c r="AE12" s="17">
        <v>0.41520458437043339</v>
      </c>
      <c r="AF12" s="17">
        <v>0.47732326035425621</v>
      </c>
      <c r="AG12" s="17">
        <v>0.36765147943975079</v>
      </c>
      <c r="AH12" s="17">
        <v>0.40110655644890841</v>
      </c>
      <c r="AI12" s="17">
        <v>0.37262853224895692</v>
      </c>
    </row>
    <row r="13" spans="2:37" ht="19" customHeight="1" x14ac:dyDescent="0.2">
      <c r="B13" s="20" t="s">
        <v>128</v>
      </c>
      <c r="C13" s="17">
        <v>8.1082151002253008E-2</v>
      </c>
      <c r="D13" s="17">
        <v>6.4308511193574003E-2</v>
      </c>
      <c r="E13" s="17">
        <v>5.3777154119971853E-2</v>
      </c>
      <c r="F13" s="17">
        <v>9.7747661520148396E-2</v>
      </c>
      <c r="G13" s="17">
        <v>0.1014553551537471</v>
      </c>
      <c r="H13" s="17">
        <v>8.275983198628041E-2</v>
      </c>
      <c r="I13" s="17">
        <v>8.3100934962503439E-2</v>
      </c>
      <c r="K13" s="17">
        <v>6.7436757636888403E-2</v>
      </c>
      <c r="L13" s="17">
        <v>9.4896450073174224E-2</v>
      </c>
      <c r="N13" s="17">
        <v>8.6706213795555473E-2</v>
      </c>
      <c r="O13" s="17">
        <v>4.8403750991036533E-2</v>
      </c>
      <c r="P13" s="17">
        <v>9.6136914022842426E-2</v>
      </c>
      <c r="Q13" s="17">
        <v>7.301937290634701E-2</v>
      </c>
      <c r="R13" s="17">
        <v>8.2617871111715965E-2</v>
      </c>
      <c r="S13" s="17">
        <v>9.0243143736928044E-2</v>
      </c>
      <c r="T13" s="17">
        <v>7.0278847277705378E-2</v>
      </c>
      <c r="U13" s="17">
        <v>7.2456228066731812E-2</v>
      </c>
      <c r="V13" s="17">
        <v>8.6196796732656955E-2</v>
      </c>
      <c r="W13" s="17">
        <v>8.7147197725535849E-2</v>
      </c>
      <c r="X13" s="17">
        <v>5.5120745952354437E-2</v>
      </c>
      <c r="Y13" s="17">
        <v>9.4839852073112768E-2</v>
      </c>
      <c r="AA13" s="17">
        <v>9.4635948775834255E-2</v>
      </c>
      <c r="AB13" s="17">
        <v>5.3869391018006321E-2</v>
      </c>
      <c r="AC13" s="17">
        <v>4.6901942052831373E-2</v>
      </c>
      <c r="AD13" s="17">
        <v>7.5848465212398478E-2</v>
      </c>
      <c r="AE13" s="17">
        <v>6.7538669038804067E-2</v>
      </c>
      <c r="AF13" s="17">
        <v>0.1043248050568218</v>
      </c>
      <c r="AG13" s="17">
        <v>0.12692764169311671</v>
      </c>
      <c r="AH13" s="17">
        <v>0.1596872913284289</v>
      </c>
      <c r="AI13" s="17">
        <v>6.5399015787559675E-2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251</v>
      </c>
      <c r="D7" s="24">
        <v>32</v>
      </c>
      <c r="E7" s="24">
        <v>56</v>
      </c>
      <c r="F7" s="24">
        <v>51</v>
      </c>
      <c r="G7" s="24">
        <v>49</v>
      </c>
      <c r="H7" s="24">
        <v>28</v>
      </c>
      <c r="I7" s="24">
        <v>35</v>
      </c>
      <c r="K7" s="24">
        <v>138</v>
      </c>
      <c r="L7" s="24">
        <v>113</v>
      </c>
      <c r="N7" s="24">
        <v>17</v>
      </c>
      <c r="O7" s="24">
        <v>7</v>
      </c>
      <c r="P7" s="24">
        <v>7</v>
      </c>
      <c r="Q7" s="24">
        <v>17</v>
      </c>
      <c r="R7" s="24">
        <v>28</v>
      </c>
      <c r="S7" s="24">
        <v>20</v>
      </c>
      <c r="T7" s="24">
        <v>16</v>
      </c>
      <c r="U7" s="24">
        <v>27</v>
      </c>
      <c r="V7" s="24">
        <v>51</v>
      </c>
      <c r="W7" s="24">
        <v>22</v>
      </c>
      <c r="X7" s="24">
        <v>14</v>
      </c>
      <c r="Y7" s="24">
        <v>25</v>
      </c>
      <c r="AA7" s="24">
        <v>27</v>
      </c>
      <c r="AB7" s="24">
        <v>68</v>
      </c>
      <c r="AC7" s="24">
        <v>14</v>
      </c>
      <c r="AD7" s="24">
        <v>20</v>
      </c>
      <c r="AE7" s="24">
        <v>67</v>
      </c>
      <c r="AF7" s="24">
        <v>7</v>
      </c>
      <c r="AG7" s="24">
        <v>17</v>
      </c>
      <c r="AH7" s="24">
        <v>15</v>
      </c>
      <c r="AI7" s="24">
        <v>16</v>
      </c>
    </row>
    <row r="8" spans="2:37" x14ac:dyDescent="0.2">
      <c r="B8" s="7" t="s">
        <v>69</v>
      </c>
      <c r="C8" s="13">
        <v>249</v>
      </c>
      <c r="D8" s="13">
        <v>30</v>
      </c>
      <c r="E8" s="13">
        <v>55</v>
      </c>
      <c r="F8" s="13">
        <v>52</v>
      </c>
      <c r="G8" s="13">
        <v>47</v>
      </c>
      <c r="H8" s="13">
        <v>27</v>
      </c>
      <c r="I8" s="13">
        <v>38</v>
      </c>
      <c r="K8" s="13">
        <v>136</v>
      </c>
      <c r="L8" s="13">
        <v>113</v>
      </c>
      <c r="N8" s="13">
        <v>18</v>
      </c>
      <c r="O8" s="13">
        <v>6</v>
      </c>
      <c r="P8" s="13">
        <v>7</v>
      </c>
      <c r="Q8" s="13">
        <v>16</v>
      </c>
      <c r="R8" s="13">
        <v>27</v>
      </c>
      <c r="S8" s="13">
        <v>19</v>
      </c>
      <c r="T8" s="13">
        <v>15</v>
      </c>
      <c r="U8" s="13">
        <v>26</v>
      </c>
      <c r="V8" s="13">
        <v>52</v>
      </c>
      <c r="W8" s="13">
        <v>21</v>
      </c>
      <c r="X8" s="13">
        <v>14</v>
      </c>
      <c r="Y8" s="13">
        <v>28</v>
      </c>
      <c r="AA8" s="13">
        <v>27</v>
      </c>
      <c r="AB8" s="13">
        <v>68</v>
      </c>
      <c r="AC8" s="13">
        <v>14</v>
      </c>
      <c r="AD8" s="13">
        <v>20</v>
      </c>
      <c r="AE8" s="13">
        <v>66</v>
      </c>
      <c r="AF8" s="13">
        <v>8</v>
      </c>
      <c r="AG8" s="13">
        <v>16</v>
      </c>
      <c r="AH8" s="13">
        <v>15</v>
      </c>
      <c r="AI8" s="13">
        <v>16</v>
      </c>
    </row>
    <row r="9" spans="2:37" ht="32" customHeight="1" x14ac:dyDescent="0.2">
      <c r="B9" s="20" t="s">
        <v>338</v>
      </c>
      <c r="C9" s="17">
        <v>0.27429019684577538</v>
      </c>
      <c r="D9" s="17">
        <v>0.31995563034379498</v>
      </c>
      <c r="E9" s="17">
        <v>0.2875302763863451</v>
      </c>
      <c r="F9" s="17">
        <v>0.31268631584534079</v>
      </c>
      <c r="G9" s="17">
        <v>0.21085687270661951</v>
      </c>
      <c r="H9" s="17">
        <v>0.2245071313785546</v>
      </c>
      <c r="I9" s="17">
        <v>0.279765107997202</v>
      </c>
      <c r="K9" s="17">
        <v>0.28247317583663212</v>
      </c>
      <c r="L9" s="17">
        <v>0.26446677260927021</v>
      </c>
      <c r="N9" s="17">
        <v>0.29249959242088569</v>
      </c>
      <c r="O9" s="17">
        <v>0</v>
      </c>
      <c r="P9" s="17">
        <v>0.59319030042194032</v>
      </c>
      <c r="Q9" s="17">
        <v>0.37794250586525041</v>
      </c>
      <c r="R9" s="17">
        <v>0.1416038951150011</v>
      </c>
      <c r="S9" s="17">
        <v>0.35427279900367747</v>
      </c>
      <c r="T9" s="17">
        <v>0.44075103666015009</v>
      </c>
      <c r="U9" s="17">
        <v>0.11218039343282191</v>
      </c>
      <c r="V9" s="17">
        <v>0.30956372896054102</v>
      </c>
      <c r="W9" s="17">
        <v>0.22667540074307591</v>
      </c>
      <c r="X9" s="17">
        <v>0.29274178666272949</v>
      </c>
      <c r="Y9" s="17">
        <v>0.27844713153678341</v>
      </c>
      <c r="AA9" s="17">
        <v>0.37994147762736408</v>
      </c>
      <c r="AB9" s="17">
        <v>0.26130385129131628</v>
      </c>
      <c r="AC9" s="17">
        <v>0.37865695830522611</v>
      </c>
      <c r="AD9" s="17">
        <v>0.2474694534262224</v>
      </c>
      <c r="AE9" s="17">
        <v>0.16843484735331049</v>
      </c>
      <c r="AF9" s="17">
        <v>0.56166607889759268</v>
      </c>
      <c r="AG9" s="17">
        <v>0.43752452111597101</v>
      </c>
      <c r="AH9" s="17">
        <v>0.25365962148805188</v>
      </c>
      <c r="AI9" s="17">
        <v>0.24713631858096199</v>
      </c>
    </row>
    <row r="10" spans="2:37" ht="32" customHeight="1" x14ac:dyDescent="0.2">
      <c r="B10" s="20" t="s">
        <v>339</v>
      </c>
      <c r="C10" s="17">
        <v>0.25127897482832412</v>
      </c>
      <c r="D10" s="17">
        <v>0.16277523624707921</v>
      </c>
      <c r="E10" s="17">
        <v>0.16184837483990669</v>
      </c>
      <c r="F10" s="17">
        <v>0.37655425471493081</v>
      </c>
      <c r="G10" s="17">
        <v>0.21156622924516411</v>
      </c>
      <c r="H10" s="17">
        <v>0.22967247672442689</v>
      </c>
      <c r="I10" s="17">
        <v>0.34290888116577478</v>
      </c>
      <c r="K10" s="17">
        <v>0.25263717865306129</v>
      </c>
      <c r="L10" s="17">
        <v>0.24964849131065339</v>
      </c>
      <c r="N10" s="17">
        <v>0.41492274677916607</v>
      </c>
      <c r="O10" s="17">
        <v>0.15961163737101969</v>
      </c>
      <c r="P10" s="17">
        <v>0.28746624440247398</v>
      </c>
      <c r="Q10" s="17">
        <v>0.18549442907386099</v>
      </c>
      <c r="R10" s="17">
        <v>0.1133536922849909</v>
      </c>
      <c r="S10" s="17">
        <v>0.20903937468876191</v>
      </c>
      <c r="T10" s="17">
        <v>0.3113700856767741</v>
      </c>
      <c r="U10" s="17">
        <v>0.1106893832146654</v>
      </c>
      <c r="V10" s="17">
        <v>0.19465709985142299</v>
      </c>
      <c r="W10" s="17">
        <v>0.32615641970704001</v>
      </c>
      <c r="X10" s="17">
        <v>0.43634355371871442</v>
      </c>
      <c r="Y10" s="17">
        <v>0.40904278579058889</v>
      </c>
      <c r="AA10" s="17">
        <v>0.30838962050524737</v>
      </c>
      <c r="AB10" s="17">
        <v>0.24178759043587239</v>
      </c>
      <c r="AC10" s="17">
        <v>0.16097101624959989</v>
      </c>
      <c r="AD10" s="17">
        <v>0.25565977685805208</v>
      </c>
      <c r="AE10" s="17">
        <v>0.28830196447279588</v>
      </c>
      <c r="AF10" s="17">
        <v>0.58250786278058531</v>
      </c>
      <c r="AG10" s="17">
        <v>0.19593599126204059</v>
      </c>
      <c r="AH10" s="17">
        <v>0.13222341030384629</v>
      </c>
      <c r="AI10" s="17">
        <v>0.1219712229654961</v>
      </c>
    </row>
    <row r="11" spans="2:37" ht="46" customHeight="1" x14ac:dyDescent="0.2">
      <c r="B11" s="20" t="s">
        <v>340</v>
      </c>
      <c r="C11" s="17">
        <v>0.1133509148310239</v>
      </c>
      <c r="D11" s="17">
        <v>0.27197740798053649</v>
      </c>
      <c r="E11" s="17">
        <v>0.12820524929242799</v>
      </c>
      <c r="F11" s="17">
        <v>7.8188700851638163E-2</v>
      </c>
      <c r="G11" s="17">
        <v>0.14728777247115921</v>
      </c>
      <c r="H11" s="17">
        <v>0</v>
      </c>
      <c r="I11" s="17">
        <v>5.3708627582640077E-2</v>
      </c>
      <c r="K11" s="17">
        <v>0.13635780871640671</v>
      </c>
      <c r="L11" s="17">
        <v>8.5731819236021287E-2</v>
      </c>
      <c r="N11" s="17">
        <v>0</v>
      </c>
      <c r="O11" s="17">
        <v>0.30220444074924507</v>
      </c>
      <c r="P11" s="17">
        <v>0.12975129587161</v>
      </c>
      <c r="Q11" s="17">
        <v>5.6627712840643982E-2</v>
      </c>
      <c r="R11" s="17">
        <v>0.1046363309046522</v>
      </c>
      <c r="S11" s="17">
        <v>0.24116873536116401</v>
      </c>
      <c r="T11" s="17">
        <v>0</v>
      </c>
      <c r="U11" s="17">
        <v>0.11500261198076089</v>
      </c>
      <c r="V11" s="17">
        <v>0.1743134544117729</v>
      </c>
      <c r="W11" s="17">
        <v>4.6193723141004651E-2</v>
      </c>
      <c r="X11" s="17">
        <v>0</v>
      </c>
      <c r="Y11" s="17">
        <v>0.1516294712324108</v>
      </c>
      <c r="AA11" s="17">
        <v>0.11400243236424561</v>
      </c>
      <c r="AB11" s="17">
        <v>0.15696591380653041</v>
      </c>
      <c r="AC11" s="17">
        <v>0.1455355078787913</v>
      </c>
      <c r="AD11" s="17">
        <v>4.9634467340979059E-2</v>
      </c>
      <c r="AE11" s="17">
        <v>8.7191507935755683E-2</v>
      </c>
      <c r="AF11" s="17">
        <v>0</v>
      </c>
      <c r="AG11" s="17">
        <v>0.1195527810024465</v>
      </c>
      <c r="AH11" s="17">
        <v>0.1948490408363488</v>
      </c>
      <c r="AI11" s="17">
        <v>5.6648971312034273E-2</v>
      </c>
    </row>
    <row r="12" spans="2:37" ht="46" customHeight="1" x14ac:dyDescent="0.2">
      <c r="B12" s="20" t="s">
        <v>341</v>
      </c>
      <c r="C12" s="17">
        <v>0.2096837352579535</v>
      </c>
      <c r="D12" s="17">
        <v>0.25569141456935068</v>
      </c>
      <c r="E12" s="17">
        <v>0.17601783356651651</v>
      </c>
      <c r="F12" s="17">
        <v>0.28742421353197661</v>
      </c>
      <c r="G12" s="17">
        <v>0.19071239872363491</v>
      </c>
      <c r="H12" s="17">
        <v>0.15747756807248339</v>
      </c>
      <c r="I12" s="17">
        <v>0.1760100957549397</v>
      </c>
      <c r="K12" s="17">
        <v>0.2041061813601481</v>
      </c>
      <c r="L12" s="17">
        <v>0.21637942373538169</v>
      </c>
      <c r="N12" s="17">
        <v>0.29166404545027957</v>
      </c>
      <c r="O12" s="17">
        <v>0.34689993799737012</v>
      </c>
      <c r="P12" s="17">
        <v>0.12975129587161</v>
      </c>
      <c r="Q12" s="17">
        <v>0.25132296634595752</v>
      </c>
      <c r="R12" s="17">
        <v>0.1801461836354106</v>
      </c>
      <c r="S12" s="17">
        <v>0.14982304496426641</v>
      </c>
      <c r="T12" s="17">
        <v>0.1191192680076474</v>
      </c>
      <c r="U12" s="17">
        <v>0.34384711711228111</v>
      </c>
      <c r="V12" s="17">
        <v>0.13784485457950099</v>
      </c>
      <c r="W12" s="17">
        <v>0.18368991544393201</v>
      </c>
      <c r="X12" s="17">
        <v>0.41469054203663519</v>
      </c>
      <c r="Y12" s="17">
        <v>0.16806681292584649</v>
      </c>
      <c r="AA12" s="17">
        <v>0.34078308953818692</v>
      </c>
      <c r="AB12" s="17">
        <v>0.22202011121797899</v>
      </c>
      <c r="AC12" s="17">
        <v>7.3576651048631633E-2</v>
      </c>
      <c r="AD12" s="17">
        <v>0.14903875354073751</v>
      </c>
      <c r="AE12" s="17">
        <v>0.20070506892736539</v>
      </c>
      <c r="AF12" s="17">
        <v>0.14489669939525729</v>
      </c>
      <c r="AG12" s="17">
        <v>0.29324422646270282</v>
      </c>
      <c r="AH12" s="17">
        <v>6.2193862551158087E-2</v>
      </c>
      <c r="AI12" s="17">
        <v>0.24252399711383851</v>
      </c>
    </row>
    <row r="13" spans="2:37" ht="32" customHeight="1" x14ac:dyDescent="0.2">
      <c r="B13" s="20" t="s">
        <v>342</v>
      </c>
      <c r="C13" s="17">
        <v>0.16824772875839311</v>
      </c>
      <c r="D13" s="17">
        <v>0.25202363024489222</v>
      </c>
      <c r="E13" s="17">
        <v>0.13088334256782749</v>
      </c>
      <c r="F13" s="17">
        <v>0.22005856809862229</v>
      </c>
      <c r="G13" s="17">
        <v>0.1094696995186963</v>
      </c>
      <c r="H13" s="17">
        <v>0.19126998370576179</v>
      </c>
      <c r="I13" s="17">
        <v>0.14153783191567729</v>
      </c>
      <c r="K13" s="17">
        <v>0.17015498601644541</v>
      </c>
      <c r="L13" s="17">
        <v>0.1659581228343239</v>
      </c>
      <c r="N13" s="17">
        <v>0.35275547363675958</v>
      </c>
      <c r="O13" s="17">
        <v>0.15961163737101969</v>
      </c>
      <c r="P13" s="17">
        <v>0.15733998963155099</v>
      </c>
      <c r="Q13" s="17">
        <v>0.12565480020507289</v>
      </c>
      <c r="R13" s="17">
        <v>7.1377887195070405E-2</v>
      </c>
      <c r="S13" s="17">
        <v>0.19166399889334371</v>
      </c>
      <c r="T13" s="17">
        <v>6.2953435936900934E-2</v>
      </c>
      <c r="U13" s="17">
        <v>0.15179063524748801</v>
      </c>
      <c r="V13" s="17">
        <v>0.19454983729850919</v>
      </c>
      <c r="W13" s="17">
        <v>5.0430655913392963E-2</v>
      </c>
      <c r="X13" s="17">
        <v>0.14299947161732429</v>
      </c>
      <c r="Y13" s="17">
        <v>0.28102493295702208</v>
      </c>
      <c r="AA13" s="17">
        <v>0.15805970727625729</v>
      </c>
      <c r="AB13" s="17">
        <v>0.2029899783152094</v>
      </c>
      <c r="AC13" s="17">
        <v>0.15173188756453559</v>
      </c>
      <c r="AD13" s="17">
        <v>0.15173860106907999</v>
      </c>
      <c r="AE13" s="17">
        <v>0.15858470471036459</v>
      </c>
      <c r="AF13" s="17">
        <v>0.42570754481341538</v>
      </c>
      <c r="AG13" s="17">
        <v>0.18962454344131041</v>
      </c>
      <c r="AH13" s="17">
        <v>6.9047513077562211E-2</v>
      </c>
      <c r="AI13" s="17">
        <v>5.9623300170534611E-2</v>
      </c>
    </row>
    <row r="14" spans="2:37" ht="32" customHeight="1" x14ac:dyDescent="0.2">
      <c r="B14" s="20" t="s">
        <v>343</v>
      </c>
      <c r="C14" s="17">
        <v>0.15917552890115061</v>
      </c>
      <c r="D14" s="17">
        <v>5.6758199246124547E-2</v>
      </c>
      <c r="E14" s="17">
        <v>0.19928684260318719</v>
      </c>
      <c r="F14" s="17">
        <v>0.21191541978051889</v>
      </c>
      <c r="G14" s="17">
        <v>8.773838276803457E-2</v>
      </c>
      <c r="H14" s="17">
        <v>0.14848052302754239</v>
      </c>
      <c r="I14" s="17">
        <v>0.20466682530493241</v>
      </c>
      <c r="K14" s="17">
        <v>0.15964682276521169</v>
      </c>
      <c r="L14" s="17">
        <v>0.158609754557613</v>
      </c>
      <c r="N14" s="17">
        <v>0.23232688605980181</v>
      </c>
      <c r="O14" s="17">
        <v>0.31315552603117508</v>
      </c>
      <c r="P14" s="17">
        <v>0.14466505853797329</v>
      </c>
      <c r="Q14" s="17">
        <v>0.1948047674058874</v>
      </c>
      <c r="R14" s="17">
        <v>0.1147344724516004</v>
      </c>
      <c r="S14" s="17">
        <v>0.29351122843336103</v>
      </c>
      <c r="T14" s="17">
        <v>0.1216034977036598</v>
      </c>
      <c r="U14" s="17">
        <v>0.15054992876651399</v>
      </c>
      <c r="V14" s="17">
        <v>0.1003549660744866</v>
      </c>
      <c r="W14" s="17">
        <v>0.18989437429553921</v>
      </c>
      <c r="X14" s="17">
        <v>0</v>
      </c>
      <c r="Y14" s="17">
        <v>0.20782062864294171</v>
      </c>
      <c r="AA14" s="17">
        <v>0.26638089030250789</v>
      </c>
      <c r="AB14" s="17">
        <v>0.18115028634548369</v>
      </c>
      <c r="AC14" s="17">
        <v>0.1520633061712231</v>
      </c>
      <c r="AD14" s="17">
        <v>0.2048400232304555</v>
      </c>
      <c r="AE14" s="17">
        <v>7.6247927958320916E-2</v>
      </c>
      <c r="AF14" s="17">
        <v>0.14318375634955799</v>
      </c>
      <c r="AG14" s="17">
        <v>0</v>
      </c>
      <c r="AH14" s="17">
        <v>6.474529614662676E-2</v>
      </c>
      <c r="AI14" s="17">
        <v>0.42780240822439569</v>
      </c>
    </row>
    <row r="15" spans="2:37" ht="32" customHeight="1" x14ac:dyDescent="0.2">
      <c r="B15" s="20" t="s">
        <v>344</v>
      </c>
      <c r="C15" s="17">
        <v>0.19536717270507151</v>
      </c>
      <c r="D15" s="17">
        <v>0.21754601343273991</v>
      </c>
      <c r="E15" s="17">
        <v>0.3302864555150683</v>
      </c>
      <c r="F15" s="17">
        <v>0.13820523697599149</v>
      </c>
      <c r="G15" s="17">
        <v>0.1691962512507206</v>
      </c>
      <c r="H15" s="17">
        <v>0</v>
      </c>
      <c r="I15" s="17">
        <v>0.2309887869194672</v>
      </c>
      <c r="K15" s="17">
        <v>0.1911059901485834</v>
      </c>
      <c r="L15" s="17">
        <v>0.2004825963238234</v>
      </c>
      <c r="N15" s="17">
        <v>0.17731863903032019</v>
      </c>
      <c r="O15" s="17">
        <v>0.18980588911162749</v>
      </c>
      <c r="P15" s="17">
        <v>0.14466505853797329</v>
      </c>
      <c r="Q15" s="17">
        <v>0.246430204255152</v>
      </c>
      <c r="R15" s="17">
        <v>0.1427955303467936</v>
      </c>
      <c r="S15" s="17">
        <v>0.20542969360626351</v>
      </c>
      <c r="T15" s="17">
        <v>0.13170122442047491</v>
      </c>
      <c r="U15" s="17">
        <v>0.15092730326547679</v>
      </c>
      <c r="V15" s="17">
        <v>0.29398104083795251</v>
      </c>
      <c r="W15" s="17">
        <v>0.2396342195041046</v>
      </c>
      <c r="X15" s="17">
        <v>0.13619391066038031</v>
      </c>
      <c r="Y15" s="17">
        <v>0.1234359790031722</v>
      </c>
      <c r="AA15" s="17">
        <v>0.30114415706049308</v>
      </c>
      <c r="AB15" s="17">
        <v>0.17574773615092171</v>
      </c>
      <c r="AC15" s="17">
        <v>7.2290275436847171E-2</v>
      </c>
      <c r="AD15" s="17">
        <v>0.52367378573824042</v>
      </c>
      <c r="AE15" s="17">
        <v>0.17907854482540941</v>
      </c>
      <c r="AF15" s="17">
        <v>0.13663690373997989</v>
      </c>
      <c r="AG15" s="17">
        <v>5.9668464848458308E-2</v>
      </c>
      <c r="AH15" s="17">
        <v>0</v>
      </c>
      <c r="AI15" s="17">
        <v>0.20472591911143731</v>
      </c>
    </row>
    <row r="16" spans="2:37" ht="32" customHeight="1" x14ac:dyDescent="0.2">
      <c r="B16" s="20" t="s">
        <v>345</v>
      </c>
      <c r="C16" s="17">
        <v>0.18330475418065739</v>
      </c>
      <c r="D16" s="17">
        <v>0.27980344333446289</v>
      </c>
      <c r="E16" s="17">
        <v>0.18090007891791271</v>
      </c>
      <c r="F16" s="17">
        <v>0.21682185050073921</v>
      </c>
      <c r="G16" s="17">
        <v>0.1679692388777764</v>
      </c>
      <c r="H16" s="17">
        <v>0.22428760041654211</v>
      </c>
      <c r="I16" s="17">
        <v>5.4880426494132169E-2</v>
      </c>
      <c r="K16" s="17">
        <v>0.18284892961696281</v>
      </c>
      <c r="L16" s="17">
        <v>0.18385195808666699</v>
      </c>
      <c r="N16" s="17">
        <v>0.2362385954309788</v>
      </c>
      <c r="O16" s="17">
        <v>0</v>
      </c>
      <c r="P16" s="17">
        <v>0.1433451777931023</v>
      </c>
      <c r="Q16" s="17">
        <v>0.25178705162495307</v>
      </c>
      <c r="R16" s="17">
        <v>0.20907374419145311</v>
      </c>
      <c r="S16" s="17">
        <v>0.25067804577647301</v>
      </c>
      <c r="T16" s="17">
        <v>0.18338239001256629</v>
      </c>
      <c r="U16" s="17">
        <v>0.1105823615541885</v>
      </c>
      <c r="V16" s="17">
        <v>0.17087413528751921</v>
      </c>
      <c r="W16" s="17">
        <v>9.697847331412511E-2</v>
      </c>
      <c r="X16" s="17">
        <v>0.13557092598978199</v>
      </c>
      <c r="Y16" s="17">
        <v>0.26841101756604108</v>
      </c>
      <c r="AA16" s="17">
        <v>0.14591747653089809</v>
      </c>
      <c r="AB16" s="17">
        <v>0.18780184441691569</v>
      </c>
      <c r="AC16" s="17">
        <v>0.16011968560177539</v>
      </c>
      <c r="AD16" s="17">
        <v>0.1015700622453517</v>
      </c>
      <c r="AE16" s="17">
        <v>0.2663017584633019</v>
      </c>
      <c r="AF16" s="17">
        <v>0.57060424420867284</v>
      </c>
      <c r="AG16" s="17">
        <v>0.11700886694095509</v>
      </c>
      <c r="AH16" s="17">
        <v>0</v>
      </c>
      <c r="AI16" s="17">
        <v>6.2347922794961458E-2</v>
      </c>
    </row>
    <row r="17" spans="2:35" ht="46" customHeight="1" x14ac:dyDescent="0.2">
      <c r="B17" s="20" t="s">
        <v>346</v>
      </c>
      <c r="C17" s="17">
        <v>0.16896345214364611</v>
      </c>
      <c r="D17" s="17">
        <v>0.1551758844425721</v>
      </c>
      <c r="E17" s="17">
        <v>0.21485869984955511</v>
      </c>
      <c r="F17" s="17">
        <v>0.25315721434284089</v>
      </c>
      <c r="G17" s="17">
        <v>8.1897071318457623E-2</v>
      </c>
      <c r="H17" s="17">
        <v>7.6489686848838834E-2</v>
      </c>
      <c r="I17" s="17">
        <v>0.17031914434622911</v>
      </c>
      <c r="K17" s="17">
        <v>0.15314603469692001</v>
      </c>
      <c r="L17" s="17">
        <v>0.18795179392952899</v>
      </c>
      <c r="N17" s="17">
        <v>0.18035023366164779</v>
      </c>
      <c r="O17" s="17">
        <v>0</v>
      </c>
      <c r="P17" s="17">
        <v>0</v>
      </c>
      <c r="Q17" s="17">
        <v>0.18591206688081971</v>
      </c>
      <c r="R17" s="17">
        <v>0.24045737538052919</v>
      </c>
      <c r="S17" s="17">
        <v>0.10183571067444711</v>
      </c>
      <c r="T17" s="17">
        <v>0.24501109894614759</v>
      </c>
      <c r="U17" s="17">
        <v>0.1107961537282463</v>
      </c>
      <c r="V17" s="17">
        <v>0.19482260059194731</v>
      </c>
      <c r="W17" s="17">
        <v>4.5631046112253673E-2</v>
      </c>
      <c r="X17" s="17">
        <v>0.28868293858685867</v>
      </c>
      <c r="Y17" s="17">
        <v>0.20419207848577969</v>
      </c>
      <c r="AA17" s="17">
        <v>0.21950402303752439</v>
      </c>
      <c r="AB17" s="17">
        <v>0.16366509084473621</v>
      </c>
      <c r="AC17" s="17">
        <v>7.1958856830159651E-2</v>
      </c>
      <c r="AD17" s="17">
        <v>0.20693118672691141</v>
      </c>
      <c r="AE17" s="17">
        <v>0.14917558615537069</v>
      </c>
      <c r="AF17" s="17">
        <v>0.2907835841191348</v>
      </c>
      <c r="AG17" s="17">
        <v>0.18225098384727639</v>
      </c>
      <c r="AH17" s="17">
        <v>0.200193964266036</v>
      </c>
      <c r="AI17" s="17">
        <v>0.1208518635742015</v>
      </c>
    </row>
    <row r="18" spans="2:35" ht="32" customHeight="1" x14ac:dyDescent="0.2">
      <c r="B18" s="20" t="s">
        <v>347</v>
      </c>
      <c r="C18" s="17">
        <v>0.1836556370708014</v>
      </c>
      <c r="D18" s="17">
        <v>0.1259708803603688</v>
      </c>
      <c r="E18" s="17">
        <v>0.23510711077076291</v>
      </c>
      <c r="F18" s="17">
        <v>0.23298130204795081</v>
      </c>
      <c r="G18" s="17">
        <v>0.12552899038781981</v>
      </c>
      <c r="H18" s="17">
        <v>8.3636206652519182E-2</v>
      </c>
      <c r="I18" s="17">
        <v>0.2290030184847987</v>
      </c>
      <c r="K18" s="17">
        <v>0.17039021843321661</v>
      </c>
      <c r="L18" s="17">
        <v>0.19958037977116061</v>
      </c>
      <c r="N18" s="17">
        <v>0.17703778396081041</v>
      </c>
      <c r="O18" s="17">
        <v>0</v>
      </c>
      <c r="P18" s="17">
        <v>0.12975129587161</v>
      </c>
      <c r="Q18" s="17">
        <v>0.19559886260348619</v>
      </c>
      <c r="R18" s="17">
        <v>0.17920668954977931</v>
      </c>
      <c r="S18" s="17">
        <v>0.16748896514695491</v>
      </c>
      <c r="T18" s="17">
        <v>0.18841970845084499</v>
      </c>
      <c r="U18" s="17">
        <v>0.2324525912996247</v>
      </c>
      <c r="V18" s="17">
        <v>0.1942338147051664</v>
      </c>
      <c r="W18" s="17">
        <v>0.14759236757101329</v>
      </c>
      <c r="X18" s="17">
        <v>0.27502067699853783</v>
      </c>
      <c r="Y18" s="17">
        <v>0.162604572277603</v>
      </c>
      <c r="AA18" s="17">
        <v>0.11404593486576001</v>
      </c>
      <c r="AB18" s="17">
        <v>0.28108478323669611</v>
      </c>
      <c r="AC18" s="17">
        <v>8.0219330720331022E-2</v>
      </c>
      <c r="AD18" s="17">
        <v>0.31398214694515442</v>
      </c>
      <c r="AE18" s="17">
        <v>0.15462703458794511</v>
      </c>
      <c r="AF18" s="17">
        <v>0.1359585340841773</v>
      </c>
      <c r="AG18" s="17">
        <v>5.9803400576904808E-2</v>
      </c>
      <c r="AH18" s="17">
        <v>0</v>
      </c>
      <c r="AI18" s="17">
        <v>0.24823842781139729</v>
      </c>
    </row>
    <row r="19" spans="2:35" ht="19" customHeight="1" x14ac:dyDescent="0.2">
      <c r="B19" s="20" t="s">
        <v>348</v>
      </c>
      <c r="C19" s="17">
        <v>0.19691525558919781</v>
      </c>
      <c r="D19" s="17">
        <v>0.35277479726839561</v>
      </c>
      <c r="E19" s="17">
        <v>0.2189485131447482</v>
      </c>
      <c r="F19" s="17">
        <v>0.14005340459911311</v>
      </c>
      <c r="G19" s="17">
        <v>0.1943340115264014</v>
      </c>
      <c r="H19" s="17">
        <v>0.18057660690491109</v>
      </c>
      <c r="I19" s="17">
        <v>0.1350969655797008</v>
      </c>
      <c r="K19" s="17">
        <v>0.18446576343224261</v>
      </c>
      <c r="L19" s="17">
        <v>0.21186050268361931</v>
      </c>
      <c r="N19" s="17">
        <v>0.2342908192106852</v>
      </c>
      <c r="O19" s="17">
        <v>0.19483414410795211</v>
      </c>
      <c r="P19" s="17">
        <v>0.1337132259133475</v>
      </c>
      <c r="Q19" s="17">
        <v>0.12432303281315039</v>
      </c>
      <c r="R19" s="17">
        <v>0.28465672193256109</v>
      </c>
      <c r="S19" s="17">
        <v>0.24540901695250911</v>
      </c>
      <c r="T19" s="17">
        <v>0.19447008743771341</v>
      </c>
      <c r="U19" s="17">
        <v>0.23328364141075131</v>
      </c>
      <c r="V19" s="17">
        <v>0.14322417049785699</v>
      </c>
      <c r="W19" s="17">
        <v>0.36406304374242821</v>
      </c>
      <c r="X19" s="17">
        <v>6.510009766049521E-2</v>
      </c>
      <c r="Y19" s="17">
        <v>0.1179261416860739</v>
      </c>
      <c r="AA19" s="17">
        <v>0.14832912697744949</v>
      </c>
      <c r="AB19" s="17">
        <v>0.16332913225255599</v>
      </c>
      <c r="AC19" s="17">
        <v>0.13918398335739449</v>
      </c>
      <c r="AD19" s="17">
        <v>0.25918178707614659</v>
      </c>
      <c r="AE19" s="17">
        <v>0.20956861458484541</v>
      </c>
      <c r="AF19" s="17">
        <v>0.14721822164261841</v>
      </c>
      <c r="AG19" s="17">
        <v>5.9918420133587377E-2</v>
      </c>
      <c r="AH19" s="17">
        <v>0.47257349192282327</v>
      </c>
      <c r="AI19" s="17">
        <v>0.25000057640011952</v>
      </c>
    </row>
    <row r="20" spans="2:35" ht="19" customHeight="1" x14ac:dyDescent="0.2">
      <c r="B20" s="20" t="s">
        <v>177</v>
      </c>
      <c r="C20" s="17">
        <v>2.913005642643219E-2</v>
      </c>
      <c r="D20" s="17">
        <v>0</v>
      </c>
      <c r="E20" s="17">
        <v>0</v>
      </c>
      <c r="F20" s="17">
        <v>1.8482563370229452E-2</v>
      </c>
      <c r="G20" s="17">
        <v>1.9683119536679481E-2</v>
      </c>
      <c r="H20" s="17">
        <v>7.3152301886160231E-2</v>
      </c>
      <c r="I20" s="17">
        <v>8.9339299342536829E-2</v>
      </c>
      <c r="K20" s="17">
        <v>2.9085424568860471E-2</v>
      </c>
      <c r="L20" s="17">
        <v>2.918363565129397E-2</v>
      </c>
      <c r="N20" s="17">
        <v>0</v>
      </c>
      <c r="O20" s="17">
        <v>0</v>
      </c>
      <c r="P20" s="17">
        <v>0</v>
      </c>
      <c r="Q20" s="17">
        <v>6.2515477037713665E-2</v>
      </c>
      <c r="R20" s="17">
        <v>7.9006577881533924E-2</v>
      </c>
      <c r="S20" s="17">
        <v>5.0698397543107183E-2</v>
      </c>
      <c r="T20" s="17">
        <v>6.0138051955751462E-2</v>
      </c>
      <c r="U20" s="17">
        <v>0</v>
      </c>
      <c r="V20" s="17">
        <v>0</v>
      </c>
      <c r="W20" s="17">
        <v>5.5413504058027432E-2</v>
      </c>
      <c r="X20" s="17">
        <v>0</v>
      </c>
      <c r="Y20" s="17">
        <v>3.852775036733682E-2</v>
      </c>
      <c r="AA20" s="17">
        <v>3.9104886380105647E-2</v>
      </c>
      <c r="AB20" s="17">
        <v>1.6837860964459009E-2</v>
      </c>
      <c r="AC20" s="17">
        <v>7.2079658524396226E-2</v>
      </c>
      <c r="AD20" s="17">
        <v>0</v>
      </c>
      <c r="AE20" s="17">
        <v>4.3916552913179412E-2</v>
      </c>
      <c r="AF20" s="17">
        <v>0</v>
      </c>
      <c r="AG20" s="17">
        <v>7.3144332927974537E-2</v>
      </c>
      <c r="AH20" s="17">
        <v>0</v>
      </c>
      <c r="AI20" s="17">
        <v>0</v>
      </c>
    </row>
    <row r="21" spans="2:35" ht="19" customHeight="1" x14ac:dyDescent="0.2">
      <c r="B21" s="20" t="s">
        <v>75</v>
      </c>
      <c r="C21" s="17">
        <v>2.5565528035262158E-2</v>
      </c>
      <c r="D21" s="17">
        <v>0</v>
      </c>
      <c r="E21" s="17">
        <v>0</v>
      </c>
      <c r="F21" s="17">
        <v>1.8546023418602769E-2</v>
      </c>
      <c r="G21" s="17">
        <v>5.1861786045258679E-2</v>
      </c>
      <c r="H21" s="17">
        <v>0.1104528956714068</v>
      </c>
      <c r="I21" s="17">
        <v>0</v>
      </c>
      <c r="K21" s="17">
        <v>1.432002862284701E-2</v>
      </c>
      <c r="L21" s="17">
        <v>3.906541745242377E-2</v>
      </c>
      <c r="N21" s="17">
        <v>0</v>
      </c>
      <c r="O21" s="17">
        <v>0</v>
      </c>
      <c r="P21" s="17">
        <v>0</v>
      </c>
      <c r="Q21" s="17">
        <v>0.1183876186345162</v>
      </c>
      <c r="R21" s="17">
        <v>3.485618073165709E-2</v>
      </c>
      <c r="S21" s="17">
        <v>0</v>
      </c>
      <c r="T21" s="17">
        <v>0</v>
      </c>
      <c r="U21" s="17">
        <v>5.0770879719263008E-2</v>
      </c>
      <c r="V21" s="17">
        <v>0</v>
      </c>
      <c r="W21" s="17">
        <v>5.9242911034370148E-2</v>
      </c>
      <c r="X21" s="17">
        <v>6.9426491685107061E-2</v>
      </c>
      <c r="Y21" s="17">
        <v>0</v>
      </c>
      <c r="AA21" s="17">
        <v>3.9730933641290149E-2</v>
      </c>
      <c r="AB21" s="17">
        <v>1.4182174132729489E-2</v>
      </c>
      <c r="AC21" s="17">
        <v>1.7029841131448242E-2</v>
      </c>
      <c r="AD21" s="17">
        <v>0</v>
      </c>
      <c r="AE21" s="17">
        <v>2.9670883568142171E-2</v>
      </c>
      <c r="AF21" s="17">
        <v>0</v>
      </c>
      <c r="AG21" s="17">
        <v>7.4219693540757331E-2</v>
      </c>
      <c r="AH21" s="17">
        <v>6.3406533831139811E-2</v>
      </c>
      <c r="AI21" s="17">
        <v>0</v>
      </c>
    </row>
    <row r="23" spans="2:35" x14ac:dyDescent="0.2">
      <c r="B23" s="21" t="s">
        <v>20</v>
      </c>
    </row>
    <row r="24" spans="2:35" x14ac:dyDescent="0.2">
      <c r="B24" t="s">
        <v>409</v>
      </c>
    </row>
    <row r="25" spans="2:35" x14ac:dyDescent="0.2">
      <c r="B25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349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1592</v>
      </c>
      <c r="D7" s="24">
        <v>248</v>
      </c>
      <c r="E7" s="24">
        <v>266</v>
      </c>
      <c r="F7" s="24">
        <v>254</v>
      </c>
      <c r="G7" s="24">
        <v>268</v>
      </c>
      <c r="H7" s="24">
        <v>239</v>
      </c>
      <c r="I7" s="24">
        <v>317</v>
      </c>
      <c r="K7" s="24">
        <v>802</v>
      </c>
      <c r="L7" s="24">
        <v>783</v>
      </c>
      <c r="N7" s="24">
        <v>133</v>
      </c>
      <c r="O7" s="24">
        <v>56</v>
      </c>
      <c r="P7" s="24">
        <v>86</v>
      </c>
      <c r="Q7" s="24">
        <v>59</v>
      </c>
      <c r="R7" s="24">
        <v>181</v>
      </c>
      <c r="S7" s="24">
        <v>130</v>
      </c>
      <c r="T7" s="24">
        <v>120</v>
      </c>
      <c r="U7" s="24">
        <v>143</v>
      </c>
      <c r="V7" s="24">
        <v>200</v>
      </c>
      <c r="W7" s="24">
        <v>220</v>
      </c>
      <c r="X7" s="24">
        <v>139</v>
      </c>
      <c r="Y7" s="24">
        <v>125</v>
      </c>
      <c r="AA7" s="24">
        <v>209</v>
      </c>
      <c r="AB7" s="24">
        <v>301</v>
      </c>
      <c r="AC7" s="24">
        <v>125</v>
      </c>
      <c r="AD7" s="24">
        <v>214</v>
      </c>
      <c r="AE7" s="24">
        <v>375</v>
      </c>
      <c r="AF7" s="24">
        <v>47</v>
      </c>
      <c r="AG7" s="24">
        <v>111</v>
      </c>
      <c r="AH7" s="24">
        <v>126</v>
      </c>
      <c r="AI7" s="24">
        <v>84</v>
      </c>
    </row>
    <row r="8" spans="2:37" x14ac:dyDescent="0.2">
      <c r="B8" s="7" t="s">
        <v>69</v>
      </c>
      <c r="C8" s="13">
        <v>1596</v>
      </c>
      <c r="D8" s="13">
        <v>231</v>
      </c>
      <c r="E8" s="13">
        <v>268</v>
      </c>
      <c r="F8" s="13">
        <v>256</v>
      </c>
      <c r="G8" s="13">
        <v>261</v>
      </c>
      <c r="H8" s="13">
        <v>231</v>
      </c>
      <c r="I8" s="13">
        <v>348</v>
      </c>
      <c r="K8" s="13">
        <v>787</v>
      </c>
      <c r="L8" s="13">
        <v>803</v>
      </c>
      <c r="N8" s="13">
        <v>146</v>
      </c>
      <c r="O8" s="13">
        <v>51</v>
      </c>
      <c r="P8" s="13">
        <v>84</v>
      </c>
      <c r="Q8" s="13">
        <v>58</v>
      </c>
      <c r="R8" s="13">
        <v>176</v>
      </c>
      <c r="S8" s="13">
        <v>127</v>
      </c>
      <c r="T8" s="13">
        <v>115</v>
      </c>
      <c r="U8" s="13">
        <v>142</v>
      </c>
      <c r="V8" s="13">
        <v>205</v>
      </c>
      <c r="W8" s="13">
        <v>217</v>
      </c>
      <c r="X8" s="13">
        <v>137</v>
      </c>
      <c r="Y8" s="13">
        <v>136</v>
      </c>
      <c r="AA8" s="13">
        <v>212</v>
      </c>
      <c r="AB8" s="13">
        <v>301</v>
      </c>
      <c r="AC8" s="13">
        <v>127</v>
      </c>
      <c r="AD8" s="13">
        <v>209</v>
      </c>
      <c r="AE8" s="13">
        <v>378</v>
      </c>
      <c r="AF8" s="13">
        <v>51</v>
      </c>
      <c r="AG8" s="13">
        <v>107</v>
      </c>
      <c r="AH8" s="13">
        <v>129</v>
      </c>
      <c r="AI8" s="13">
        <v>81</v>
      </c>
    </row>
    <row r="9" spans="2:37" ht="32" customHeight="1" x14ac:dyDescent="0.2">
      <c r="B9" s="20" t="s">
        <v>350</v>
      </c>
      <c r="C9" s="17">
        <v>0.391070841668331</v>
      </c>
      <c r="D9" s="17">
        <v>0.33351789991864661</v>
      </c>
      <c r="E9" s="17">
        <v>0.37148378951146738</v>
      </c>
      <c r="F9" s="17">
        <v>0.39593294312851762</v>
      </c>
      <c r="G9" s="17">
        <v>0.38671601803325079</v>
      </c>
      <c r="H9" s="17">
        <v>0.39870348284667573</v>
      </c>
      <c r="I9" s="17">
        <v>0.43895255315063841</v>
      </c>
      <c r="K9" s="17">
        <v>0.40052867210104548</v>
      </c>
      <c r="L9" s="17">
        <v>0.38253372241472622</v>
      </c>
      <c r="N9" s="17">
        <v>0.42828065616239719</v>
      </c>
      <c r="O9" s="17">
        <v>0.36200981218056272</v>
      </c>
      <c r="P9" s="17">
        <v>0.41525217314493429</v>
      </c>
      <c r="Q9" s="17">
        <v>0.22318050813174889</v>
      </c>
      <c r="R9" s="17">
        <v>0.45102345264855548</v>
      </c>
      <c r="S9" s="17">
        <v>0.42254873015816141</v>
      </c>
      <c r="T9" s="17">
        <v>0.36591895972032928</v>
      </c>
      <c r="U9" s="17">
        <v>0.35472555762911467</v>
      </c>
      <c r="V9" s="17">
        <v>0.34983429247098208</v>
      </c>
      <c r="W9" s="17">
        <v>0.40338467518806709</v>
      </c>
      <c r="X9" s="17">
        <v>0.4344379391148388</v>
      </c>
      <c r="Y9" s="17">
        <v>0.37007644303859399</v>
      </c>
      <c r="AA9" s="17">
        <v>0.3935407308680739</v>
      </c>
      <c r="AB9" s="17">
        <v>0.43043431242980479</v>
      </c>
      <c r="AC9" s="17">
        <v>0.42609309534247047</v>
      </c>
      <c r="AD9" s="17">
        <v>0.34230097450029529</v>
      </c>
      <c r="AE9" s="17">
        <v>0.37638539891610667</v>
      </c>
      <c r="AF9" s="17">
        <v>0.53454865680049812</v>
      </c>
      <c r="AG9" s="17">
        <v>0.32661177114294249</v>
      </c>
      <c r="AH9" s="17">
        <v>0.3996103495542605</v>
      </c>
      <c r="AI9" s="17">
        <v>0.35975639119126401</v>
      </c>
    </row>
    <row r="10" spans="2:37" ht="32" customHeight="1" x14ac:dyDescent="0.2">
      <c r="B10" s="20" t="s">
        <v>351</v>
      </c>
      <c r="C10" s="17">
        <v>0.24636471124320539</v>
      </c>
      <c r="D10" s="17">
        <v>0.29857055037749358</v>
      </c>
      <c r="E10" s="17">
        <v>0.26762276517977801</v>
      </c>
      <c r="F10" s="17">
        <v>0.21682529945764781</v>
      </c>
      <c r="G10" s="17">
        <v>0.23798414367443399</v>
      </c>
      <c r="H10" s="17">
        <v>0.23078658256411869</v>
      </c>
      <c r="I10" s="17">
        <v>0.2337159613130185</v>
      </c>
      <c r="K10" s="17">
        <v>0.27704240742891301</v>
      </c>
      <c r="L10" s="17">
        <v>0.21483101393795731</v>
      </c>
      <c r="N10" s="17">
        <v>0.24243355812170739</v>
      </c>
      <c r="O10" s="17">
        <v>0.2352240844277019</v>
      </c>
      <c r="P10" s="17">
        <v>0.2109793829607059</v>
      </c>
      <c r="Q10" s="17">
        <v>0.13564534992854929</v>
      </c>
      <c r="R10" s="17">
        <v>0.21069116692286949</v>
      </c>
      <c r="S10" s="17">
        <v>0.2604985266894192</v>
      </c>
      <c r="T10" s="17">
        <v>0.21886163643335699</v>
      </c>
      <c r="U10" s="17">
        <v>0.24414419903738069</v>
      </c>
      <c r="V10" s="17">
        <v>0.31259663567334689</v>
      </c>
      <c r="W10" s="17">
        <v>0.2650832691539764</v>
      </c>
      <c r="X10" s="17">
        <v>0.21952191024140169</v>
      </c>
      <c r="Y10" s="17">
        <v>0.27997588228116221</v>
      </c>
      <c r="AA10" s="17">
        <v>0.27064044374931923</v>
      </c>
      <c r="AB10" s="17">
        <v>0.24847808474173511</v>
      </c>
      <c r="AC10" s="17">
        <v>0.24006388134334761</v>
      </c>
      <c r="AD10" s="17">
        <v>0.27092311646947781</v>
      </c>
      <c r="AE10" s="17">
        <v>0.2245251332709251</v>
      </c>
      <c r="AF10" s="17">
        <v>0.29943653559473787</v>
      </c>
      <c r="AG10" s="17">
        <v>0.15854293024101829</v>
      </c>
      <c r="AH10" s="17">
        <v>0.280131810093249</v>
      </c>
      <c r="AI10" s="17">
        <v>0.25283021552740942</v>
      </c>
    </row>
    <row r="11" spans="2:37" ht="32" customHeight="1" x14ac:dyDescent="0.2">
      <c r="B11" s="20" t="s">
        <v>352</v>
      </c>
      <c r="C11" s="17">
        <v>0.49603835081054048</v>
      </c>
      <c r="D11" s="17">
        <v>0.56825525425553669</v>
      </c>
      <c r="E11" s="17">
        <v>0.53150533915186216</v>
      </c>
      <c r="F11" s="17">
        <v>0.47700470532846551</v>
      </c>
      <c r="G11" s="17">
        <v>0.4551564186997315</v>
      </c>
      <c r="H11" s="17">
        <v>0.48034496108675101</v>
      </c>
      <c r="I11" s="17">
        <v>0.47593622345938902</v>
      </c>
      <c r="K11" s="17">
        <v>0.47641837555907662</v>
      </c>
      <c r="L11" s="17">
        <v>0.51354760275964895</v>
      </c>
      <c r="N11" s="17">
        <v>0.54234655071579707</v>
      </c>
      <c r="O11" s="17">
        <v>0.44709533351759628</v>
      </c>
      <c r="P11" s="17">
        <v>0.61816645426748795</v>
      </c>
      <c r="Q11" s="17">
        <v>0.43770970869148762</v>
      </c>
      <c r="R11" s="17">
        <v>0.53724585691396098</v>
      </c>
      <c r="S11" s="17">
        <v>0.49162939995655169</v>
      </c>
      <c r="T11" s="17">
        <v>0.47248644863500089</v>
      </c>
      <c r="U11" s="17">
        <v>0.46777291662486847</v>
      </c>
      <c r="V11" s="17">
        <v>0.46240840796097388</v>
      </c>
      <c r="W11" s="17">
        <v>0.40246654637786189</v>
      </c>
      <c r="X11" s="17">
        <v>0.5387343324572923</v>
      </c>
      <c r="Y11" s="17">
        <v>0.57160587515601602</v>
      </c>
      <c r="AA11" s="17">
        <v>0.43162772932023402</v>
      </c>
      <c r="AB11" s="17">
        <v>0.49833446909890861</v>
      </c>
      <c r="AC11" s="17">
        <v>0.46046021059657261</v>
      </c>
      <c r="AD11" s="17">
        <v>0.5831296073833675</v>
      </c>
      <c r="AE11" s="17">
        <v>0.48658916948413478</v>
      </c>
      <c r="AF11" s="17">
        <v>0.56113829121921388</v>
      </c>
      <c r="AG11" s="17">
        <v>0.44017204831745682</v>
      </c>
      <c r="AH11" s="17">
        <v>0.51869565945172258</v>
      </c>
      <c r="AI11" s="17">
        <v>0.52823971249593493</v>
      </c>
    </row>
    <row r="12" spans="2:37" ht="32" customHeight="1" x14ac:dyDescent="0.2">
      <c r="B12" s="20" t="s">
        <v>353</v>
      </c>
      <c r="C12" s="17">
        <v>0.1788884732272428</v>
      </c>
      <c r="D12" s="17">
        <v>0.24562286560978469</v>
      </c>
      <c r="E12" s="17">
        <v>0.2173313061976764</v>
      </c>
      <c r="F12" s="17">
        <v>0.18953369365354919</v>
      </c>
      <c r="G12" s="17">
        <v>0.15305380210503849</v>
      </c>
      <c r="H12" s="17">
        <v>0.17276157853930671</v>
      </c>
      <c r="I12" s="17">
        <v>0.12067743929354981</v>
      </c>
      <c r="K12" s="17">
        <v>0.21085813894360211</v>
      </c>
      <c r="L12" s="17">
        <v>0.1446029529079001</v>
      </c>
      <c r="N12" s="17">
        <v>0.17775825787286809</v>
      </c>
      <c r="O12" s="17">
        <v>0.1416477163424068</v>
      </c>
      <c r="P12" s="17">
        <v>0.2184568603964715</v>
      </c>
      <c r="Q12" s="17">
        <v>0.23485941967161891</v>
      </c>
      <c r="R12" s="17">
        <v>0.22009800625232431</v>
      </c>
      <c r="S12" s="17">
        <v>0.12688140841897369</v>
      </c>
      <c r="T12" s="17">
        <v>0.14428751446439531</v>
      </c>
      <c r="U12" s="17">
        <v>0.1522504755822125</v>
      </c>
      <c r="V12" s="17">
        <v>0.2377993388568585</v>
      </c>
      <c r="W12" s="17">
        <v>0.16100651807363439</v>
      </c>
      <c r="X12" s="17">
        <v>0.1120775256868195</v>
      </c>
      <c r="Y12" s="17">
        <v>0.20518652342626439</v>
      </c>
      <c r="AA12" s="17">
        <v>0.2159635492752825</v>
      </c>
      <c r="AB12" s="17">
        <v>0.19206985208438221</v>
      </c>
      <c r="AC12" s="17">
        <v>0.13850978981312601</v>
      </c>
      <c r="AD12" s="17">
        <v>0.1876919685943447</v>
      </c>
      <c r="AE12" s="17">
        <v>0.17589947148582391</v>
      </c>
      <c r="AF12" s="17">
        <v>0.10698097449978131</v>
      </c>
      <c r="AG12" s="17">
        <v>0.14227274090345299</v>
      </c>
      <c r="AH12" s="17">
        <v>0.16910582212222769</v>
      </c>
      <c r="AI12" s="17">
        <v>0.19679998638530061</v>
      </c>
    </row>
    <row r="13" spans="2:37" ht="46" customHeight="1" x14ac:dyDescent="0.2">
      <c r="B13" s="20" t="s">
        <v>354</v>
      </c>
      <c r="C13" s="17">
        <v>0.39215471616222891</v>
      </c>
      <c r="D13" s="17">
        <v>0.38951626842630349</v>
      </c>
      <c r="E13" s="17">
        <v>0.37254191883761878</v>
      </c>
      <c r="F13" s="17">
        <v>0.3133986980970645</v>
      </c>
      <c r="G13" s="17">
        <v>0.39471382597411858</v>
      </c>
      <c r="H13" s="17">
        <v>0.46209443911669962</v>
      </c>
      <c r="I13" s="17">
        <v>0.41847917599351547</v>
      </c>
      <c r="K13" s="17">
        <v>0.38692350181853558</v>
      </c>
      <c r="L13" s="17">
        <v>0.39592690401968572</v>
      </c>
      <c r="N13" s="17">
        <v>0.42873274008761442</v>
      </c>
      <c r="O13" s="17">
        <v>0.4166141544594239</v>
      </c>
      <c r="P13" s="17">
        <v>0.35535782014715661</v>
      </c>
      <c r="Q13" s="17">
        <v>0.45292001841423718</v>
      </c>
      <c r="R13" s="17">
        <v>0.48403771691460928</v>
      </c>
      <c r="S13" s="17">
        <v>0.3793166784749577</v>
      </c>
      <c r="T13" s="17">
        <v>0.31964321895830899</v>
      </c>
      <c r="U13" s="17">
        <v>0.36523386957781512</v>
      </c>
      <c r="V13" s="17">
        <v>0.38804218368084148</v>
      </c>
      <c r="W13" s="17">
        <v>0.37838731271072062</v>
      </c>
      <c r="X13" s="17">
        <v>0.35541739252982629</v>
      </c>
      <c r="Y13" s="17">
        <v>0.38791208633809132</v>
      </c>
      <c r="AA13" s="17">
        <v>0.36755734124128608</v>
      </c>
      <c r="AB13" s="17">
        <v>0.3871846907938763</v>
      </c>
      <c r="AC13" s="17">
        <v>0.33884142601428308</v>
      </c>
      <c r="AD13" s="17">
        <v>0.4057109187255688</v>
      </c>
      <c r="AE13" s="17">
        <v>0.41383231082873118</v>
      </c>
      <c r="AF13" s="17">
        <v>0.38516734705842143</v>
      </c>
      <c r="AG13" s="17">
        <v>0.33663625138699732</v>
      </c>
      <c r="AH13" s="17">
        <v>0.41756304080788931</v>
      </c>
      <c r="AI13" s="17">
        <v>0.45996347782383817</v>
      </c>
    </row>
    <row r="14" spans="2:37" ht="32" customHeight="1" x14ac:dyDescent="0.2">
      <c r="B14" s="20" t="s">
        <v>355</v>
      </c>
      <c r="C14" s="17">
        <v>0.20299733724638119</v>
      </c>
      <c r="D14" s="17">
        <v>0.26130601176179369</v>
      </c>
      <c r="E14" s="17">
        <v>0.2014664374154912</v>
      </c>
      <c r="F14" s="17">
        <v>0.2246950496155663</v>
      </c>
      <c r="G14" s="17">
        <v>0.17918080023745181</v>
      </c>
      <c r="H14" s="17">
        <v>0.18902204428438471</v>
      </c>
      <c r="I14" s="17">
        <v>0.17670384361378311</v>
      </c>
      <c r="K14" s="17">
        <v>0.22196367134788281</v>
      </c>
      <c r="L14" s="17">
        <v>0.18261430969118361</v>
      </c>
      <c r="N14" s="17">
        <v>0.18371130912824379</v>
      </c>
      <c r="O14" s="17">
        <v>0.14611678262721761</v>
      </c>
      <c r="P14" s="17">
        <v>0.28193380560392323</v>
      </c>
      <c r="Q14" s="17">
        <v>0.17548485349138021</v>
      </c>
      <c r="R14" s="17">
        <v>0.23711731090673061</v>
      </c>
      <c r="S14" s="17">
        <v>0.17922099990326609</v>
      </c>
      <c r="T14" s="17">
        <v>0.16803698221248409</v>
      </c>
      <c r="U14" s="17">
        <v>0.22650918880095269</v>
      </c>
      <c r="V14" s="17">
        <v>0.24084444807608779</v>
      </c>
      <c r="W14" s="17">
        <v>0.2023362634758476</v>
      </c>
      <c r="X14" s="17">
        <v>0.18109718108354261</v>
      </c>
      <c r="Y14" s="17">
        <v>0.1575592383716754</v>
      </c>
      <c r="AA14" s="17">
        <v>0.2037854581094353</v>
      </c>
      <c r="AB14" s="17">
        <v>0.20986410095187269</v>
      </c>
      <c r="AC14" s="17">
        <v>0.14600582058081699</v>
      </c>
      <c r="AD14" s="17">
        <v>0.23054904435871429</v>
      </c>
      <c r="AE14" s="17">
        <v>0.23667176559260589</v>
      </c>
      <c r="AF14" s="17">
        <v>0.27477248035628021</v>
      </c>
      <c r="AG14" s="17">
        <v>0.16229829145588609</v>
      </c>
      <c r="AH14" s="17">
        <v>0.12008774146669821</v>
      </c>
      <c r="AI14" s="17">
        <v>0.17734509451958361</v>
      </c>
    </row>
    <row r="15" spans="2:37" ht="46" customHeight="1" x14ac:dyDescent="0.2">
      <c r="B15" s="20" t="s">
        <v>356</v>
      </c>
      <c r="C15" s="17">
        <v>7.9893721169254847E-2</v>
      </c>
      <c r="D15" s="17">
        <v>8.0378970876008135E-2</v>
      </c>
      <c r="E15" s="17">
        <v>0.1105724896183152</v>
      </c>
      <c r="F15" s="17">
        <v>9.9037978144928956E-2</v>
      </c>
      <c r="G15" s="17">
        <v>0.1099863267052089</v>
      </c>
      <c r="H15" s="17">
        <v>4.414492137740935E-2</v>
      </c>
      <c r="I15" s="17">
        <v>4.3063929866873449E-2</v>
      </c>
      <c r="K15" s="17">
        <v>8.6642972314519548E-2</v>
      </c>
      <c r="L15" s="17">
        <v>7.1786831110313531E-2</v>
      </c>
      <c r="N15" s="17">
        <v>7.4668934042911181E-2</v>
      </c>
      <c r="O15" s="17">
        <v>6.9695783073080941E-2</v>
      </c>
      <c r="P15" s="17">
        <v>4.7573090673459911E-2</v>
      </c>
      <c r="Q15" s="17">
        <v>8.1375679241271343E-2</v>
      </c>
      <c r="R15" s="17">
        <v>8.3508548669525978E-2</v>
      </c>
      <c r="S15" s="17">
        <v>7.6710220857541478E-2</v>
      </c>
      <c r="T15" s="17">
        <v>6.8680662685164665E-2</v>
      </c>
      <c r="U15" s="17">
        <v>7.5715191941350388E-2</v>
      </c>
      <c r="V15" s="17">
        <v>0.1117106820314363</v>
      </c>
      <c r="W15" s="17">
        <v>0.1022753023990039</v>
      </c>
      <c r="X15" s="17">
        <v>6.2091405093916828E-2</v>
      </c>
      <c r="Y15" s="17">
        <v>5.5051363191604932E-2</v>
      </c>
      <c r="AA15" s="17">
        <v>7.3444852858246451E-2</v>
      </c>
      <c r="AB15" s="17">
        <v>0.11119086154809189</v>
      </c>
      <c r="AC15" s="17">
        <v>6.4980979087201823E-2</v>
      </c>
      <c r="AD15" s="17">
        <v>8.2248795177079836E-2</v>
      </c>
      <c r="AE15" s="17">
        <v>6.3167036798568735E-2</v>
      </c>
      <c r="AF15" s="17">
        <v>8.6491339837264689E-2</v>
      </c>
      <c r="AG15" s="17">
        <v>8.1453597708901038E-2</v>
      </c>
      <c r="AH15" s="17">
        <v>6.2126937090756597E-2</v>
      </c>
      <c r="AI15" s="17">
        <v>9.8015673880281873E-2</v>
      </c>
    </row>
    <row r="16" spans="2:37" ht="32" customHeight="1" x14ac:dyDescent="0.2">
      <c r="B16" s="20" t="s">
        <v>357</v>
      </c>
      <c r="C16" s="17">
        <v>0.123844567859185</v>
      </c>
      <c r="D16" s="17">
        <v>0.21962780663390249</v>
      </c>
      <c r="E16" s="17">
        <v>0.1690437382633925</v>
      </c>
      <c r="F16" s="17">
        <v>0.138619855150341</v>
      </c>
      <c r="G16" s="17">
        <v>0.10174201241678781</v>
      </c>
      <c r="H16" s="17">
        <v>7.1897707905629465E-2</v>
      </c>
      <c r="I16" s="17">
        <v>6.5762764838001281E-2</v>
      </c>
      <c r="K16" s="17">
        <v>0.1396742173378091</v>
      </c>
      <c r="L16" s="17">
        <v>0.10707753431293229</v>
      </c>
      <c r="N16" s="17">
        <v>5.6529702651975058E-2</v>
      </c>
      <c r="O16" s="17">
        <v>0.10926362513041669</v>
      </c>
      <c r="P16" s="17">
        <v>0.1063161840381714</v>
      </c>
      <c r="Q16" s="17">
        <v>6.6262431338093425E-2</v>
      </c>
      <c r="R16" s="17">
        <v>0.1147417523755979</v>
      </c>
      <c r="S16" s="17">
        <v>0.13459443942445301</v>
      </c>
      <c r="T16" s="17">
        <v>0.1214591728671635</v>
      </c>
      <c r="U16" s="17">
        <v>0.14738991195998141</v>
      </c>
      <c r="V16" s="17">
        <v>0.19077873496539791</v>
      </c>
      <c r="W16" s="17">
        <v>0.1241277770178375</v>
      </c>
      <c r="X16" s="17">
        <v>0.1107718860730649</v>
      </c>
      <c r="Y16" s="17">
        <v>0.12831750899330099</v>
      </c>
      <c r="AA16" s="17">
        <v>0.1245132551918262</v>
      </c>
      <c r="AB16" s="17">
        <v>0.15112898014280929</v>
      </c>
      <c r="AC16" s="17">
        <v>0.13555351472112401</v>
      </c>
      <c r="AD16" s="17">
        <v>0.13269923224871619</v>
      </c>
      <c r="AE16" s="17">
        <v>0.11935430191258729</v>
      </c>
      <c r="AF16" s="17">
        <v>4.1003645166790649E-2</v>
      </c>
      <c r="AG16" s="17">
        <v>0.12658399542617141</v>
      </c>
      <c r="AH16" s="17">
        <v>8.745189473182477E-2</v>
      </c>
      <c r="AI16" s="17">
        <v>0.1068375628294008</v>
      </c>
    </row>
    <row r="17" spans="2:35" ht="46" customHeight="1" x14ac:dyDescent="0.2">
      <c r="B17" s="20" t="s">
        <v>358</v>
      </c>
      <c r="C17" s="17">
        <v>0.33335506473012327</v>
      </c>
      <c r="D17" s="17">
        <v>0.30038041918291991</v>
      </c>
      <c r="E17" s="17">
        <v>0.31004056290720722</v>
      </c>
      <c r="F17" s="17">
        <v>0.33733040411415632</v>
      </c>
      <c r="G17" s="17">
        <v>0.33559486535566191</v>
      </c>
      <c r="H17" s="17">
        <v>0.42563695273574997</v>
      </c>
      <c r="I17" s="17">
        <v>0.30726523292617303</v>
      </c>
      <c r="K17" s="17">
        <v>0.32336232490558592</v>
      </c>
      <c r="L17" s="17">
        <v>0.34031223288735951</v>
      </c>
      <c r="N17" s="17">
        <v>0.30799640261022038</v>
      </c>
      <c r="O17" s="17">
        <v>0.33040703932282461</v>
      </c>
      <c r="P17" s="17">
        <v>0.38544499873867699</v>
      </c>
      <c r="Q17" s="17">
        <v>0.30864200695917271</v>
      </c>
      <c r="R17" s="17">
        <v>0.30622759583741488</v>
      </c>
      <c r="S17" s="17">
        <v>0.26546886993708763</v>
      </c>
      <c r="T17" s="17">
        <v>0.33376857361014661</v>
      </c>
      <c r="U17" s="17">
        <v>0.35080555823878767</v>
      </c>
      <c r="V17" s="17">
        <v>0.34132154027226291</v>
      </c>
      <c r="W17" s="17">
        <v>0.40294972861877432</v>
      </c>
      <c r="X17" s="17">
        <v>0.31677783222249289</v>
      </c>
      <c r="Y17" s="17">
        <v>0.31367301380303181</v>
      </c>
      <c r="AA17" s="17">
        <v>0.38265399818563262</v>
      </c>
      <c r="AB17" s="17">
        <v>0.29368557719316257</v>
      </c>
      <c r="AC17" s="17">
        <v>0.39024006394508481</v>
      </c>
      <c r="AD17" s="17">
        <v>0.31716976483887549</v>
      </c>
      <c r="AE17" s="17">
        <v>0.32279529727751649</v>
      </c>
      <c r="AF17" s="17">
        <v>0.38313968395784342</v>
      </c>
      <c r="AG17" s="17">
        <v>0.34681192361548713</v>
      </c>
      <c r="AH17" s="17">
        <v>0.32360958644684712</v>
      </c>
      <c r="AI17" s="17">
        <v>0.31991523829614238</v>
      </c>
    </row>
    <row r="18" spans="2:35" ht="19" customHeight="1" x14ac:dyDescent="0.2">
      <c r="B18" s="20" t="s">
        <v>348</v>
      </c>
      <c r="C18" s="17">
        <v>0.1017425789873037</v>
      </c>
      <c r="D18" s="17">
        <v>5.3002513148709303E-2</v>
      </c>
      <c r="E18" s="17">
        <v>6.7067545787492286E-2</v>
      </c>
      <c r="F18" s="17">
        <v>9.8573236072445447E-2</v>
      </c>
      <c r="G18" s="17">
        <v>0.1327928497079279</v>
      </c>
      <c r="H18" s="17">
        <v>0.13403829080324051</v>
      </c>
      <c r="I18" s="17">
        <v>0.118323518604843</v>
      </c>
      <c r="K18" s="17">
        <v>8.5957816133490697E-2</v>
      </c>
      <c r="L18" s="17">
        <v>0.1179631663935546</v>
      </c>
      <c r="N18" s="17">
        <v>9.1783400531576437E-2</v>
      </c>
      <c r="O18" s="17">
        <v>0.1132477798618521</v>
      </c>
      <c r="P18" s="17">
        <v>8.5233643982205495E-2</v>
      </c>
      <c r="Q18" s="17">
        <v>0.1217540644190097</v>
      </c>
      <c r="R18" s="17">
        <v>0.11063234698699211</v>
      </c>
      <c r="S18" s="17">
        <v>0.1186436112414592</v>
      </c>
      <c r="T18" s="17">
        <v>6.6324858326320985E-2</v>
      </c>
      <c r="U18" s="17">
        <v>0.14900672601510309</v>
      </c>
      <c r="V18" s="17">
        <v>8.7887860945063762E-2</v>
      </c>
      <c r="W18" s="17">
        <v>0.1018561180085748</v>
      </c>
      <c r="X18" s="17">
        <v>0.12760408629223899</v>
      </c>
      <c r="Y18" s="17">
        <v>5.7655640322495358E-2</v>
      </c>
      <c r="AA18" s="17">
        <v>8.2358409671863697E-2</v>
      </c>
      <c r="AB18" s="17">
        <v>8.8906156286723131E-2</v>
      </c>
      <c r="AC18" s="17">
        <v>0.1055381051514258</v>
      </c>
      <c r="AD18" s="17">
        <v>8.870968763718344E-2</v>
      </c>
      <c r="AE18" s="17">
        <v>0.13438129282169689</v>
      </c>
      <c r="AF18" s="17">
        <v>4.2418509977858183E-2</v>
      </c>
      <c r="AG18" s="17">
        <v>0.10800914343883811</v>
      </c>
      <c r="AH18" s="17">
        <v>0.13099704900693179</v>
      </c>
      <c r="AI18" s="17">
        <v>5.7845706450336293E-2</v>
      </c>
    </row>
    <row r="19" spans="2:35" ht="19" customHeight="1" x14ac:dyDescent="0.2">
      <c r="B19" s="20" t="s">
        <v>177</v>
      </c>
      <c r="C19" s="17">
        <v>2.0637835448807009E-2</v>
      </c>
      <c r="D19" s="17">
        <v>7.8844818514774966E-3</v>
      </c>
      <c r="E19" s="17">
        <v>3.0814359472579399E-2</v>
      </c>
      <c r="F19" s="17">
        <v>1.2161164718323221E-2</v>
      </c>
      <c r="G19" s="17">
        <v>1.427295074893851E-2</v>
      </c>
      <c r="H19" s="17">
        <v>2.1340448936830372E-2</v>
      </c>
      <c r="I19" s="17">
        <v>3.1811600703387927E-2</v>
      </c>
      <c r="K19" s="17">
        <v>2.3960602609136569E-2</v>
      </c>
      <c r="L19" s="17">
        <v>1.7536134638184861E-2</v>
      </c>
      <c r="N19" s="17">
        <v>2.2078757065950499E-2</v>
      </c>
      <c r="O19" s="17">
        <v>0</v>
      </c>
      <c r="P19" s="17">
        <v>0</v>
      </c>
      <c r="Q19" s="17">
        <v>1.568390974822639E-2</v>
      </c>
      <c r="R19" s="17">
        <v>5.5094671437863861E-3</v>
      </c>
      <c r="S19" s="17">
        <v>1.557658385502394E-2</v>
      </c>
      <c r="T19" s="17">
        <v>3.3680547968050083E-2</v>
      </c>
      <c r="U19" s="17">
        <v>2.791887672148758E-2</v>
      </c>
      <c r="V19" s="17">
        <v>2.6285462956904589E-2</v>
      </c>
      <c r="W19" s="17">
        <v>2.811154826578997E-2</v>
      </c>
      <c r="X19" s="17">
        <v>3.0138096802833879E-2</v>
      </c>
      <c r="Y19" s="17">
        <v>1.730742779359936E-2</v>
      </c>
      <c r="AA19" s="17">
        <v>5.2897640620781353E-2</v>
      </c>
      <c r="AB19" s="17">
        <v>1.7360137012123709E-2</v>
      </c>
      <c r="AC19" s="17">
        <v>2.6912599557077699E-2</v>
      </c>
      <c r="AD19" s="17">
        <v>2.372497611191415E-2</v>
      </c>
      <c r="AE19" s="17">
        <v>7.3402542752304262E-3</v>
      </c>
      <c r="AF19" s="17">
        <v>0</v>
      </c>
      <c r="AG19" s="17">
        <v>1.9565285056539278E-2</v>
      </c>
      <c r="AH19" s="17">
        <v>2.507416384937363E-2</v>
      </c>
      <c r="AI19" s="17">
        <v>0</v>
      </c>
    </row>
    <row r="20" spans="2:35" ht="19" customHeight="1" x14ac:dyDescent="0.2">
      <c r="B20" s="20" t="s">
        <v>75</v>
      </c>
      <c r="C20" s="17">
        <v>1.190115551161069E-2</v>
      </c>
      <c r="D20" s="17">
        <v>1.213055081166052E-2</v>
      </c>
      <c r="E20" s="17">
        <v>3.6602848274911101E-3</v>
      </c>
      <c r="F20" s="17">
        <v>2.373764009224312E-2</v>
      </c>
      <c r="G20" s="17">
        <v>7.247343074311372E-3</v>
      </c>
      <c r="H20" s="17">
        <v>8.1103148796208852E-3</v>
      </c>
      <c r="I20" s="17">
        <v>1.540259740169731E-2</v>
      </c>
      <c r="K20" s="17">
        <v>1.132915175219743E-2</v>
      </c>
      <c r="L20" s="17">
        <v>1.255005072023521E-2</v>
      </c>
      <c r="N20" s="17">
        <v>0</v>
      </c>
      <c r="O20" s="17">
        <v>1.811114218045199E-2</v>
      </c>
      <c r="P20" s="17">
        <v>3.7738727655467243E-2</v>
      </c>
      <c r="Q20" s="17">
        <v>1.6631946144146901E-2</v>
      </c>
      <c r="R20" s="17">
        <v>1.7952144511637031E-2</v>
      </c>
      <c r="S20" s="17">
        <v>1.492029685485128E-2</v>
      </c>
      <c r="T20" s="17">
        <v>2.44848203506343E-2</v>
      </c>
      <c r="U20" s="17">
        <v>0</v>
      </c>
      <c r="V20" s="17">
        <v>5.0002511892669804E-3</v>
      </c>
      <c r="W20" s="17">
        <v>8.9591080822870196E-3</v>
      </c>
      <c r="X20" s="17">
        <v>1.4688391244763869E-2</v>
      </c>
      <c r="Y20" s="17">
        <v>7.8798662704929971E-3</v>
      </c>
      <c r="AA20" s="17">
        <v>0</v>
      </c>
      <c r="AB20" s="17">
        <v>1.078996133772776E-2</v>
      </c>
      <c r="AC20" s="17">
        <v>0</v>
      </c>
      <c r="AD20" s="17">
        <v>1.012146468369046E-2</v>
      </c>
      <c r="AE20" s="17">
        <v>7.7586211741290994E-3</v>
      </c>
      <c r="AF20" s="17">
        <v>0</v>
      </c>
      <c r="AG20" s="17">
        <v>6.1794886853263058E-2</v>
      </c>
      <c r="AH20" s="17">
        <v>2.3272359604378869E-2</v>
      </c>
      <c r="AI20" s="17">
        <v>1.298037510593579E-2</v>
      </c>
    </row>
    <row r="22" spans="2:35" x14ac:dyDescent="0.2">
      <c r="B22" s="21" t="s">
        <v>21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88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0.64934895203840248</v>
      </c>
      <c r="D9" s="17">
        <v>0.71826119515383247</v>
      </c>
      <c r="E9" s="17">
        <v>0.70692278261098662</v>
      </c>
      <c r="F9" s="17">
        <v>0.71975069138813097</v>
      </c>
      <c r="G9" s="17">
        <v>0.66890277553152633</v>
      </c>
      <c r="H9" s="17">
        <v>0.61385333664224007</v>
      </c>
      <c r="I9" s="17">
        <v>0.50780909132321539</v>
      </c>
      <c r="K9" s="17">
        <v>0.62702516486251259</v>
      </c>
      <c r="L9" s="17">
        <v>0.67084690281010284</v>
      </c>
      <c r="N9" s="17">
        <v>0.69387474515077574</v>
      </c>
      <c r="O9" s="17">
        <v>0.66176680888286765</v>
      </c>
      <c r="P9" s="17">
        <v>0.63683444989667937</v>
      </c>
      <c r="Q9" s="17">
        <v>0.70186523666621048</v>
      </c>
      <c r="R9" s="17">
        <v>0.66275551673409827</v>
      </c>
      <c r="S9" s="17">
        <v>0.64703741590981911</v>
      </c>
      <c r="T9" s="17">
        <v>0.60886498962619928</v>
      </c>
      <c r="U9" s="17">
        <v>0.61673355220864656</v>
      </c>
      <c r="V9" s="17">
        <v>0.64407281495958246</v>
      </c>
      <c r="W9" s="17">
        <v>0.65996215281247661</v>
      </c>
      <c r="X9" s="17">
        <v>0.65103554434369404</v>
      </c>
      <c r="Y9" s="17">
        <v>0.6256543212735971</v>
      </c>
      <c r="AA9" s="17">
        <v>0.64485119372917143</v>
      </c>
      <c r="AB9" s="17">
        <v>0.67801098877261534</v>
      </c>
      <c r="AC9" s="17">
        <v>0.64347635653800284</v>
      </c>
      <c r="AD9" s="17">
        <v>0.72512483309958886</v>
      </c>
      <c r="AE9" s="17">
        <v>0.62518857903863534</v>
      </c>
      <c r="AF9" s="17">
        <v>0.74915081777681602</v>
      </c>
      <c r="AG9" s="17">
        <v>0.53498452946415265</v>
      </c>
      <c r="AH9" s="17">
        <v>0.63281574908080285</v>
      </c>
      <c r="AI9" s="17">
        <v>0.61164243749039338</v>
      </c>
    </row>
    <row r="10" spans="2:37" ht="19" customHeight="1" x14ac:dyDescent="0.2">
      <c r="B10" s="20" t="s">
        <v>90</v>
      </c>
      <c r="C10" s="17">
        <v>0.15922069092608471</v>
      </c>
      <c r="D10" s="17">
        <v>0.13696310059097519</v>
      </c>
      <c r="E10" s="17">
        <v>0.16430971817197379</v>
      </c>
      <c r="F10" s="17">
        <v>0.13828304759552321</v>
      </c>
      <c r="G10" s="17">
        <v>0.1514320796019584</v>
      </c>
      <c r="H10" s="17">
        <v>0.20416438734659051</v>
      </c>
      <c r="I10" s="17">
        <v>0.16310879086261881</v>
      </c>
      <c r="K10" s="17">
        <v>0.16260416276317069</v>
      </c>
      <c r="L10" s="17">
        <v>0.1568533074951311</v>
      </c>
      <c r="N10" s="17">
        <v>0.1282385995731862</v>
      </c>
      <c r="O10" s="17">
        <v>0.2024035542132526</v>
      </c>
      <c r="P10" s="17">
        <v>0.1732649090401055</v>
      </c>
      <c r="Q10" s="17">
        <v>0.12532392050165919</v>
      </c>
      <c r="R10" s="17">
        <v>0.14970609886570849</v>
      </c>
      <c r="S10" s="17">
        <v>0.14444077555913701</v>
      </c>
      <c r="T10" s="17">
        <v>0.14668575511204529</v>
      </c>
      <c r="U10" s="17">
        <v>0.2060969771505696</v>
      </c>
      <c r="V10" s="17">
        <v>0.19679091942287261</v>
      </c>
      <c r="W10" s="17">
        <v>0.1520965737752035</v>
      </c>
      <c r="X10" s="17">
        <v>0.1612487529546893</v>
      </c>
      <c r="Y10" s="17">
        <v>0.1205941383566618</v>
      </c>
      <c r="AA10" s="17">
        <v>0.155331632487196</v>
      </c>
      <c r="AB10" s="17">
        <v>0.161069793727566</v>
      </c>
      <c r="AC10" s="17">
        <v>0.15280861764436959</v>
      </c>
      <c r="AD10" s="17">
        <v>0.15032163786707539</v>
      </c>
      <c r="AE10" s="17">
        <v>0.1849232659573643</v>
      </c>
      <c r="AF10" s="17">
        <v>0.1148921117457696</v>
      </c>
      <c r="AG10" s="17">
        <v>0.16298365181805791</v>
      </c>
      <c r="AH10" s="17">
        <v>0.13352559061670369</v>
      </c>
      <c r="AI10" s="17">
        <v>0.13972365177683491</v>
      </c>
    </row>
    <row r="11" spans="2:37" ht="19" customHeight="1" x14ac:dyDescent="0.2">
      <c r="B11" s="20" t="s">
        <v>83</v>
      </c>
      <c r="C11" s="17">
        <v>5.615328629911033E-2</v>
      </c>
      <c r="D11" s="17">
        <v>7.7421517449562285E-2</v>
      </c>
      <c r="E11" s="17">
        <v>5.1875320622567611E-2</v>
      </c>
      <c r="F11" s="17">
        <v>5.907552153363943E-2</v>
      </c>
      <c r="G11" s="17">
        <v>4.5550116080025918E-2</v>
      </c>
      <c r="H11" s="17">
        <v>4.4962343290418552E-2</v>
      </c>
      <c r="I11" s="17">
        <v>5.9282475523077201E-2</v>
      </c>
      <c r="K11" s="17">
        <v>5.7768979358095621E-2</v>
      </c>
      <c r="L11" s="17">
        <v>5.4905522956854302E-2</v>
      </c>
      <c r="N11" s="17">
        <v>5.4345830805641697E-2</v>
      </c>
      <c r="O11" s="17">
        <v>4.5071009453969239E-2</v>
      </c>
      <c r="P11" s="17">
        <v>5.9154263712432827E-2</v>
      </c>
      <c r="Q11" s="17">
        <v>8.502198090589877E-2</v>
      </c>
      <c r="R11" s="17">
        <v>7.284537973763848E-2</v>
      </c>
      <c r="S11" s="17">
        <v>3.4437469911329191E-2</v>
      </c>
      <c r="T11" s="17">
        <v>9.6202554384018341E-2</v>
      </c>
      <c r="U11" s="17">
        <v>5.4940276258184671E-2</v>
      </c>
      <c r="V11" s="17">
        <v>4.3512352078143877E-2</v>
      </c>
      <c r="W11" s="17">
        <v>4.5712199952074713E-2</v>
      </c>
      <c r="X11" s="17">
        <v>4.6101309513566772E-2</v>
      </c>
      <c r="Y11" s="17">
        <v>5.9824464732248533E-2</v>
      </c>
      <c r="AA11" s="17">
        <v>5.2761193134157551E-2</v>
      </c>
      <c r="AB11" s="17">
        <v>5.9407292064495583E-2</v>
      </c>
      <c r="AC11" s="17">
        <v>4.8423581848191163E-2</v>
      </c>
      <c r="AD11" s="17">
        <v>3.5328366605580197E-2</v>
      </c>
      <c r="AE11" s="17">
        <v>5.9839552531866277E-2</v>
      </c>
      <c r="AF11" s="17">
        <v>1.6737366836117519E-2</v>
      </c>
      <c r="AG11" s="17">
        <v>8.5676284146055826E-2</v>
      </c>
      <c r="AH11" s="17">
        <v>4.7261018901514247E-2</v>
      </c>
      <c r="AI11" s="17">
        <v>9.5582948337358753E-2</v>
      </c>
    </row>
    <row r="12" spans="2:37" ht="19" customHeight="1" x14ac:dyDescent="0.2">
      <c r="B12" s="20" t="s">
        <v>91</v>
      </c>
      <c r="C12" s="17">
        <v>2.5129156914817052E-2</v>
      </c>
      <c r="D12" s="17">
        <v>2.7089068598223839E-2</v>
      </c>
      <c r="E12" s="17">
        <v>2.3131619414814269E-2</v>
      </c>
      <c r="F12" s="17">
        <v>2.0788874827567399E-2</v>
      </c>
      <c r="G12" s="17">
        <v>4.0074375889642279E-2</v>
      </c>
      <c r="H12" s="17">
        <v>1.410779247083823E-2</v>
      </c>
      <c r="I12" s="17">
        <v>2.416452841972969E-2</v>
      </c>
      <c r="K12" s="17">
        <v>2.4072716936369941E-2</v>
      </c>
      <c r="L12" s="17">
        <v>2.630989336726642E-2</v>
      </c>
      <c r="N12" s="17">
        <v>1.2094658541183649E-2</v>
      </c>
      <c r="O12" s="17">
        <v>1.5800318055037239E-2</v>
      </c>
      <c r="P12" s="17">
        <v>9.8695507240047168E-3</v>
      </c>
      <c r="Q12" s="17">
        <v>0</v>
      </c>
      <c r="R12" s="17">
        <v>8.5488644278349547E-3</v>
      </c>
      <c r="S12" s="17">
        <v>5.1310158084379408E-2</v>
      </c>
      <c r="T12" s="17">
        <v>2.2052870472758279E-2</v>
      </c>
      <c r="U12" s="17">
        <v>3.8372199356557238E-2</v>
      </c>
      <c r="V12" s="17">
        <v>3.6492037668567977E-2</v>
      </c>
      <c r="W12" s="17">
        <v>2.3091830688329311E-2</v>
      </c>
      <c r="X12" s="17">
        <v>4.1854135112547063E-2</v>
      </c>
      <c r="Y12" s="17">
        <v>1.747137787267649E-2</v>
      </c>
      <c r="AA12" s="17">
        <v>1.8800456977602509E-2</v>
      </c>
      <c r="AB12" s="17">
        <v>2.6706927101742411E-2</v>
      </c>
      <c r="AC12" s="17">
        <v>4.0410901723731421E-2</v>
      </c>
      <c r="AD12" s="17">
        <v>2.3497668280052848E-2</v>
      </c>
      <c r="AE12" s="17">
        <v>1.8311336861730861E-2</v>
      </c>
      <c r="AF12" s="17">
        <v>1.6882268678510028E-2</v>
      </c>
      <c r="AG12" s="17">
        <v>2.0568319933366531E-2</v>
      </c>
      <c r="AH12" s="17">
        <v>3.182076125839349E-2</v>
      </c>
      <c r="AI12" s="17">
        <v>4.9156161748042902E-2</v>
      </c>
    </row>
    <row r="13" spans="2:37" ht="19" customHeight="1" x14ac:dyDescent="0.2">
      <c r="B13" s="20" t="s">
        <v>85</v>
      </c>
      <c r="C13" s="17">
        <v>1.594188048117284E-2</v>
      </c>
      <c r="D13" s="17">
        <v>2.3586168598304778E-2</v>
      </c>
      <c r="E13" s="17">
        <v>2.0960722030999749E-2</v>
      </c>
      <c r="F13" s="17">
        <v>1.192653980341943E-2</v>
      </c>
      <c r="G13" s="17">
        <v>1.203664537949518E-2</v>
      </c>
      <c r="H13" s="17">
        <v>1.102184292705554E-2</v>
      </c>
      <c r="I13" s="17">
        <v>1.6535050213314879E-2</v>
      </c>
      <c r="K13" s="17">
        <v>1.5922092072790071E-2</v>
      </c>
      <c r="L13" s="17">
        <v>1.5202201427792449E-2</v>
      </c>
      <c r="N13" s="17">
        <v>5.4299736487676917E-3</v>
      </c>
      <c r="O13" s="17">
        <v>1.5860462515465631E-2</v>
      </c>
      <c r="P13" s="17">
        <v>8.6244342771671732E-3</v>
      </c>
      <c r="Q13" s="17">
        <v>1.248968960298689E-2</v>
      </c>
      <c r="R13" s="17">
        <v>2.2785781631486941E-2</v>
      </c>
      <c r="S13" s="17">
        <v>2.4716851404746099E-2</v>
      </c>
      <c r="T13" s="17">
        <v>2.8566386675727199E-2</v>
      </c>
      <c r="U13" s="17">
        <v>1.6781314763977231E-2</v>
      </c>
      <c r="V13" s="17">
        <v>1.0365329160879609E-2</v>
      </c>
      <c r="W13" s="17">
        <v>1.473061328971618E-2</v>
      </c>
      <c r="X13" s="17">
        <v>1.9715572325869301E-2</v>
      </c>
      <c r="Y13" s="17">
        <v>1.2342035897007379E-2</v>
      </c>
      <c r="AA13" s="17">
        <v>4.3706293111582754E-3</v>
      </c>
      <c r="AB13" s="17">
        <v>2.527430084403438E-3</v>
      </c>
      <c r="AC13" s="17">
        <v>2.7670147929232169E-2</v>
      </c>
      <c r="AD13" s="17">
        <v>2.7609804749476139E-2</v>
      </c>
      <c r="AE13" s="17">
        <v>1.657661764281539E-2</v>
      </c>
      <c r="AF13" s="17">
        <v>1.5004915283445729E-2</v>
      </c>
      <c r="AG13" s="17">
        <v>3.4321831486767609E-2</v>
      </c>
      <c r="AH13" s="17">
        <v>6.3201385677453849E-3</v>
      </c>
      <c r="AI13" s="17">
        <v>3.9810049434033372E-2</v>
      </c>
    </row>
    <row r="14" spans="2:37" ht="19" customHeight="1" x14ac:dyDescent="0.2">
      <c r="B14" s="20" t="s">
        <v>86</v>
      </c>
      <c r="C14" s="17">
        <v>2.311066460329305E-2</v>
      </c>
      <c r="D14" s="17">
        <v>9.8672919985462824E-3</v>
      </c>
      <c r="E14" s="17">
        <v>1.185428628309004E-2</v>
      </c>
      <c r="F14" s="17">
        <v>2.0832479231627499E-2</v>
      </c>
      <c r="G14" s="17">
        <v>3.0456965042167671E-2</v>
      </c>
      <c r="H14" s="17">
        <v>3.2693466070619917E-2</v>
      </c>
      <c r="I14" s="17">
        <v>3.0462362276809769E-2</v>
      </c>
      <c r="K14" s="17">
        <v>2.8131384344385078E-2</v>
      </c>
      <c r="L14" s="17">
        <v>1.744405162842462E-2</v>
      </c>
      <c r="N14" s="17">
        <v>1.7947132063714968E-2</v>
      </c>
      <c r="O14" s="17">
        <v>1.5099184062540461E-2</v>
      </c>
      <c r="P14" s="17">
        <v>1.9863669099554629E-2</v>
      </c>
      <c r="Q14" s="17">
        <v>3.6548647424827392E-2</v>
      </c>
      <c r="R14" s="17">
        <v>2.1125083484758209E-2</v>
      </c>
      <c r="S14" s="17">
        <v>2.5167807652204111E-2</v>
      </c>
      <c r="T14" s="17">
        <v>3.5173012915028758E-2</v>
      </c>
      <c r="U14" s="17">
        <v>2.7169942219352369E-2</v>
      </c>
      <c r="V14" s="17">
        <v>3.4200578665893822E-2</v>
      </c>
      <c r="W14" s="17">
        <v>1.9296987104730511E-2</v>
      </c>
      <c r="X14" s="17">
        <v>5.805236724755072E-3</v>
      </c>
      <c r="Y14" s="17">
        <v>1.7552504784754289E-2</v>
      </c>
      <c r="AA14" s="17">
        <v>1.1739689553530429E-2</v>
      </c>
      <c r="AB14" s="17">
        <v>2.0759919454225409E-2</v>
      </c>
      <c r="AC14" s="17">
        <v>1.503631884041317E-2</v>
      </c>
      <c r="AD14" s="17">
        <v>3.7200206688939919E-3</v>
      </c>
      <c r="AE14" s="17">
        <v>2.076011596730146E-2</v>
      </c>
      <c r="AF14" s="17">
        <v>3.3807175911153377E-2</v>
      </c>
      <c r="AG14" s="17">
        <v>4.894169410257769E-2</v>
      </c>
      <c r="AH14" s="17">
        <v>5.8971544039420391E-2</v>
      </c>
      <c r="AI14" s="17">
        <v>2.8454576077463489E-2</v>
      </c>
    </row>
    <row r="15" spans="2:37" ht="19" customHeight="1" x14ac:dyDescent="0.2">
      <c r="B15" s="20" t="s">
        <v>92</v>
      </c>
      <c r="C15" s="17">
        <v>7.1095368737119469E-2</v>
      </c>
      <c r="D15" s="17">
        <v>6.8116576105550289E-3</v>
      </c>
      <c r="E15" s="17">
        <v>2.094555086556792E-2</v>
      </c>
      <c r="F15" s="17">
        <v>2.934284562009221E-2</v>
      </c>
      <c r="G15" s="17">
        <v>5.1547042475184338E-2</v>
      </c>
      <c r="H15" s="17">
        <v>7.919683125223724E-2</v>
      </c>
      <c r="I15" s="17">
        <v>0.19863770138123421</v>
      </c>
      <c r="K15" s="17">
        <v>8.4475499662676048E-2</v>
      </c>
      <c r="L15" s="17">
        <v>5.8438120314428299E-2</v>
      </c>
      <c r="N15" s="17">
        <v>8.8069060216729916E-2</v>
      </c>
      <c r="O15" s="17">
        <v>4.3998662816867408E-2</v>
      </c>
      <c r="P15" s="17">
        <v>9.2388723250055885E-2</v>
      </c>
      <c r="Q15" s="17">
        <v>3.8750524898417467E-2</v>
      </c>
      <c r="R15" s="17">
        <v>6.2233275118474693E-2</v>
      </c>
      <c r="S15" s="17">
        <v>7.2889521478384914E-2</v>
      </c>
      <c r="T15" s="17">
        <v>6.2454430814222889E-2</v>
      </c>
      <c r="U15" s="17">
        <v>3.9905738042712323E-2</v>
      </c>
      <c r="V15" s="17">
        <v>3.456596804405937E-2</v>
      </c>
      <c r="W15" s="17">
        <v>8.5109642377469125E-2</v>
      </c>
      <c r="X15" s="17">
        <v>7.4239449024878543E-2</v>
      </c>
      <c r="Y15" s="17">
        <v>0.14656115708305431</v>
      </c>
      <c r="AA15" s="17">
        <v>0.1121452048071836</v>
      </c>
      <c r="AB15" s="17">
        <v>5.1517648794951833E-2</v>
      </c>
      <c r="AC15" s="17">
        <v>7.2174075476059849E-2</v>
      </c>
      <c r="AD15" s="17">
        <v>3.4397668729332767E-2</v>
      </c>
      <c r="AE15" s="17">
        <v>7.440053200028629E-2</v>
      </c>
      <c r="AF15" s="17">
        <v>5.3525343768188023E-2</v>
      </c>
      <c r="AG15" s="17">
        <v>0.112523689049022</v>
      </c>
      <c r="AH15" s="17">
        <v>8.9285197535419872E-2</v>
      </c>
      <c r="AI15" s="17">
        <v>3.5630175135873042E-2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333</v>
      </c>
      <c r="C9" s="17">
        <v>8.4526172120698462E-2</v>
      </c>
      <c r="D9" s="17">
        <v>0.1938898658480156</v>
      </c>
      <c r="E9" s="17">
        <v>0.13958541918889331</v>
      </c>
      <c r="F9" s="17">
        <v>9.4008588362969991E-2</v>
      </c>
      <c r="G9" s="17">
        <v>6.4449256685879086E-2</v>
      </c>
      <c r="H9" s="17">
        <v>3.3667519174696382E-2</v>
      </c>
      <c r="I9" s="17">
        <v>1.0146974576643439E-2</v>
      </c>
      <c r="K9" s="17">
        <v>9.7094678269899259E-2</v>
      </c>
      <c r="L9" s="17">
        <v>7.2741380020828944E-2</v>
      </c>
      <c r="N9" s="17">
        <v>8.2444529770315203E-2</v>
      </c>
      <c r="O9" s="17">
        <v>0.17409621259858521</v>
      </c>
      <c r="P9" s="17">
        <v>0.1041328625291054</v>
      </c>
      <c r="Q9" s="17">
        <v>5.7788175755138282E-2</v>
      </c>
      <c r="R9" s="17">
        <v>0.10670474986674271</v>
      </c>
      <c r="S9" s="17">
        <v>6.4789891873383118E-2</v>
      </c>
      <c r="T9" s="17">
        <v>7.9954558293410388E-2</v>
      </c>
      <c r="U9" s="17">
        <v>7.0387521729768809E-2</v>
      </c>
      <c r="V9" s="17">
        <v>0.1020357575192091</v>
      </c>
      <c r="W9" s="17">
        <v>8.9271153504330097E-2</v>
      </c>
      <c r="X9" s="17">
        <v>7.490334999920685E-2</v>
      </c>
      <c r="Y9" s="17">
        <v>4.0412140021921512E-2</v>
      </c>
      <c r="AA9" s="17">
        <v>8.7531481965649971E-2</v>
      </c>
      <c r="AB9" s="17">
        <v>0.1171214119849167</v>
      </c>
      <c r="AC9" s="17">
        <v>4.6423327991633762E-2</v>
      </c>
      <c r="AD9" s="17">
        <v>0.11223723088267849</v>
      </c>
      <c r="AE9" s="17">
        <v>6.723494103760462E-2</v>
      </c>
      <c r="AF9" s="17">
        <v>6.720494917166514E-2</v>
      </c>
      <c r="AG9" s="17">
        <v>8.0404791411593762E-2</v>
      </c>
      <c r="AH9" s="17">
        <v>3.9865045695104719E-2</v>
      </c>
      <c r="AI9" s="17">
        <v>0.1117168687985528</v>
      </c>
    </row>
    <row r="10" spans="2:37" ht="19" customHeight="1" x14ac:dyDescent="0.2">
      <c r="B10" s="20" t="s">
        <v>334</v>
      </c>
      <c r="C10" s="17">
        <v>0.30082882003902572</v>
      </c>
      <c r="D10" s="17">
        <v>0.3805187303524783</v>
      </c>
      <c r="E10" s="17">
        <v>0.36830190384198491</v>
      </c>
      <c r="F10" s="17">
        <v>0.33670603602214982</v>
      </c>
      <c r="G10" s="17">
        <v>0.32934452050693741</v>
      </c>
      <c r="H10" s="17">
        <v>0.21250911381006779</v>
      </c>
      <c r="I10" s="17">
        <v>0.2001131861255637</v>
      </c>
      <c r="K10" s="17">
        <v>0.28719872708658928</v>
      </c>
      <c r="L10" s="17">
        <v>0.31343111881503172</v>
      </c>
      <c r="N10" s="17">
        <v>0.32565283254843802</v>
      </c>
      <c r="O10" s="17">
        <v>0.24031752514279139</v>
      </c>
      <c r="P10" s="17">
        <v>0.26655448427626283</v>
      </c>
      <c r="Q10" s="17">
        <v>0.33689745870757931</v>
      </c>
      <c r="R10" s="17">
        <v>0.2571274161470119</v>
      </c>
      <c r="S10" s="17">
        <v>0.34728842474899618</v>
      </c>
      <c r="T10" s="17">
        <v>0.32037094279675371</v>
      </c>
      <c r="U10" s="17">
        <v>0.26659710001559428</v>
      </c>
      <c r="V10" s="17">
        <v>0.36008690224318762</v>
      </c>
      <c r="W10" s="17">
        <v>0.31519397047820841</v>
      </c>
      <c r="X10" s="17">
        <v>0.2268950187620413</v>
      </c>
      <c r="Y10" s="17">
        <v>0.28324519491543571</v>
      </c>
      <c r="AA10" s="17">
        <v>0.25315163750410269</v>
      </c>
      <c r="AB10" s="17">
        <v>0.29073738210339117</v>
      </c>
      <c r="AC10" s="17">
        <v>0.34213999227529879</v>
      </c>
      <c r="AD10" s="17">
        <v>0.37059103180398439</v>
      </c>
      <c r="AE10" s="17">
        <v>0.2821643176433094</v>
      </c>
      <c r="AF10" s="17">
        <v>0.34277161497834358</v>
      </c>
      <c r="AG10" s="17">
        <v>0.28111302030369661</v>
      </c>
      <c r="AH10" s="17">
        <v>0.29268159037124941</v>
      </c>
      <c r="AI10" s="17">
        <v>0.3344664587735181</v>
      </c>
    </row>
    <row r="11" spans="2:37" ht="19" customHeight="1" x14ac:dyDescent="0.2">
      <c r="B11" s="20" t="s">
        <v>335</v>
      </c>
      <c r="C11" s="17">
        <v>0.31670702797617212</v>
      </c>
      <c r="D11" s="17">
        <v>0.21136531936888431</v>
      </c>
      <c r="E11" s="17">
        <v>0.25708405554776492</v>
      </c>
      <c r="F11" s="17">
        <v>0.30905335211781199</v>
      </c>
      <c r="G11" s="17">
        <v>0.30330294642008199</v>
      </c>
      <c r="H11" s="17">
        <v>0.3975299426468954</v>
      </c>
      <c r="I11" s="17">
        <v>0.3978765744419176</v>
      </c>
      <c r="K11" s="17">
        <v>0.32172869002813181</v>
      </c>
      <c r="L11" s="17">
        <v>0.31201067795571807</v>
      </c>
      <c r="N11" s="17">
        <v>0.30399839707459497</v>
      </c>
      <c r="O11" s="17">
        <v>0.31074159387611477</v>
      </c>
      <c r="P11" s="17">
        <v>0.26094959706237519</v>
      </c>
      <c r="Q11" s="17">
        <v>0.31179982901467213</v>
      </c>
      <c r="R11" s="17">
        <v>0.36616526991400478</v>
      </c>
      <c r="S11" s="17">
        <v>0.30177718259425762</v>
      </c>
      <c r="T11" s="17">
        <v>0.33977851542114229</v>
      </c>
      <c r="U11" s="17">
        <v>0.3444712531510058</v>
      </c>
      <c r="V11" s="17">
        <v>0.29046995923060448</v>
      </c>
      <c r="W11" s="17">
        <v>0.32067671224175781</v>
      </c>
      <c r="X11" s="17">
        <v>0.3427123977336784</v>
      </c>
      <c r="Y11" s="17">
        <v>0.28351681724606298</v>
      </c>
      <c r="AA11" s="17">
        <v>0.33617276913992178</v>
      </c>
      <c r="AB11" s="17">
        <v>0.32941657693125731</v>
      </c>
      <c r="AC11" s="17">
        <v>0.37379233204601359</v>
      </c>
      <c r="AD11" s="17">
        <v>0.26785039573671032</v>
      </c>
      <c r="AE11" s="17">
        <v>0.35324576031529498</v>
      </c>
      <c r="AF11" s="17">
        <v>0.2861916738886397</v>
      </c>
      <c r="AG11" s="17">
        <v>0.249687634505074</v>
      </c>
      <c r="AH11" s="17">
        <v>0.26768026777881843</v>
      </c>
      <c r="AI11" s="17">
        <v>0.27862635680178532</v>
      </c>
    </row>
    <row r="12" spans="2:37" ht="19" customHeight="1" x14ac:dyDescent="0.2">
      <c r="B12" s="20" t="s">
        <v>336</v>
      </c>
      <c r="C12" s="17">
        <v>0.14286433502889601</v>
      </c>
      <c r="D12" s="17">
        <v>0.11401951488729831</v>
      </c>
      <c r="E12" s="17">
        <v>0.12961625622873491</v>
      </c>
      <c r="F12" s="17">
        <v>0.1004528284294389</v>
      </c>
      <c r="G12" s="17">
        <v>0.1269896687035513</v>
      </c>
      <c r="H12" s="17">
        <v>0.20812785073856899</v>
      </c>
      <c r="I12" s="17">
        <v>0.17638246085884149</v>
      </c>
      <c r="K12" s="17">
        <v>0.15133305738776359</v>
      </c>
      <c r="L12" s="17">
        <v>0.1336813559022707</v>
      </c>
      <c r="N12" s="17">
        <v>0.13014755695102501</v>
      </c>
      <c r="O12" s="17">
        <v>0.15803800180796199</v>
      </c>
      <c r="P12" s="17">
        <v>0.17842119428247211</v>
      </c>
      <c r="Q12" s="17">
        <v>0.11237515377481121</v>
      </c>
      <c r="R12" s="17">
        <v>0.14004014491980879</v>
      </c>
      <c r="S12" s="17">
        <v>0.15063093406457431</v>
      </c>
      <c r="T12" s="17">
        <v>0.1241789821516867</v>
      </c>
      <c r="U12" s="17">
        <v>0.1708073721245548</v>
      </c>
      <c r="V12" s="17">
        <v>0.1168025085211255</v>
      </c>
      <c r="W12" s="17">
        <v>0.1466593425241115</v>
      </c>
      <c r="X12" s="17">
        <v>0.17274397126355101</v>
      </c>
      <c r="Y12" s="17">
        <v>0.1359800545598473</v>
      </c>
      <c r="AA12" s="17">
        <v>0.1867619011859922</v>
      </c>
      <c r="AB12" s="17">
        <v>0.1394026587129347</v>
      </c>
      <c r="AC12" s="17">
        <v>0.12280660349184259</v>
      </c>
      <c r="AD12" s="17">
        <v>0.12393772517467221</v>
      </c>
      <c r="AE12" s="17">
        <v>0.14745693674612839</v>
      </c>
      <c r="AF12" s="17">
        <v>0.13432710306854001</v>
      </c>
      <c r="AG12" s="17">
        <v>0.1387445868421808</v>
      </c>
      <c r="AH12" s="17">
        <v>8.1397161239142576E-2</v>
      </c>
      <c r="AI12" s="17">
        <v>0.20903189787029891</v>
      </c>
    </row>
    <row r="13" spans="2:37" ht="19" customHeight="1" x14ac:dyDescent="0.2">
      <c r="B13" s="20" t="s">
        <v>128</v>
      </c>
      <c r="C13" s="17">
        <v>0.15507364483520769</v>
      </c>
      <c r="D13" s="17">
        <v>0.1002065695433234</v>
      </c>
      <c r="E13" s="17">
        <v>0.1054123651926219</v>
      </c>
      <c r="F13" s="17">
        <v>0.15977919506762939</v>
      </c>
      <c r="G13" s="17">
        <v>0.17591360768355019</v>
      </c>
      <c r="H13" s="17">
        <v>0.14816557362977151</v>
      </c>
      <c r="I13" s="17">
        <v>0.21548080399703379</v>
      </c>
      <c r="K13" s="17">
        <v>0.14264484722761619</v>
      </c>
      <c r="L13" s="17">
        <v>0.1681354673061507</v>
      </c>
      <c r="N13" s="17">
        <v>0.15775668365562659</v>
      </c>
      <c r="O13" s="17">
        <v>0.11680666657454671</v>
      </c>
      <c r="P13" s="17">
        <v>0.18994186184978459</v>
      </c>
      <c r="Q13" s="17">
        <v>0.18113938274779931</v>
      </c>
      <c r="R13" s="17">
        <v>0.12996241915243181</v>
      </c>
      <c r="S13" s="17">
        <v>0.1355135667187887</v>
      </c>
      <c r="T13" s="17">
        <v>0.1357170013370069</v>
      </c>
      <c r="U13" s="17">
        <v>0.14773675297907629</v>
      </c>
      <c r="V13" s="17">
        <v>0.13060487248587321</v>
      </c>
      <c r="W13" s="17">
        <v>0.12819882125159221</v>
      </c>
      <c r="X13" s="17">
        <v>0.18274526224152221</v>
      </c>
      <c r="Y13" s="17">
        <v>0.25684579325673251</v>
      </c>
      <c r="AA13" s="17">
        <v>0.13638221020433311</v>
      </c>
      <c r="AB13" s="17">
        <v>0.12332197026750021</v>
      </c>
      <c r="AC13" s="17">
        <v>0.1148377441952112</v>
      </c>
      <c r="AD13" s="17">
        <v>0.12538361640195461</v>
      </c>
      <c r="AE13" s="17">
        <v>0.14989804425766251</v>
      </c>
      <c r="AF13" s="17">
        <v>0.1695046588928118</v>
      </c>
      <c r="AG13" s="17">
        <v>0.25004996693745501</v>
      </c>
      <c r="AH13" s="17">
        <v>0.318375934915685</v>
      </c>
      <c r="AI13" s="17">
        <v>6.6158417755844884E-2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781</v>
      </c>
      <c r="D7" s="24">
        <v>172</v>
      </c>
      <c r="E7" s="24">
        <v>172</v>
      </c>
      <c r="F7" s="24">
        <v>146</v>
      </c>
      <c r="G7" s="24">
        <v>139</v>
      </c>
      <c r="H7" s="24">
        <v>71</v>
      </c>
      <c r="I7" s="24">
        <v>81</v>
      </c>
      <c r="K7" s="24">
        <v>387</v>
      </c>
      <c r="L7" s="24">
        <v>391</v>
      </c>
      <c r="N7" s="24">
        <v>68</v>
      </c>
      <c r="O7" s="24">
        <v>27</v>
      </c>
      <c r="P7" s="24">
        <v>39</v>
      </c>
      <c r="Q7" s="24">
        <v>33</v>
      </c>
      <c r="R7" s="24">
        <v>84</v>
      </c>
      <c r="S7" s="24">
        <v>69</v>
      </c>
      <c r="T7" s="24">
        <v>58</v>
      </c>
      <c r="U7" s="24">
        <v>61</v>
      </c>
      <c r="V7" s="24">
        <v>128</v>
      </c>
      <c r="W7" s="24">
        <v>109</v>
      </c>
      <c r="X7" s="24">
        <v>50</v>
      </c>
      <c r="Y7" s="24">
        <v>55</v>
      </c>
      <c r="AA7" s="24">
        <v>90</v>
      </c>
      <c r="AB7" s="24">
        <v>161</v>
      </c>
      <c r="AC7" s="24">
        <v>58</v>
      </c>
      <c r="AD7" s="24">
        <v>123</v>
      </c>
      <c r="AE7" s="24">
        <v>166</v>
      </c>
      <c r="AF7" s="24">
        <v>25</v>
      </c>
      <c r="AG7" s="24">
        <v>52</v>
      </c>
      <c r="AH7" s="24">
        <v>57</v>
      </c>
      <c r="AI7" s="24">
        <v>49</v>
      </c>
    </row>
    <row r="8" spans="2:37" x14ac:dyDescent="0.2">
      <c r="B8" s="7" t="s">
        <v>69</v>
      </c>
      <c r="C8" s="13">
        <v>774</v>
      </c>
      <c r="D8" s="13">
        <v>160</v>
      </c>
      <c r="E8" s="13">
        <v>173</v>
      </c>
      <c r="F8" s="13">
        <v>147</v>
      </c>
      <c r="G8" s="13">
        <v>135</v>
      </c>
      <c r="H8" s="13">
        <v>69</v>
      </c>
      <c r="I8" s="13">
        <v>89</v>
      </c>
      <c r="K8" s="13">
        <v>380</v>
      </c>
      <c r="L8" s="13">
        <v>391</v>
      </c>
      <c r="N8" s="13">
        <v>74</v>
      </c>
      <c r="O8" s="13">
        <v>25</v>
      </c>
      <c r="P8" s="13">
        <v>37</v>
      </c>
      <c r="Q8" s="13">
        <v>32</v>
      </c>
      <c r="R8" s="13">
        <v>81</v>
      </c>
      <c r="S8" s="13">
        <v>66</v>
      </c>
      <c r="T8" s="13">
        <v>56</v>
      </c>
      <c r="U8" s="13">
        <v>61</v>
      </c>
      <c r="V8" s="13">
        <v>130</v>
      </c>
      <c r="W8" s="13">
        <v>106</v>
      </c>
      <c r="X8" s="13">
        <v>48</v>
      </c>
      <c r="Y8" s="13">
        <v>59</v>
      </c>
      <c r="AA8" s="13">
        <v>90</v>
      </c>
      <c r="AB8" s="13">
        <v>159</v>
      </c>
      <c r="AC8" s="13">
        <v>57</v>
      </c>
      <c r="AD8" s="13">
        <v>120</v>
      </c>
      <c r="AE8" s="13">
        <v>166</v>
      </c>
      <c r="AF8" s="13">
        <v>27</v>
      </c>
      <c r="AG8" s="13">
        <v>51</v>
      </c>
      <c r="AH8" s="13">
        <v>57</v>
      </c>
      <c r="AI8" s="13">
        <v>46</v>
      </c>
    </row>
    <row r="9" spans="2:37" ht="32" customHeight="1" x14ac:dyDescent="0.2">
      <c r="B9" s="20" t="s">
        <v>338</v>
      </c>
      <c r="C9" s="17">
        <v>0.41999772094975291</v>
      </c>
      <c r="D9" s="17">
        <v>0.48875724010600852</v>
      </c>
      <c r="E9" s="17">
        <v>0.41168166596426048</v>
      </c>
      <c r="F9" s="17">
        <v>0.45731108738747178</v>
      </c>
      <c r="G9" s="17">
        <v>0.37417296376884268</v>
      </c>
      <c r="H9" s="17">
        <v>0.39745331664782962</v>
      </c>
      <c r="I9" s="17">
        <v>0.33748408076136821</v>
      </c>
      <c r="K9" s="17">
        <v>0.42739716506274339</v>
      </c>
      <c r="L9" s="17">
        <v>0.41103048430080119</v>
      </c>
      <c r="N9" s="17">
        <v>0.40737136308873478</v>
      </c>
      <c r="O9" s="17">
        <v>0.45241496944912613</v>
      </c>
      <c r="P9" s="17">
        <v>0.39023815537310752</v>
      </c>
      <c r="Q9" s="17">
        <v>0.339007476996876</v>
      </c>
      <c r="R9" s="17">
        <v>0.45158465562956829</v>
      </c>
      <c r="S9" s="17">
        <v>0.32944641384002471</v>
      </c>
      <c r="T9" s="17">
        <v>0.49635161513092529</v>
      </c>
      <c r="U9" s="17">
        <v>0.41957341446902352</v>
      </c>
      <c r="V9" s="17">
        <v>0.38185416761525087</v>
      </c>
      <c r="W9" s="17">
        <v>0.44198766820218599</v>
      </c>
      <c r="X9" s="17">
        <v>0.43653378138282622</v>
      </c>
      <c r="Y9" s="17">
        <v>0.50180172254473765</v>
      </c>
      <c r="AA9" s="17">
        <v>0.37382557297944091</v>
      </c>
      <c r="AB9" s="17">
        <v>0.39027274836404269</v>
      </c>
      <c r="AC9" s="17">
        <v>0.39692763655624791</v>
      </c>
      <c r="AD9" s="17">
        <v>0.53142020468381357</v>
      </c>
      <c r="AE9" s="17">
        <v>0.4606663073908332</v>
      </c>
      <c r="AF9" s="17">
        <v>0.32545549308448468</v>
      </c>
      <c r="AG9" s="17">
        <v>0.3372948845974626</v>
      </c>
      <c r="AH9" s="17">
        <v>0.40490208940383787</v>
      </c>
      <c r="AI9" s="17">
        <v>0.37095351115766961</v>
      </c>
    </row>
    <row r="10" spans="2:37" ht="32" customHeight="1" x14ac:dyDescent="0.2">
      <c r="B10" s="20" t="s">
        <v>339</v>
      </c>
      <c r="C10" s="17">
        <v>6.0498576816784499E-2</v>
      </c>
      <c r="D10" s="17">
        <v>8.2102256431736451E-2</v>
      </c>
      <c r="E10" s="17">
        <v>5.5377498580462203E-2</v>
      </c>
      <c r="F10" s="17">
        <v>8.3662047406635437E-2</v>
      </c>
      <c r="G10" s="17">
        <v>6.3380906115577215E-2</v>
      </c>
      <c r="H10" s="17">
        <v>0</v>
      </c>
      <c r="I10" s="17">
        <v>3.5933097131293917E-2</v>
      </c>
      <c r="K10" s="17">
        <v>6.1551962282524353E-2</v>
      </c>
      <c r="L10" s="17">
        <v>5.7890478835925498E-2</v>
      </c>
      <c r="N10" s="17">
        <v>1.2373126318759069E-2</v>
      </c>
      <c r="O10" s="17">
        <v>4.5258889353635923E-2</v>
      </c>
      <c r="P10" s="17">
        <v>7.5646904700351555E-2</v>
      </c>
      <c r="Q10" s="17">
        <v>6.1505237154477678E-2</v>
      </c>
      <c r="R10" s="17">
        <v>0.1040917583093809</v>
      </c>
      <c r="S10" s="17">
        <v>7.0939011635159713E-2</v>
      </c>
      <c r="T10" s="17">
        <v>3.3787621958671098E-2</v>
      </c>
      <c r="U10" s="17">
        <v>0.1168838093297935</v>
      </c>
      <c r="V10" s="17">
        <v>6.0548174120378412E-2</v>
      </c>
      <c r="W10" s="17">
        <v>3.5845482547340393E-2</v>
      </c>
      <c r="X10" s="17">
        <v>5.7322577491781913E-2</v>
      </c>
      <c r="Y10" s="17">
        <v>5.938082900864821E-2</v>
      </c>
      <c r="AA10" s="17">
        <v>0.13277393694557271</v>
      </c>
      <c r="AB10" s="17">
        <v>4.0533664594694048E-2</v>
      </c>
      <c r="AC10" s="17">
        <v>1.7049189730596E-2</v>
      </c>
      <c r="AD10" s="17">
        <v>7.2823845697824435E-2</v>
      </c>
      <c r="AE10" s="17">
        <v>6.993559072849391E-2</v>
      </c>
      <c r="AF10" s="17">
        <v>0</v>
      </c>
      <c r="AG10" s="17">
        <v>6.111452126222456E-2</v>
      </c>
      <c r="AH10" s="17">
        <v>3.6407171823580782E-2</v>
      </c>
      <c r="AI10" s="17">
        <v>4.0384979041199129E-2</v>
      </c>
    </row>
    <row r="11" spans="2:37" ht="46" customHeight="1" x14ac:dyDescent="0.2">
      <c r="B11" s="20" t="s">
        <v>340</v>
      </c>
      <c r="C11" s="17">
        <v>0.16182898632424519</v>
      </c>
      <c r="D11" s="17">
        <v>0.17575486231486659</v>
      </c>
      <c r="E11" s="17">
        <v>0.1344367810511701</v>
      </c>
      <c r="F11" s="17">
        <v>0.19671133393813209</v>
      </c>
      <c r="G11" s="17">
        <v>0.1470281163917343</v>
      </c>
      <c r="H11" s="17">
        <v>0.1310464952134402</v>
      </c>
      <c r="I11" s="17">
        <v>0.17900852317083191</v>
      </c>
      <c r="K11" s="17">
        <v>0.17442737927729079</v>
      </c>
      <c r="L11" s="17">
        <v>0.15062113645782971</v>
      </c>
      <c r="N11" s="17">
        <v>0.13515759736529301</v>
      </c>
      <c r="O11" s="17">
        <v>7.6750796548577943E-2</v>
      </c>
      <c r="P11" s="17">
        <v>0.1108180123151937</v>
      </c>
      <c r="Q11" s="17">
        <v>9.8654923290562094E-2</v>
      </c>
      <c r="R11" s="17">
        <v>0.15353670217641729</v>
      </c>
      <c r="S11" s="17">
        <v>0.1430528113417309</v>
      </c>
      <c r="T11" s="17">
        <v>0.1370966392455146</v>
      </c>
      <c r="U11" s="17">
        <v>0.31415442398953108</v>
      </c>
      <c r="V11" s="17">
        <v>0.14095593573672069</v>
      </c>
      <c r="W11" s="17">
        <v>0.1571844773118922</v>
      </c>
      <c r="X11" s="17">
        <v>0.1263075826316355</v>
      </c>
      <c r="Y11" s="17">
        <v>0.2792068251164016</v>
      </c>
      <c r="AA11" s="17">
        <v>0.21817653716318189</v>
      </c>
      <c r="AB11" s="17">
        <v>0.1148418125670586</v>
      </c>
      <c r="AC11" s="17">
        <v>0.22437291457666181</v>
      </c>
      <c r="AD11" s="17">
        <v>0.13844004735590321</v>
      </c>
      <c r="AE11" s="17">
        <v>0.19813048499597699</v>
      </c>
      <c r="AF11" s="17">
        <v>0.13838967544583741</v>
      </c>
      <c r="AG11" s="17">
        <v>0.14586988817253899</v>
      </c>
      <c r="AH11" s="17">
        <v>0.14164478730401969</v>
      </c>
      <c r="AI11" s="17">
        <v>0.12229038539445709</v>
      </c>
    </row>
    <row r="12" spans="2:37" ht="46" customHeight="1" x14ac:dyDescent="0.2">
      <c r="B12" s="20" t="s">
        <v>341</v>
      </c>
      <c r="C12" s="17">
        <v>0.1770009314794829</v>
      </c>
      <c r="D12" s="17">
        <v>0.2158626048885926</v>
      </c>
      <c r="E12" s="17">
        <v>0.16247847090257511</v>
      </c>
      <c r="F12" s="17">
        <v>0.2028818351788037</v>
      </c>
      <c r="G12" s="17">
        <v>0.14577369078057081</v>
      </c>
      <c r="H12" s="17">
        <v>0.13122913185596041</v>
      </c>
      <c r="I12" s="17">
        <v>0.17560552443138969</v>
      </c>
      <c r="K12" s="17">
        <v>0.20113077215729561</v>
      </c>
      <c r="L12" s="17">
        <v>0.15467595187565589</v>
      </c>
      <c r="N12" s="17">
        <v>0.18733911807337389</v>
      </c>
      <c r="O12" s="17">
        <v>7.2032174753686756E-2</v>
      </c>
      <c r="P12" s="17">
        <v>0.26133862371387168</v>
      </c>
      <c r="Q12" s="17">
        <v>9.9952127535373136E-2</v>
      </c>
      <c r="R12" s="17">
        <v>0.20310022491004379</v>
      </c>
      <c r="S12" s="17">
        <v>0.153845971199738</v>
      </c>
      <c r="T12" s="17">
        <v>7.04946592079191E-2</v>
      </c>
      <c r="U12" s="17">
        <v>0.2095507630566858</v>
      </c>
      <c r="V12" s="17">
        <v>0.18662403013481391</v>
      </c>
      <c r="W12" s="17">
        <v>0.15677152148595661</v>
      </c>
      <c r="X12" s="17">
        <v>0.11930596718470569</v>
      </c>
      <c r="Y12" s="17">
        <v>0.31767458524278902</v>
      </c>
      <c r="AA12" s="17">
        <v>0.1330454013377694</v>
      </c>
      <c r="AB12" s="17">
        <v>0.2078761839952897</v>
      </c>
      <c r="AC12" s="17">
        <v>0.1219289198718107</v>
      </c>
      <c r="AD12" s="17">
        <v>0.15188062834210639</v>
      </c>
      <c r="AE12" s="17">
        <v>0.20861817367571289</v>
      </c>
      <c r="AF12" s="17">
        <v>0.16128945886022639</v>
      </c>
      <c r="AG12" s="17">
        <v>0.15706074483989901</v>
      </c>
      <c r="AH12" s="17">
        <v>0.19191304440083159</v>
      </c>
      <c r="AI12" s="17">
        <v>0.18874073963352189</v>
      </c>
    </row>
    <row r="13" spans="2:37" ht="32" customHeight="1" x14ac:dyDescent="0.2">
      <c r="B13" s="20" t="s">
        <v>342</v>
      </c>
      <c r="C13" s="17">
        <v>0.33878845770931221</v>
      </c>
      <c r="D13" s="17">
        <v>0.3872882257937294</v>
      </c>
      <c r="E13" s="17">
        <v>0.34295448529986378</v>
      </c>
      <c r="F13" s="17">
        <v>0.34198621305960092</v>
      </c>
      <c r="G13" s="17">
        <v>0.32229260489804867</v>
      </c>
      <c r="H13" s="17">
        <v>0.31264476472764519</v>
      </c>
      <c r="I13" s="17">
        <v>0.28321272175865297</v>
      </c>
      <c r="K13" s="17">
        <v>0.34817393105311129</v>
      </c>
      <c r="L13" s="17">
        <v>0.3298737531706698</v>
      </c>
      <c r="N13" s="17">
        <v>0.36951141241016572</v>
      </c>
      <c r="O13" s="17">
        <v>0.22180304677158391</v>
      </c>
      <c r="P13" s="17">
        <v>0.23298036118392129</v>
      </c>
      <c r="Q13" s="17">
        <v>0.1539629457407577</v>
      </c>
      <c r="R13" s="17">
        <v>0.33295972839548299</v>
      </c>
      <c r="S13" s="17">
        <v>0.34647178079420599</v>
      </c>
      <c r="T13" s="17">
        <v>0.37420173540572488</v>
      </c>
      <c r="U13" s="17">
        <v>0.34110080459221331</v>
      </c>
      <c r="V13" s="17">
        <v>0.33406063635136513</v>
      </c>
      <c r="W13" s="17">
        <v>0.31107554201201482</v>
      </c>
      <c r="X13" s="17">
        <v>0.40962733837297499</v>
      </c>
      <c r="Y13" s="17">
        <v>0.48158024283223488</v>
      </c>
      <c r="AA13" s="17">
        <v>0.32885181385790579</v>
      </c>
      <c r="AB13" s="17">
        <v>0.35024830798905482</v>
      </c>
      <c r="AC13" s="17">
        <v>0.37433267303328832</v>
      </c>
      <c r="AD13" s="17">
        <v>0.3297172912182923</v>
      </c>
      <c r="AE13" s="17">
        <v>0.34422446759192732</v>
      </c>
      <c r="AF13" s="17">
        <v>0.40819353173099437</v>
      </c>
      <c r="AG13" s="17">
        <v>0.35411308883616149</v>
      </c>
      <c r="AH13" s="17">
        <v>0.24617443509544071</v>
      </c>
      <c r="AI13" s="17">
        <v>0.3353965759824698</v>
      </c>
    </row>
    <row r="14" spans="2:37" ht="32" customHeight="1" x14ac:dyDescent="0.2">
      <c r="B14" s="20" t="s">
        <v>343</v>
      </c>
      <c r="C14" s="17">
        <v>0.2587080969590449</v>
      </c>
      <c r="D14" s="17">
        <v>0.2336361758799993</v>
      </c>
      <c r="E14" s="17">
        <v>0.26075801320603348</v>
      </c>
      <c r="F14" s="17">
        <v>0.22077731049623661</v>
      </c>
      <c r="G14" s="17">
        <v>0.2274639658925999</v>
      </c>
      <c r="H14" s="17">
        <v>0.36945901988157159</v>
      </c>
      <c r="I14" s="17">
        <v>0.32400629613542509</v>
      </c>
      <c r="K14" s="17">
        <v>0.27109581308743391</v>
      </c>
      <c r="L14" s="17">
        <v>0.24833068602406011</v>
      </c>
      <c r="N14" s="17">
        <v>0.40517161967818022</v>
      </c>
      <c r="O14" s="17">
        <v>7.1468266700735097E-2</v>
      </c>
      <c r="P14" s="17">
        <v>0.28284621627448248</v>
      </c>
      <c r="Q14" s="17">
        <v>0.37979226648860748</v>
      </c>
      <c r="R14" s="17">
        <v>0.29618371547111733</v>
      </c>
      <c r="S14" s="17">
        <v>0.22679857142814211</v>
      </c>
      <c r="T14" s="17">
        <v>0.24081026246691539</v>
      </c>
      <c r="U14" s="17">
        <v>0.20740335229011231</v>
      </c>
      <c r="V14" s="17">
        <v>0.21201432780655549</v>
      </c>
      <c r="W14" s="17">
        <v>0.21287088890803829</v>
      </c>
      <c r="X14" s="17">
        <v>0.27446848762987403</v>
      </c>
      <c r="Y14" s="17">
        <v>0.30211879478055731</v>
      </c>
      <c r="AA14" s="17">
        <v>0.23671943323993749</v>
      </c>
      <c r="AB14" s="17">
        <v>0.2179794252227347</v>
      </c>
      <c r="AC14" s="17">
        <v>0.2052617527417368</v>
      </c>
      <c r="AD14" s="17">
        <v>0.3167932368805656</v>
      </c>
      <c r="AE14" s="17">
        <v>0.28910622655289009</v>
      </c>
      <c r="AF14" s="17">
        <v>0.3681226158419833</v>
      </c>
      <c r="AG14" s="17">
        <v>0.25494178794972722</v>
      </c>
      <c r="AH14" s="17">
        <v>0.21109708195806559</v>
      </c>
      <c r="AI14" s="17">
        <v>0.2477777088541101</v>
      </c>
    </row>
    <row r="15" spans="2:37" ht="32" customHeight="1" x14ac:dyDescent="0.2">
      <c r="B15" s="20" t="s">
        <v>344</v>
      </c>
      <c r="C15" s="17">
        <v>0.36727246197208863</v>
      </c>
      <c r="D15" s="17">
        <v>0.33779717483219213</v>
      </c>
      <c r="E15" s="17">
        <v>0.40073629592026799</v>
      </c>
      <c r="F15" s="17">
        <v>0.3272723657211975</v>
      </c>
      <c r="G15" s="17">
        <v>0.35628811385419151</v>
      </c>
      <c r="H15" s="17">
        <v>0.47866700210559138</v>
      </c>
      <c r="I15" s="17">
        <v>0.35107676276114791</v>
      </c>
      <c r="K15" s="17">
        <v>0.40827280640157848</v>
      </c>
      <c r="L15" s="17">
        <v>0.32976837437309248</v>
      </c>
      <c r="N15" s="17">
        <v>0.49767588635639087</v>
      </c>
      <c r="O15" s="17">
        <v>0.40692267019654321</v>
      </c>
      <c r="P15" s="17">
        <v>0.43645747046446332</v>
      </c>
      <c r="Q15" s="17">
        <v>0.21537283368858309</v>
      </c>
      <c r="R15" s="17">
        <v>0.36569515327624091</v>
      </c>
      <c r="S15" s="17">
        <v>0.35606885939660149</v>
      </c>
      <c r="T15" s="17">
        <v>0.34280173805458042</v>
      </c>
      <c r="U15" s="17">
        <v>0.32235692561329848</v>
      </c>
      <c r="V15" s="17">
        <v>0.33302726547754657</v>
      </c>
      <c r="W15" s="17">
        <v>0.40230175916854077</v>
      </c>
      <c r="X15" s="17">
        <v>0.28319865935162619</v>
      </c>
      <c r="Y15" s="17">
        <v>0.39205818138722609</v>
      </c>
      <c r="AA15" s="17">
        <v>0.34986003339594002</v>
      </c>
      <c r="AB15" s="17">
        <v>0.30109412336715569</v>
      </c>
      <c r="AC15" s="17">
        <v>0.41600299489322951</v>
      </c>
      <c r="AD15" s="17">
        <v>0.38959929745764071</v>
      </c>
      <c r="AE15" s="17">
        <v>0.33070422480769052</v>
      </c>
      <c r="AF15" s="17">
        <v>0.81885792503720189</v>
      </c>
      <c r="AG15" s="17">
        <v>0.36466737635450402</v>
      </c>
      <c r="AH15" s="17">
        <v>0.38059976068769402</v>
      </c>
      <c r="AI15" s="17">
        <v>0.36765048142360679</v>
      </c>
    </row>
    <row r="16" spans="2:37" ht="32" customHeight="1" x14ac:dyDescent="0.2">
      <c r="B16" s="20" t="s">
        <v>345</v>
      </c>
      <c r="C16" s="17">
        <v>0.239192328281746</v>
      </c>
      <c r="D16" s="17">
        <v>0.35326968625616051</v>
      </c>
      <c r="E16" s="17">
        <v>0.29096408723625661</v>
      </c>
      <c r="F16" s="17">
        <v>0.2397756467345423</v>
      </c>
      <c r="G16" s="17">
        <v>0.15502440275447751</v>
      </c>
      <c r="H16" s="17">
        <v>0.1670169863572577</v>
      </c>
      <c r="I16" s="17">
        <v>0.11536294158485209</v>
      </c>
      <c r="K16" s="17">
        <v>0.2494367412787353</v>
      </c>
      <c r="L16" s="17">
        <v>0.2307734091052169</v>
      </c>
      <c r="N16" s="17">
        <v>0.1796127002311127</v>
      </c>
      <c r="O16" s="17">
        <v>0.1764360549590003</v>
      </c>
      <c r="P16" s="17">
        <v>0.21466072960037991</v>
      </c>
      <c r="Q16" s="17">
        <v>0.17895967273348989</v>
      </c>
      <c r="R16" s="17">
        <v>0.2261711855428622</v>
      </c>
      <c r="S16" s="17">
        <v>0.21278029268882839</v>
      </c>
      <c r="T16" s="17">
        <v>0.31584369813538288</v>
      </c>
      <c r="U16" s="17">
        <v>0.2271112757085062</v>
      </c>
      <c r="V16" s="17">
        <v>0.26555613570973541</v>
      </c>
      <c r="W16" s="17">
        <v>0.2399963706416896</v>
      </c>
      <c r="X16" s="17">
        <v>0.29197502272379289</v>
      </c>
      <c r="Y16" s="17">
        <v>0.27197224043094459</v>
      </c>
      <c r="AA16" s="17">
        <v>0.1882715970237171</v>
      </c>
      <c r="AB16" s="17">
        <v>0.22295416562001311</v>
      </c>
      <c r="AC16" s="17">
        <v>0.1542270176524386</v>
      </c>
      <c r="AD16" s="17">
        <v>0.30575450791096009</v>
      </c>
      <c r="AE16" s="17">
        <v>0.253315800406751</v>
      </c>
      <c r="AF16" s="17">
        <v>0.25528811337131352</v>
      </c>
      <c r="AG16" s="17">
        <v>0.212511306673664</v>
      </c>
      <c r="AH16" s="17">
        <v>0.2381325579917469</v>
      </c>
      <c r="AI16" s="17">
        <v>0.29800887080209931</v>
      </c>
    </row>
    <row r="17" spans="2:35" ht="46" customHeight="1" x14ac:dyDescent="0.2">
      <c r="B17" s="20" t="s">
        <v>346</v>
      </c>
      <c r="C17" s="17">
        <v>0.1336683175729029</v>
      </c>
      <c r="D17" s="17">
        <v>0.17302933893152919</v>
      </c>
      <c r="E17" s="17">
        <v>0.17753828562461321</v>
      </c>
      <c r="F17" s="17">
        <v>8.9933372165693332E-2</v>
      </c>
      <c r="G17" s="17">
        <v>0.1293791345425368</v>
      </c>
      <c r="H17" s="17">
        <v>9.7420194566117335E-2</v>
      </c>
      <c r="I17" s="17">
        <v>8.410416517600873E-2</v>
      </c>
      <c r="K17" s="17">
        <v>0.1377711319699427</v>
      </c>
      <c r="L17" s="17">
        <v>0.1305411470158753</v>
      </c>
      <c r="N17" s="17">
        <v>8.5843400012790991E-2</v>
      </c>
      <c r="O17" s="17">
        <v>0.1917447480883126</v>
      </c>
      <c r="P17" s="17">
        <v>0.20669652668401209</v>
      </c>
      <c r="Q17" s="17">
        <v>0.1531745260918031</v>
      </c>
      <c r="R17" s="17">
        <v>0.15811925526395229</v>
      </c>
      <c r="S17" s="17">
        <v>9.5085752069586166E-2</v>
      </c>
      <c r="T17" s="17">
        <v>0.11700817288419529</v>
      </c>
      <c r="U17" s="17">
        <v>0.1427378312388419</v>
      </c>
      <c r="V17" s="17">
        <v>0.1076289102266714</v>
      </c>
      <c r="W17" s="17">
        <v>0.14577561001898789</v>
      </c>
      <c r="X17" s="17">
        <v>0.1148022768425153</v>
      </c>
      <c r="Y17" s="17">
        <v>0.18007771515188939</v>
      </c>
      <c r="AA17" s="17">
        <v>0.17142231423502169</v>
      </c>
      <c r="AB17" s="17">
        <v>0.13026095481914399</v>
      </c>
      <c r="AC17" s="17">
        <v>6.894514571585468E-2</v>
      </c>
      <c r="AD17" s="17">
        <v>0.1205553928836047</v>
      </c>
      <c r="AE17" s="17">
        <v>0.14653708932684609</v>
      </c>
      <c r="AF17" s="17">
        <v>3.9006464040503563E-2</v>
      </c>
      <c r="AG17" s="17">
        <v>0.1552607717214258</v>
      </c>
      <c r="AH17" s="17">
        <v>8.5753652704948127E-2</v>
      </c>
      <c r="AI17" s="17">
        <v>0.22947061830919979</v>
      </c>
    </row>
    <row r="18" spans="2:35" ht="32" customHeight="1" x14ac:dyDescent="0.2">
      <c r="B18" s="20" t="s">
        <v>347</v>
      </c>
      <c r="C18" s="17">
        <v>0.28191755780110889</v>
      </c>
      <c r="D18" s="17">
        <v>0.23940338477857681</v>
      </c>
      <c r="E18" s="17">
        <v>0.29548899427638681</v>
      </c>
      <c r="F18" s="17">
        <v>0.24627063266847621</v>
      </c>
      <c r="G18" s="17">
        <v>0.27428365876124788</v>
      </c>
      <c r="H18" s="17">
        <v>0.37898671054504962</v>
      </c>
      <c r="I18" s="17">
        <v>0.32711853220960518</v>
      </c>
      <c r="K18" s="17">
        <v>0.31232686154526962</v>
      </c>
      <c r="L18" s="17">
        <v>0.25218857916307957</v>
      </c>
      <c r="N18" s="17">
        <v>0.2862031107633779</v>
      </c>
      <c r="O18" s="17">
        <v>0.21677445121266961</v>
      </c>
      <c r="P18" s="17">
        <v>0.3458920719303839</v>
      </c>
      <c r="Q18" s="17">
        <v>0.2114708605046641</v>
      </c>
      <c r="R18" s="17">
        <v>0.32291506337437542</v>
      </c>
      <c r="S18" s="17">
        <v>0.20136227181000041</v>
      </c>
      <c r="T18" s="17">
        <v>0.30749881474915242</v>
      </c>
      <c r="U18" s="17">
        <v>0.19655107721310189</v>
      </c>
      <c r="V18" s="17">
        <v>0.26630727448800279</v>
      </c>
      <c r="W18" s="17">
        <v>0.33817718282284948</v>
      </c>
      <c r="X18" s="17">
        <v>0.32398135560351232</v>
      </c>
      <c r="Y18" s="17">
        <v>0.29903155651983637</v>
      </c>
      <c r="AA18" s="17">
        <v>0.31104806729224749</v>
      </c>
      <c r="AB18" s="17">
        <v>0.25815156259946731</v>
      </c>
      <c r="AC18" s="17">
        <v>0.33681658920901397</v>
      </c>
      <c r="AD18" s="17">
        <v>0.28604446422872981</v>
      </c>
      <c r="AE18" s="17">
        <v>0.27446562710146938</v>
      </c>
      <c r="AF18" s="17">
        <v>0.32254203250391889</v>
      </c>
      <c r="AG18" s="17">
        <v>0.23916716320431469</v>
      </c>
      <c r="AH18" s="17">
        <v>0.27529794171544608</v>
      </c>
      <c r="AI18" s="17">
        <v>0.28697722293252209</v>
      </c>
    </row>
    <row r="19" spans="2:35" ht="19" customHeight="1" x14ac:dyDescent="0.2">
      <c r="B19" s="20" t="s">
        <v>348</v>
      </c>
      <c r="C19" s="17">
        <v>0.18907814492124411</v>
      </c>
      <c r="D19" s="17">
        <v>0.17148392097727741</v>
      </c>
      <c r="E19" s="17">
        <v>0.14502163458559461</v>
      </c>
      <c r="F19" s="17">
        <v>0.21662572378454081</v>
      </c>
      <c r="G19" s="17">
        <v>0.1844534062736953</v>
      </c>
      <c r="H19" s="17">
        <v>0.22677103631887419</v>
      </c>
      <c r="I19" s="17">
        <v>0.23897404804409039</v>
      </c>
      <c r="K19" s="17">
        <v>0.15381670946146189</v>
      </c>
      <c r="L19" s="17">
        <v>0.2245930827518407</v>
      </c>
      <c r="N19" s="17">
        <v>0.1034985357183955</v>
      </c>
      <c r="O19" s="17">
        <v>0.25986150873257657</v>
      </c>
      <c r="P19" s="17">
        <v>0.1548518584724177</v>
      </c>
      <c r="Q19" s="17">
        <v>0.28473066982305129</v>
      </c>
      <c r="R19" s="17">
        <v>0.13188474724486751</v>
      </c>
      <c r="S19" s="17">
        <v>0.21512309952613251</v>
      </c>
      <c r="T19" s="17">
        <v>0.19192577606326769</v>
      </c>
      <c r="U19" s="17">
        <v>0.21941676896004689</v>
      </c>
      <c r="V19" s="17">
        <v>0.21162001225495319</v>
      </c>
      <c r="W19" s="17">
        <v>0.25843844513557918</v>
      </c>
      <c r="X19" s="17">
        <v>0.12000692112825739</v>
      </c>
      <c r="Y19" s="17">
        <v>0.1333016049361635</v>
      </c>
      <c r="AA19" s="17">
        <v>0.25846625409160928</v>
      </c>
      <c r="AB19" s="17">
        <v>0.1355331655887238</v>
      </c>
      <c r="AC19" s="17">
        <v>0.23604689845419091</v>
      </c>
      <c r="AD19" s="17">
        <v>0.17377421687401279</v>
      </c>
      <c r="AE19" s="17">
        <v>0.18805921796443939</v>
      </c>
      <c r="AF19" s="17">
        <v>8.1342084246472268E-2</v>
      </c>
      <c r="AG19" s="17">
        <v>0.157905622098265</v>
      </c>
      <c r="AH19" s="17">
        <v>0.27647541084084509</v>
      </c>
      <c r="AI19" s="17">
        <v>0.21252467806788669</v>
      </c>
    </row>
    <row r="20" spans="2:35" ht="19" customHeight="1" x14ac:dyDescent="0.2">
      <c r="B20" s="20" t="s">
        <v>177</v>
      </c>
      <c r="C20" s="17">
        <v>4.8877683253590962E-3</v>
      </c>
      <c r="D20" s="17">
        <v>0</v>
      </c>
      <c r="E20" s="17">
        <v>5.7205164006310059E-3</v>
      </c>
      <c r="F20" s="17">
        <v>6.5646867723639993E-3</v>
      </c>
      <c r="G20" s="17">
        <v>0</v>
      </c>
      <c r="H20" s="17">
        <v>2.6318697033263162E-2</v>
      </c>
      <c r="I20" s="17">
        <v>0</v>
      </c>
      <c r="K20" s="17">
        <v>7.406685889752844E-3</v>
      </c>
      <c r="L20" s="17">
        <v>2.4695147399606521E-3</v>
      </c>
      <c r="N20" s="17">
        <v>0</v>
      </c>
      <c r="O20" s="17">
        <v>0</v>
      </c>
      <c r="P20" s="17">
        <v>2.448916880403899E-2</v>
      </c>
      <c r="Q20" s="17">
        <v>2.894339769209231E-2</v>
      </c>
      <c r="R20" s="17">
        <v>0</v>
      </c>
      <c r="S20" s="17">
        <v>1.4622953215536199E-2</v>
      </c>
      <c r="T20" s="17">
        <v>0</v>
      </c>
      <c r="U20" s="17">
        <v>1.6242264845713051E-2</v>
      </c>
      <c r="V20" s="17">
        <v>0</v>
      </c>
      <c r="W20" s="17">
        <v>0</v>
      </c>
      <c r="X20" s="17">
        <v>0</v>
      </c>
      <c r="Y20" s="17">
        <v>0</v>
      </c>
      <c r="AA20" s="17">
        <v>1.10114489579875E-2</v>
      </c>
      <c r="AB20" s="17">
        <v>5.7108245804042817E-3</v>
      </c>
      <c r="AC20" s="17">
        <v>0</v>
      </c>
      <c r="AD20" s="17">
        <v>7.6449466946951804E-3</v>
      </c>
      <c r="AE20" s="17">
        <v>5.8045758715779454E-3</v>
      </c>
      <c r="AF20" s="17">
        <v>0</v>
      </c>
      <c r="AG20" s="17">
        <v>0</v>
      </c>
      <c r="AH20" s="17">
        <v>0</v>
      </c>
      <c r="AI20" s="17">
        <v>0</v>
      </c>
    </row>
    <row r="21" spans="2:35" ht="19" customHeight="1" x14ac:dyDescent="0.2">
      <c r="B21" s="20" t="s">
        <v>75</v>
      </c>
      <c r="C21" s="17">
        <v>7.2495933744567394E-3</v>
      </c>
      <c r="D21" s="17">
        <v>1.076919233601456E-2</v>
      </c>
      <c r="E21" s="17">
        <v>0</v>
      </c>
      <c r="F21" s="17">
        <v>1.4367890692029071E-2</v>
      </c>
      <c r="G21" s="17">
        <v>1.3105823003890651E-2</v>
      </c>
      <c r="H21" s="17">
        <v>0</v>
      </c>
      <c r="I21" s="17">
        <v>0</v>
      </c>
      <c r="K21" s="17">
        <v>7.0847779121454534E-3</v>
      </c>
      <c r="L21" s="17">
        <v>7.4566974192672312E-3</v>
      </c>
      <c r="N21" s="17">
        <v>0</v>
      </c>
      <c r="O21" s="17">
        <v>0</v>
      </c>
      <c r="P21" s="17">
        <v>0</v>
      </c>
      <c r="Q21" s="17">
        <v>0</v>
      </c>
      <c r="R21" s="17">
        <v>1.3179669608329701E-2</v>
      </c>
      <c r="S21" s="17">
        <v>1.378688165255792E-2</v>
      </c>
      <c r="T21" s="17">
        <v>1.681571769316768E-2</v>
      </c>
      <c r="U21" s="17">
        <v>0</v>
      </c>
      <c r="V21" s="17">
        <v>0</v>
      </c>
      <c r="W21" s="17">
        <v>7.7121756405588949E-3</v>
      </c>
      <c r="X21" s="17">
        <v>3.8849703305722891E-2</v>
      </c>
      <c r="Y21" s="17">
        <v>0</v>
      </c>
      <c r="AA21" s="17">
        <v>9.0491596259942072E-3</v>
      </c>
      <c r="AB21" s="17">
        <v>1.23853701270312E-2</v>
      </c>
      <c r="AC21" s="17">
        <v>0</v>
      </c>
      <c r="AD21" s="17">
        <v>7.8839410302506876E-3</v>
      </c>
      <c r="AE21" s="17">
        <v>0</v>
      </c>
      <c r="AF21" s="17">
        <v>0</v>
      </c>
      <c r="AG21" s="17">
        <v>1.6156386877292699E-2</v>
      </c>
      <c r="AH21" s="17">
        <v>0</v>
      </c>
      <c r="AI21" s="17">
        <v>2.273112972714943E-2</v>
      </c>
    </row>
    <row r="23" spans="2:35" x14ac:dyDescent="0.2">
      <c r="B23" s="21" t="s">
        <v>22</v>
      </c>
    </row>
    <row r="24" spans="2:35" x14ac:dyDescent="0.2">
      <c r="B24" t="s">
        <v>409</v>
      </c>
    </row>
    <row r="25" spans="2:35" x14ac:dyDescent="0.2">
      <c r="B25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349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918</v>
      </c>
      <c r="D7" s="24">
        <v>98</v>
      </c>
      <c r="E7" s="24">
        <v>132</v>
      </c>
      <c r="F7" s="24">
        <v>138</v>
      </c>
      <c r="G7" s="24">
        <v>152</v>
      </c>
      <c r="H7" s="24">
        <v>177</v>
      </c>
      <c r="I7" s="24">
        <v>221</v>
      </c>
      <c r="K7" s="24">
        <v>479</v>
      </c>
      <c r="L7" s="24">
        <v>435</v>
      </c>
      <c r="N7" s="24">
        <v>70</v>
      </c>
      <c r="O7" s="24">
        <v>31</v>
      </c>
      <c r="P7" s="24">
        <v>45</v>
      </c>
      <c r="Q7" s="24">
        <v>35</v>
      </c>
      <c r="R7" s="24">
        <v>115</v>
      </c>
      <c r="S7" s="24">
        <v>74</v>
      </c>
      <c r="T7" s="24">
        <v>68</v>
      </c>
      <c r="U7" s="24">
        <v>96</v>
      </c>
      <c r="V7" s="24">
        <v>110</v>
      </c>
      <c r="W7" s="24">
        <v>122</v>
      </c>
      <c r="X7" s="24">
        <v>83</v>
      </c>
      <c r="Y7" s="24">
        <v>69</v>
      </c>
      <c r="AA7" s="24">
        <v>135</v>
      </c>
      <c r="AB7" s="24">
        <v>182</v>
      </c>
      <c r="AC7" s="24">
        <v>72</v>
      </c>
      <c r="AD7" s="24">
        <v>99</v>
      </c>
      <c r="AE7" s="24">
        <v>238</v>
      </c>
      <c r="AF7" s="24">
        <v>25</v>
      </c>
      <c r="AG7" s="24">
        <v>58</v>
      </c>
      <c r="AH7" s="24">
        <v>58</v>
      </c>
      <c r="AI7" s="24">
        <v>51</v>
      </c>
    </row>
    <row r="8" spans="2:37" x14ac:dyDescent="0.2">
      <c r="B8" s="7" t="s">
        <v>69</v>
      </c>
      <c r="C8" s="13">
        <v>923</v>
      </c>
      <c r="D8" s="13">
        <v>91</v>
      </c>
      <c r="E8" s="13">
        <v>132</v>
      </c>
      <c r="F8" s="13">
        <v>140</v>
      </c>
      <c r="G8" s="13">
        <v>148</v>
      </c>
      <c r="H8" s="13">
        <v>171</v>
      </c>
      <c r="I8" s="13">
        <v>242</v>
      </c>
      <c r="K8" s="13">
        <v>468</v>
      </c>
      <c r="L8" s="13">
        <v>451</v>
      </c>
      <c r="N8" s="13">
        <v>78</v>
      </c>
      <c r="O8" s="13">
        <v>28</v>
      </c>
      <c r="P8" s="13">
        <v>44</v>
      </c>
      <c r="Q8" s="13">
        <v>34</v>
      </c>
      <c r="R8" s="13">
        <v>112</v>
      </c>
      <c r="S8" s="13">
        <v>73</v>
      </c>
      <c r="T8" s="13">
        <v>65</v>
      </c>
      <c r="U8" s="13">
        <v>93</v>
      </c>
      <c r="V8" s="13">
        <v>115</v>
      </c>
      <c r="W8" s="13">
        <v>122</v>
      </c>
      <c r="X8" s="13">
        <v>83</v>
      </c>
      <c r="Y8" s="13">
        <v>76</v>
      </c>
      <c r="AA8" s="13">
        <v>138</v>
      </c>
      <c r="AB8" s="13">
        <v>183</v>
      </c>
      <c r="AC8" s="13">
        <v>73</v>
      </c>
      <c r="AD8" s="13">
        <v>97</v>
      </c>
      <c r="AE8" s="13">
        <v>238</v>
      </c>
      <c r="AF8" s="13">
        <v>27</v>
      </c>
      <c r="AG8" s="13">
        <v>55</v>
      </c>
      <c r="AH8" s="13">
        <v>60</v>
      </c>
      <c r="AI8" s="13">
        <v>51</v>
      </c>
    </row>
    <row r="9" spans="2:37" ht="32" customHeight="1" x14ac:dyDescent="0.2">
      <c r="B9" s="20" t="s">
        <v>350</v>
      </c>
      <c r="C9" s="17">
        <v>0.39205116769622278</v>
      </c>
      <c r="D9" s="17">
        <v>0.32898804383044528</v>
      </c>
      <c r="E9" s="17">
        <v>0.38826574555131321</v>
      </c>
      <c r="F9" s="17">
        <v>0.30689692919346279</v>
      </c>
      <c r="G9" s="17">
        <v>0.39472429759752031</v>
      </c>
      <c r="H9" s="17">
        <v>0.45834597200166549</v>
      </c>
      <c r="I9" s="17">
        <v>0.41863211824520552</v>
      </c>
      <c r="K9" s="17">
        <v>0.39664523131260848</v>
      </c>
      <c r="L9" s="17">
        <v>0.38450908678137302</v>
      </c>
      <c r="N9" s="17">
        <v>0.36616233321450642</v>
      </c>
      <c r="O9" s="17">
        <v>0.56322570814852679</v>
      </c>
      <c r="P9" s="17">
        <v>0.45887358977348408</v>
      </c>
      <c r="Q9" s="17">
        <v>0.3535389683249629</v>
      </c>
      <c r="R9" s="17">
        <v>0.38497766070148132</v>
      </c>
      <c r="S9" s="17">
        <v>0.39658854109458669</v>
      </c>
      <c r="T9" s="17">
        <v>0.30976256450341838</v>
      </c>
      <c r="U9" s="17">
        <v>0.31021699003506409</v>
      </c>
      <c r="V9" s="17">
        <v>0.37222929539849009</v>
      </c>
      <c r="W9" s="17">
        <v>0.3695627509187136</v>
      </c>
      <c r="X9" s="17">
        <v>0.48010922664923389</v>
      </c>
      <c r="Y9" s="17">
        <v>0.48119652636918148</v>
      </c>
      <c r="AA9" s="17">
        <v>0.41283187905471558</v>
      </c>
      <c r="AB9" s="17">
        <v>0.4580980150109169</v>
      </c>
      <c r="AC9" s="17">
        <v>0.3309817900031829</v>
      </c>
      <c r="AD9" s="17">
        <v>0.41706340594239411</v>
      </c>
      <c r="AE9" s="17">
        <v>0.36838984683262588</v>
      </c>
      <c r="AF9" s="17">
        <v>0.24670822224327271</v>
      </c>
      <c r="AG9" s="17">
        <v>0.32584648367195068</v>
      </c>
      <c r="AH9" s="17">
        <v>0.39312689072767237</v>
      </c>
      <c r="AI9" s="17">
        <v>0.39776565623196969</v>
      </c>
    </row>
    <row r="10" spans="2:37" ht="32" customHeight="1" x14ac:dyDescent="0.2">
      <c r="B10" s="20" t="s">
        <v>351</v>
      </c>
      <c r="C10" s="17">
        <v>9.9652315123317431E-2</v>
      </c>
      <c r="D10" s="17">
        <v>0.1314629452936788</v>
      </c>
      <c r="E10" s="17">
        <v>0.1160280264732812</v>
      </c>
      <c r="F10" s="17">
        <v>0.11555073412115791</v>
      </c>
      <c r="G10" s="17">
        <v>9.437259557979881E-2</v>
      </c>
      <c r="H10" s="17">
        <v>8.6105698740940914E-2</v>
      </c>
      <c r="I10" s="17">
        <v>8.236273741671013E-2</v>
      </c>
      <c r="K10" s="17">
        <v>0.1112145579724811</v>
      </c>
      <c r="L10" s="17">
        <v>8.8419954829205699E-2</v>
      </c>
      <c r="N10" s="17">
        <v>4.0246016112538231E-2</v>
      </c>
      <c r="O10" s="17">
        <v>7.9554114177835776E-3</v>
      </c>
      <c r="P10" s="17">
        <v>6.5802618430033127E-2</v>
      </c>
      <c r="Q10" s="17">
        <v>8.6983549219963652E-2</v>
      </c>
      <c r="R10" s="17">
        <v>6.7775801815964112E-2</v>
      </c>
      <c r="S10" s="17">
        <v>0.13921272250303501</v>
      </c>
      <c r="T10" s="17">
        <v>0.1338969962444819</v>
      </c>
      <c r="U10" s="17">
        <v>0.1282865371832069</v>
      </c>
      <c r="V10" s="17">
        <v>0.16474526044276089</v>
      </c>
      <c r="W10" s="17">
        <v>9.174277922334613E-2</v>
      </c>
      <c r="X10" s="17">
        <v>7.8287596382023081E-2</v>
      </c>
      <c r="Y10" s="17">
        <v>0.10259601435091061</v>
      </c>
      <c r="AA10" s="17">
        <v>0.1104333749038169</v>
      </c>
      <c r="AB10" s="17">
        <v>8.7829532292613283E-2</v>
      </c>
      <c r="AC10" s="17">
        <v>0.1001524996586238</v>
      </c>
      <c r="AD10" s="17">
        <v>0.13270062907163069</v>
      </c>
      <c r="AE10" s="17">
        <v>9.7512846125615518E-2</v>
      </c>
      <c r="AF10" s="17">
        <v>7.7275984432147296E-2</v>
      </c>
      <c r="AG10" s="17">
        <v>1.6382845683505141E-2</v>
      </c>
      <c r="AH10" s="17">
        <v>9.8562513503044666E-2</v>
      </c>
      <c r="AI10" s="17">
        <v>0.16277093078007199</v>
      </c>
    </row>
    <row r="11" spans="2:37" ht="32" customHeight="1" x14ac:dyDescent="0.2">
      <c r="B11" s="20" t="s">
        <v>352</v>
      </c>
      <c r="C11" s="17">
        <v>0.16208100498833991</v>
      </c>
      <c r="D11" s="17">
        <v>0.1131772131035403</v>
      </c>
      <c r="E11" s="17">
        <v>0.2357371761228603</v>
      </c>
      <c r="F11" s="17">
        <v>0.15154974273867389</v>
      </c>
      <c r="G11" s="17">
        <v>0.16215070444095731</v>
      </c>
      <c r="H11" s="17">
        <v>0.1606737830043467</v>
      </c>
      <c r="I11" s="17">
        <v>0.147265466543339</v>
      </c>
      <c r="K11" s="17">
        <v>0.1806514452732132</v>
      </c>
      <c r="L11" s="17">
        <v>0.14405588701374691</v>
      </c>
      <c r="N11" s="17">
        <v>0.13770993281999239</v>
      </c>
      <c r="O11" s="17">
        <v>6.3904656874555085E-2</v>
      </c>
      <c r="P11" s="17">
        <v>0.19016140805757159</v>
      </c>
      <c r="Q11" s="17">
        <v>0.1211403795896923</v>
      </c>
      <c r="R11" s="17">
        <v>0.15688431828504831</v>
      </c>
      <c r="S11" s="17">
        <v>0.24471806922182321</v>
      </c>
      <c r="T11" s="17">
        <v>0.1525018344612887</v>
      </c>
      <c r="U11" s="17">
        <v>0.1687227417847991</v>
      </c>
      <c r="V11" s="17">
        <v>0.19607761965572451</v>
      </c>
      <c r="W11" s="17">
        <v>0.13129049172145399</v>
      </c>
      <c r="X11" s="17">
        <v>0.11680068548514171</v>
      </c>
      <c r="Y11" s="17">
        <v>0.2018965636594709</v>
      </c>
      <c r="AA11" s="17">
        <v>0.19288312219591841</v>
      </c>
      <c r="AB11" s="17">
        <v>0.17986536631121089</v>
      </c>
      <c r="AC11" s="17">
        <v>0.13332864132286229</v>
      </c>
      <c r="AD11" s="17">
        <v>0.20252811322598399</v>
      </c>
      <c r="AE11" s="17">
        <v>0.13864408556067739</v>
      </c>
      <c r="AF11" s="17">
        <v>0.19070815839779301</v>
      </c>
      <c r="AG11" s="17">
        <v>7.7192333426342144E-2</v>
      </c>
      <c r="AH11" s="17">
        <v>0.1375794265312236</v>
      </c>
      <c r="AI11" s="17">
        <v>0.19362731308914721</v>
      </c>
    </row>
    <row r="12" spans="2:37" ht="32" customHeight="1" x14ac:dyDescent="0.2">
      <c r="B12" s="20" t="s">
        <v>353</v>
      </c>
      <c r="C12" s="17">
        <v>0.1184069967525173</v>
      </c>
      <c r="D12" s="17">
        <v>0.1725893452659753</v>
      </c>
      <c r="E12" s="17">
        <v>0.1164052124629064</v>
      </c>
      <c r="F12" s="17">
        <v>0.1603737325725034</v>
      </c>
      <c r="G12" s="17">
        <v>0.1168355712115761</v>
      </c>
      <c r="H12" s="17">
        <v>8.4491221414816853E-2</v>
      </c>
      <c r="I12" s="17">
        <v>9.9782324839700787E-2</v>
      </c>
      <c r="K12" s="17">
        <v>0.13330301397441621</v>
      </c>
      <c r="L12" s="17">
        <v>0.100075881520196</v>
      </c>
      <c r="N12" s="17">
        <v>9.4982469037154182E-2</v>
      </c>
      <c r="O12" s="17">
        <v>0.13232250526264669</v>
      </c>
      <c r="P12" s="17">
        <v>0.1538128079166276</v>
      </c>
      <c r="Q12" s="17">
        <v>0.11561806711689671</v>
      </c>
      <c r="R12" s="17">
        <v>0.13136003740817859</v>
      </c>
      <c r="S12" s="17">
        <v>0.19955605405344259</v>
      </c>
      <c r="T12" s="17">
        <v>0.15246954771544</v>
      </c>
      <c r="U12" s="17">
        <v>0.117057022873484</v>
      </c>
      <c r="V12" s="17">
        <v>9.3208071683199764E-2</v>
      </c>
      <c r="W12" s="17">
        <v>0.13393555944603541</v>
      </c>
      <c r="X12" s="17">
        <v>3.272939473011529E-2</v>
      </c>
      <c r="Y12" s="17">
        <v>0.1002894004663944</v>
      </c>
      <c r="AA12" s="17">
        <v>0.13813209547087221</v>
      </c>
      <c r="AB12" s="17">
        <v>0.13475921022902621</v>
      </c>
      <c r="AC12" s="17">
        <v>5.5036974682293953E-2</v>
      </c>
      <c r="AD12" s="17">
        <v>0.1073298561190786</v>
      </c>
      <c r="AE12" s="17">
        <v>0.1190352400163442</v>
      </c>
      <c r="AF12" s="17">
        <v>7.9966645131969785E-2</v>
      </c>
      <c r="AG12" s="17">
        <v>0.12711515044607199</v>
      </c>
      <c r="AH12" s="17">
        <v>0.127351313426526</v>
      </c>
      <c r="AI12" s="17">
        <v>0.1162601554140769</v>
      </c>
    </row>
    <row r="13" spans="2:37" ht="46" customHeight="1" x14ac:dyDescent="0.2">
      <c r="B13" s="20" t="s">
        <v>354</v>
      </c>
      <c r="C13" s="17">
        <v>0.16632714970568341</v>
      </c>
      <c r="D13" s="17">
        <v>0.2001528313183441</v>
      </c>
      <c r="E13" s="17">
        <v>0.14980368025977031</v>
      </c>
      <c r="F13" s="17">
        <v>0.1617783855622637</v>
      </c>
      <c r="G13" s="17">
        <v>0.15196910937723551</v>
      </c>
      <c r="H13" s="17">
        <v>0.17979232250818519</v>
      </c>
      <c r="I13" s="17">
        <v>0.1645536379937895</v>
      </c>
      <c r="K13" s="17">
        <v>0.16583456398667309</v>
      </c>
      <c r="L13" s="17">
        <v>0.16422890835480899</v>
      </c>
      <c r="N13" s="17">
        <v>0.12462336820739769</v>
      </c>
      <c r="O13" s="17">
        <v>0.23721203981438521</v>
      </c>
      <c r="P13" s="17">
        <v>0.19994625434433219</v>
      </c>
      <c r="Q13" s="17">
        <v>0.2053548139405946</v>
      </c>
      <c r="R13" s="17">
        <v>0.100888367932608</v>
      </c>
      <c r="S13" s="17">
        <v>0.25397526233554268</v>
      </c>
      <c r="T13" s="17">
        <v>0.17993929430928049</v>
      </c>
      <c r="U13" s="17">
        <v>0.13045296249433161</v>
      </c>
      <c r="V13" s="17">
        <v>0.1853180804357912</v>
      </c>
      <c r="W13" s="17">
        <v>0.2186425269110035</v>
      </c>
      <c r="X13" s="17">
        <v>8.1409457069612098E-2</v>
      </c>
      <c r="Y13" s="17">
        <v>0.17094493583013989</v>
      </c>
      <c r="AA13" s="17">
        <v>0.15770051780781971</v>
      </c>
      <c r="AB13" s="17">
        <v>0.16486889005570091</v>
      </c>
      <c r="AC13" s="17">
        <v>0.18681408728814619</v>
      </c>
      <c r="AD13" s="17">
        <v>0.2712494053244307</v>
      </c>
      <c r="AE13" s="17">
        <v>0.13249510814171039</v>
      </c>
      <c r="AF13" s="17">
        <v>0.15319034052699251</v>
      </c>
      <c r="AG13" s="17">
        <v>0.1174327843813691</v>
      </c>
      <c r="AH13" s="17">
        <v>0.1231713863290843</v>
      </c>
      <c r="AI13" s="17">
        <v>0.23466940320861521</v>
      </c>
    </row>
    <row r="14" spans="2:37" ht="32" customHeight="1" x14ac:dyDescent="0.2">
      <c r="B14" s="20" t="s">
        <v>355</v>
      </c>
      <c r="C14" s="17">
        <v>0.15679676826121439</v>
      </c>
      <c r="D14" s="17">
        <v>0.21606322620439139</v>
      </c>
      <c r="E14" s="17">
        <v>0.129388347768018</v>
      </c>
      <c r="F14" s="17">
        <v>0.20118197971155261</v>
      </c>
      <c r="G14" s="17">
        <v>0.16136085415188639</v>
      </c>
      <c r="H14" s="17">
        <v>0.17242312925420031</v>
      </c>
      <c r="I14" s="17">
        <v>0.1100727961388613</v>
      </c>
      <c r="K14" s="17">
        <v>0.1703374592614276</v>
      </c>
      <c r="L14" s="17">
        <v>0.14394881726864731</v>
      </c>
      <c r="N14" s="17">
        <v>0.19318982464446591</v>
      </c>
      <c r="O14" s="17">
        <v>6.4978111219521031E-2</v>
      </c>
      <c r="P14" s="17">
        <v>0.25599311342026437</v>
      </c>
      <c r="Q14" s="17">
        <v>0.178636209662553</v>
      </c>
      <c r="R14" s="17">
        <v>0.17435140709210181</v>
      </c>
      <c r="S14" s="17">
        <v>0.18690897336942261</v>
      </c>
      <c r="T14" s="17">
        <v>0.10851664485362129</v>
      </c>
      <c r="U14" s="17">
        <v>0.20415938386626001</v>
      </c>
      <c r="V14" s="17">
        <v>0.16429298750970359</v>
      </c>
      <c r="W14" s="17">
        <v>0.11320540655373811</v>
      </c>
      <c r="X14" s="17">
        <v>0.1372852287040898</v>
      </c>
      <c r="Y14" s="17">
        <v>9.4666928249787938E-2</v>
      </c>
      <c r="AA14" s="17">
        <v>0.22037630246580381</v>
      </c>
      <c r="AB14" s="17">
        <v>0.14302399186115319</v>
      </c>
      <c r="AC14" s="17">
        <v>0.1658739169985623</v>
      </c>
      <c r="AD14" s="17">
        <v>0.1023346935093961</v>
      </c>
      <c r="AE14" s="17">
        <v>0.1755326597121058</v>
      </c>
      <c r="AF14" s="17">
        <v>0.1545300049824051</v>
      </c>
      <c r="AG14" s="17">
        <v>0.1975954123271009</v>
      </c>
      <c r="AH14" s="17">
        <v>0.10035900852787159</v>
      </c>
      <c r="AI14" s="17">
        <v>5.9439178147587882E-2</v>
      </c>
    </row>
    <row r="15" spans="2:37" ht="46" customHeight="1" x14ac:dyDescent="0.2">
      <c r="B15" s="20" t="s">
        <v>356</v>
      </c>
      <c r="C15" s="17">
        <v>0.14486760848046429</v>
      </c>
      <c r="D15" s="17">
        <v>0.23706348116701381</v>
      </c>
      <c r="E15" s="17">
        <v>0.13060953478702869</v>
      </c>
      <c r="F15" s="17">
        <v>0.17942799488458411</v>
      </c>
      <c r="G15" s="17">
        <v>9.4279673129732164E-2</v>
      </c>
      <c r="H15" s="17">
        <v>0.116255763865485</v>
      </c>
      <c r="I15" s="17">
        <v>0.14911742507445369</v>
      </c>
      <c r="K15" s="17">
        <v>0.13759927816883069</v>
      </c>
      <c r="L15" s="17">
        <v>0.15351448498712189</v>
      </c>
      <c r="N15" s="17">
        <v>0.1613747691518824</v>
      </c>
      <c r="O15" s="17">
        <v>0.19785771364822921</v>
      </c>
      <c r="P15" s="17">
        <v>0.1167246551628367</v>
      </c>
      <c r="Q15" s="17">
        <v>0.1179600375952848</v>
      </c>
      <c r="R15" s="17">
        <v>0.1323108684717747</v>
      </c>
      <c r="S15" s="17">
        <v>0.1493958362895397</v>
      </c>
      <c r="T15" s="17">
        <v>0.14012260878378241</v>
      </c>
      <c r="U15" s="17">
        <v>0.15946991959163051</v>
      </c>
      <c r="V15" s="17">
        <v>0.1259397764965729</v>
      </c>
      <c r="W15" s="17">
        <v>0.19088287175327401</v>
      </c>
      <c r="X15" s="17">
        <v>0.16324829803730309</v>
      </c>
      <c r="Y15" s="17">
        <v>7.150982312736881E-2</v>
      </c>
      <c r="AA15" s="17">
        <v>0.1200035639748351</v>
      </c>
      <c r="AB15" s="17">
        <v>0.14481731331913919</v>
      </c>
      <c r="AC15" s="17">
        <v>0.1576423333743194</v>
      </c>
      <c r="AD15" s="17">
        <v>0.2093612764014538</v>
      </c>
      <c r="AE15" s="17">
        <v>0.13059700376599279</v>
      </c>
      <c r="AF15" s="17">
        <v>0.1235001442735295</v>
      </c>
      <c r="AG15" s="17">
        <v>0.12370908093540441</v>
      </c>
      <c r="AH15" s="17">
        <v>0.12691244768567189</v>
      </c>
      <c r="AI15" s="17">
        <v>0.1937048482317463</v>
      </c>
    </row>
    <row r="16" spans="2:37" ht="32" customHeight="1" x14ac:dyDescent="0.2">
      <c r="B16" s="20" t="s">
        <v>357</v>
      </c>
      <c r="C16" s="17">
        <v>0.1083044599771379</v>
      </c>
      <c r="D16" s="17">
        <v>0.18399014685769549</v>
      </c>
      <c r="E16" s="17">
        <v>0.1837825717772327</v>
      </c>
      <c r="F16" s="17">
        <v>0.14629716805140591</v>
      </c>
      <c r="G16" s="17">
        <v>0.10564847939146391</v>
      </c>
      <c r="H16" s="17">
        <v>5.5598541404895847E-2</v>
      </c>
      <c r="I16" s="17">
        <v>5.5531116205682032E-2</v>
      </c>
      <c r="K16" s="17">
        <v>0.13017406282478999</v>
      </c>
      <c r="L16" s="17">
        <v>8.4435419368709075E-2</v>
      </c>
      <c r="N16" s="17">
        <v>3.9598594913638638E-2</v>
      </c>
      <c r="O16" s="17">
        <v>3.220955903702815E-2</v>
      </c>
      <c r="P16" s="17">
        <v>9.1655270878039347E-2</v>
      </c>
      <c r="Q16" s="17">
        <v>0.17408571137027001</v>
      </c>
      <c r="R16" s="17">
        <v>0.110967920042885</v>
      </c>
      <c r="S16" s="17">
        <v>0.13189143577762599</v>
      </c>
      <c r="T16" s="17">
        <v>0.1213851164418526</v>
      </c>
      <c r="U16" s="17">
        <v>0.15429204777649391</v>
      </c>
      <c r="V16" s="17">
        <v>0.15244113327900871</v>
      </c>
      <c r="W16" s="17">
        <v>9.779237485641637E-2</v>
      </c>
      <c r="X16" s="17">
        <v>8.1639783989054485E-2</v>
      </c>
      <c r="Y16" s="17">
        <v>7.2677017054934234E-2</v>
      </c>
      <c r="AA16" s="17">
        <v>8.4747070600449725E-2</v>
      </c>
      <c r="AB16" s="17">
        <v>0.13547753608233559</v>
      </c>
      <c r="AC16" s="17">
        <v>5.3360176069164711E-2</v>
      </c>
      <c r="AD16" s="17">
        <v>0.1221058251823882</v>
      </c>
      <c r="AE16" s="17">
        <v>0.1206145105512743</v>
      </c>
      <c r="AF16" s="17">
        <v>3.5681915066954638E-2</v>
      </c>
      <c r="AG16" s="17">
        <v>0.1770166113971548</v>
      </c>
      <c r="AH16" s="17">
        <v>1.7389223838997329E-2</v>
      </c>
      <c r="AI16" s="17">
        <v>0.14152623589341309</v>
      </c>
    </row>
    <row r="17" spans="2:35" ht="46" customHeight="1" x14ac:dyDescent="0.2">
      <c r="B17" s="20" t="s">
        <v>358</v>
      </c>
      <c r="C17" s="17">
        <v>0.14190416385162519</v>
      </c>
      <c r="D17" s="17">
        <v>0.1674650013955995</v>
      </c>
      <c r="E17" s="17">
        <v>0.15187926797216431</v>
      </c>
      <c r="F17" s="17">
        <v>0.16029511519646569</v>
      </c>
      <c r="G17" s="17">
        <v>0.1010411568106097</v>
      </c>
      <c r="H17" s="17">
        <v>0.15846996837533961</v>
      </c>
      <c r="I17" s="17">
        <v>0.12949751753060029</v>
      </c>
      <c r="K17" s="17">
        <v>0.16307784056623231</v>
      </c>
      <c r="L17" s="17">
        <v>0.1210244061974613</v>
      </c>
      <c r="N17" s="17">
        <v>8.3840276809647174E-2</v>
      </c>
      <c r="O17" s="17">
        <v>9.9403467182140576E-2</v>
      </c>
      <c r="P17" s="17">
        <v>0.140957019973452</v>
      </c>
      <c r="Q17" s="17">
        <v>0.19947867163617919</v>
      </c>
      <c r="R17" s="17">
        <v>0.1232878022884981</v>
      </c>
      <c r="S17" s="17">
        <v>5.5380890485700288E-2</v>
      </c>
      <c r="T17" s="17">
        <v>0.13049974560093619</v>
      </c>
      <c r="U17" s="17">
        <v>0.16478989691591009</v>
      </c>
      <c r="V17" s="17">
        <v>0.19638627546706361</v>
      </c>
      <c r="W17" s="17">
        <v>0.15520928557655839</v>
      </c>
      <c r="X17" s="17">
        <v>0.1144517232374014</v>
      </c>
      <c r="Y17" s="17">
        <v>0.2101105608744635</v>
      </c>
      <c r="AA17" s="17">
        <v>0.1067897466497552</v>
      </c>
      <c r="AB17" s="17">
        <v>0.14121736072464941</v>
      </c>
      <c r="AC17" s="17">
        <v>0.1656715382964622</v>
      </c>
      <c r="AD17" s="17">
        <v>0.16455829381827641</v>
      </c>
      <c r="AE17" s="17">
        <v>0.15702410579944309</v>
      </c>
      <c r="AF17" s="17">
        <v>0.1201317360992683</v>
      </c>
      <c r="AG17" s="17">
        <v>8.8510491309308895E-2</v>
      </c>
      <c r="AH17" s="17">
        <v>0.17668901216248939</v>
      </c>
      <c r="AI17" s="17">
        <v>0.11998227396010309</v>
      </c>
    </row>
    <row r="18" spans="2:35" ht="19" customHeight="1" x14ac:dyDescent="0.2">
      <c r="B18" s="20" t="s">
        <v>348</v>
      </c>
      <c r="C18" s="17">
        <v>0.2143564030902409</v>
      </c>
      <c r="D18" s="17">
        <v>0.1964409561543109</v>
      </c>
      <c r="E18" s="17">
        <v>0.14391617572917781</v>
      </c>
      <c r="F18" s="17">
        <v>0.20477802148657559</v>
      </c>
      <c r="G18" s="17">
        <v>0.25547042378356061</v>
      </c>
      <c r="H18" s="17">
        <v>0.1795659783227235</v>
      </c>
      <c r="I18" s="17">
        <v>0.26449110628034811</v>
      </c>
      <c r="K18" s="17">
        <v>0.1792094045764307</v>
      </c>
      <c r="L18" s="17">
        <v>0.25245396429920142</v>
      </c>
      <c r="N18" s="17">
        <v>0.17896728710281251</v>
      </c>
      <c r="O18" s="17">
        <v>0.23483446489077259</v>
      </c>
      <c r="P18" s="17">
        <v>0.13649306419516949</v>
      </c>
      <c r="Q18" s="17">
        <v>0.28991117743242922</v>
      </c>
      <c r="R18" s="17">
        <v>0.22988277132573151</v>
      </c>
      <c r="S18" s="17">
        <v>0.19314635193393459</v>
      </c>
      <c r="T18" s="17">
        <v>0.26478985871107691</v>
      </c>
      <c r="U18" s="17">
        <v>0.24917638120060229</v>
      </c>
      <c r="V18" s="17">
        <v>0.20295816702716629</v>
      </c>
      <c r="W18" s="17">
        <v>0.19541816593069561</v>
      </c>
      <c r="X18" s="17">
        <v>0.19904264124010751</v>
      </c>
      <c r="Y18" s="17">
        <v>0.23014972995505761</v>
      </c>
      <c r="AA18" s="17">
        <v>0.24242941536547849</v>
      </c>
      <c r="AB18" s="17">
        <v>0.22147095765899991</v>
      </c>
      <c r="AC18" s="17">
        <v>0.22631809649653251</v>
      </c>
      <c r="AD18" s="17">
        <v>0.1545016033306765</v>
      </c>
      <c r="AE18" s="17">
        <v>0.20305148584013749</v>
      </c>
      <c r="AF18" s="17">
        <v>0.16408405988806801</v>
      </c>
      <c r="AG18" s="17">
        <v>0.30758520324852351</v>
      </c>
      <c r="AH18" s="17">
        <v>0.23777465156905969</v>
      </c>
      <c r="AI18" s="17">
        <v>0.161035595793626</v>
      </c>
    </row>
    <row r="19" spans="2:35" ht="19" customHeight="1" x14ac:dyDescent="0.2">
      <c r="B19" s="20" t="s">
        <v>177</v>
      </c>
      <c r="C19" s="17">
        <v>6.1929477437266969E-2</v>
      </c>
      <c r="D19" s="17">
        <v>0</v>
      </c>
      <c r="E19" s="17">
        <v>4.7867942686412042E-2</v>
      </c>
      <c r="F19" s="17">
        <v>6.4613968184807871E-2</v>
      </c>
      <c r="G19" s="17">
        <v>6.5443362271123615E-2</v>
      </c>
      <c r="H19" s="17">
        <v>7.4604764668321E-2</v>
      </c>
      <c r="I19" s="17">
        <v>8.0206787646314365E-2</v>
      </c>
      <c r="K19" s="17">
        <v>7.3613713203534659E-2</v>
      </c>
      <c r="L19" s="17">
        <v>4.8271685879237657E-2</v>
      </c>
      <c r="N19" s="17">
        <v>9.9030647716162948E-2</v>
      </c>
      <c r="O19" s="17">
        <v>6.5324149310664395E-2</v>
      </c>
      <c r="P19" s="17">
        <v>6.5696586997975162E-2</v>
      </c>
      <c r="Q19" s="17">
        <v>0</v>
      </c>
      <c r="R19" s="17">
        <v>6.3066213981797584E-2</v>
      </c>
      <c r="S19" s="17">
        <v>6.8254982442757989E-2</v>
      </c>
      <c r="T19" s="17">
        <v>4.4249941979925031E-2</v>
      </c>
      <c r="U19" s="17">
        <v>4.2460918374533058E-2</v>
      </c>
      <c r="V19" s="17">
        <v>4.5625213985091513E-2</v>
      </c>
      <c r="W19" s="17">
        <v>4.120004493816308E-2</v>
      </c>
      <c r="X19" s="17">
        <v>0.13655401086038879</v>
      </c>
      <c r="Y19" s="17">
        <v>5.6135892752570693E-2</v>
      </c>
      <c r="AA19" s="17">
        <v>5.3314117584898103E-2</v>
      </c>
      <c r="AB19" s="17">
        <v>5.290065539116149E-2</v>
      </c>
      <c r="AC19" s="17">
        <v>7.1224771591594016E-2</v>
      </c>
      <c r="AD19" s="17">
        <v>5.3780028893960302E-2</v>
      </c>
      <c r="AE19" s="17">
        <v>7.0836038748716801E-2</v>
      </c>
      <c r="AF19" s="17">
        <v>3.7346484122797959E-2</v>
      </c>
      <c r="AG19" s="17">
        <v>7.2383781963077834E-2</v>
      </c>
      <c r="AH19" s="17">
        <v>8.2035031362939409E-2</v>
      </c>
      <c r="AI19" s="17">
        <v>5.6590671232359287E-2</v>
      </c>
    </row>
    <row r="20" spans="2:35" ht="19" customHeight="1" x14ac:dyDescent="0.2">
      <c r="B20" s="20" t="s">
        <v>75</v>
      </c>
      <c r="C20" s="17">
        <v>2.400247367843145E-2</v>
      </c>
      <c r="D20" s="17">
        <v>1.067327140779561E-2</v>
      </c>
      <c r="E20" s="17">
        <v>1.6554625037999891E-2</v>
      </c>
      <c r="F20" s="17">
        <v>5.1745187217514081E-2</v>
      </c>
      <c r="G20" s="17">
        <v>1.9830593618780319E-2</v>
      </c>
      <c r="H20" s="17">
        <v>2.8242326176075899E-2</v>
      </c>
      <c r="I20" s="17">
        <v>1.6591248649807541E-2</v>
      </c>
      <c r="K20" s="17">
        <v>2.9324339926875019E-2</v>
      </c>
      <c r="L20" s="17">
        <v>1.8665337677834178E-2</v>
      </c>
      <c r="N20" s="17">
        <v>4.2719784031752098E-2</v>
      </c>
      <c r="O20" s="17">
        <v>0</v>
      </c>
      <c r="P20" s="17">
        <v>0</v>
      </c>
      <c r="Q20" s="17">
        <v>0</v>
      </c>
      <c r="R20" s="17">
        <v>3.5862891239552851E-2</v>
      </c>
      <c r="S20" s="17">
        <v>2.494276551972981E-2</v>
      </c>
      <c r="T20" s="17">
        <v>2.9386657305056341E-2</v>
      </c>
      <c r="U20" s="17">
        <v>0</v>
      </c>
      <c r="V20" s="17">
        <v>4.3792878728757582E-2</v>
      </c>
      <c r="W20" s="17">
        <v>3.3097187987437403E-2</v>
      </c>
      <c r="X20" s="17">
        <v>2.42902506159813E-2</v>
      </c>
      <c r="Y20" s="17">
        <v>0</v>
      </c>
      <c r="AA20" s="17">
        <v>2.817271749329121E-2</v>
      </c>
      <c r="AB20" s="17">
        <v>5.6447812297632863E-3</v>
      </c>
      <c r="AC20" s="17">
        <v>6.95888037269594E-2</v>
      </c>
      <c r="AD20" s="17">
        <v>0</v>
      </c>
      <c r="AE20" s="17">
        <v>1.736687944248046E-2</v>
      </c>
      <c r="AF20" s="17">
        <v>4.4002200848148668E-2</v>
      </c>
      <c r="AG20" s="17">
        <v>7.0109849310636782E-2</v>
      </c>
      <c r="AH20" s="17">
        <v>4.8880271790892632E-2</v>
      </c>
      <c r="AI20" s="17">
        <v>0</v>
      </c>
    </row>
    <row r="22" spans="2:35" x14ac:dyDescent="0.2">
      <c r="B22" s="21" t="s">
        <v>23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333</v>
      </c>
      <c r="C9" s="17">
        <v>5.7460087217533491E-2</v>
      </c>
      <c r="D9" s="17">
        <v>8.951125585394018E-2</v>
      </c>
      <c r="E9" s="17">
        <v>0.1074057672149385</v>
      </c>
      <c r="F9" s="17">
        <v>8.0001006529338031E-2</v>
      </c>
      <c r="G9" s="17">
        <v>3.6578035373300843E-2</v>
      </c>
      <c r="H9" s="17">
        <v>3.8073123254481069E-2</v>
      </c>
      <c r="I9" s="17">
        <v>7.4525497524112992E-3</v>
      </c>
      <c r="K9" s="17">
        <v>7.192653284001102E-2</v>
      </c>
      <c r="L9" s="17">
        <v>4.366071571987773E-2</v>
      </c>
      <c r="N9" s="17">
        <v>4.1300206735168828E-2</v>
      </c>
      <c r="O9" s="17">
        <v>9.5352434376856768E-2</v>
      </c>
      <c r="P9" s="17">
        <v>6.6268783291508399E-2</v>
      </c>
      <c r="Q9" s="17">
        <v>4.6365735330669837E-2</v>
      </c>
      <c r="R9" s="17">
        <v>5.1163240139539191E-2</v>
      </c>
      <c r="S9" s="17">
        <v>5.3139048914891983E-2</v>
      </c>
      <c r="T9" s="17">
        <v>5.7137952813439648E-2</v>
      </c>
      <c r="U9" s="17">
        <v>7.7733241534163194E-2</v>
      </c>
      <c r="V9" s="17">
        <v>9.0001853689958597E-2</v>
      </c>
      <c r="W9" s="17">
        <v>5.5748468264586959E-2</v>
      </c>
      <c r="X9" s="17">
        <v>2.9338829924361789E-2</v>
      </c>
      <c r="Y9" s="17">
        <v>2.9296878922266699E-2</v>
      </c>
      <c r="AA9" s="17">
        <v>5.9330674048660242E-2</v>
      </c>
      <c r="AB9" s="17">
        <v>8.2415754200137831E-2</v>
      </c>
      <c r="AC9" s="17">
        <v>3.3974396340292298E-2</v>
      </c>
      <c r="AD9" s="17">
        <v>5.1412142728391383E-2</v>
      </c>
      <c r="AE9" s="17">
        <v>5.57907321666513E-2</v>
      </c>
      <c r="AF9" s="17">
        <v>6.6539643879497651E-2</v>
      </c>
      <c r="AG9" s="17">
        <v>5.4896151176932362E-2</v>
      </c>
      <c r="AH9" s="17">
        <v>4.1462254288648047E-2</v>
      </c>
      <c r="AI9" s="17">
        <v>3.8487881961224303E-2</v>
      </c>
    </row>
    <row r="10" spans="2:37" ht="19" customHeight="1" x14ac:dyDescent="0.2">
      <c r="B10" s="20" t="s">
        <v>334</v>
      </c>
      <c r="C10" s="17">
        <v>0.24055888986519011</v>
      </c>
      <c r="D10" s="17">
        <v>0.2379041215117724</v>
      </c>
      <c r="E10" s="17">
        <v>0.28370689483565692</v>
      </c>
      <c r="F10" s="17">
        <v>0.2769203591974071</v>
      </c>
      <c r="G10" s="17">
        <v>0.28613587911493138</v>
      </c>
      <c r="H10" s="17">
        <v>0.19165167040990419</v>
      </c>
      <c r="I10" s="17">
        <v>0.17345332503643349</v>
      </c>
      <c r="K10" s="17">
        <v>0.2375063552111063</v>
      </c>
      <c r="L10" s="17">
        <v>0.24323033679504921</v>
      </c>
      <c r="N10" s="17">
        <v>0.23692053359761411</v>
      </c>
      <c r="O10" s="17">
        <v>0.21798046248889971</v>
      </c>
      <c r="P10" s="17">
        <v>0.23735753499717269</v>
      </c>
      <c r="Q10" s="17">
        <v>0.27469216146690362</v>
      </c>
      <c r="R10" s="17">
        <v>0.26646262109565372</v>
      </c>
      <c r="S10" s="17">
        <v>0.21384407003190831</v>
      </c>
      <c r="T10" s="17">
        <v>0.28890439724588662</v>
      </c>
      <c r="U10" s="17">
        <v>0.22183249232400029</v>
      </c>
      <c r="V10" s="17">
        <v>0.2541720490475784</v>
      </c>
      <c r="W10" s="17">
        <v>0.22086415208000601</v>
      </c>
      <c r="X10" s="17">
        <v>0.21688010108124861</v>
      </c>
      <c r="Y10" s="17">
        <v>0.23985981483789709</v>
      </c>
      <c r="AA10" s="17">
        <v>0.2471478963214348</v>
      </c>
      <c r="AB10" s="17">
        <v>0.24273117744051881</v>
      </c>
      <c r="AC10" s="17">
        <v>0.22832167394698949</v>
      </c>
      <c r="AD10" s="17">
        <v>0.29688274387108882</v>
      </c>
      <c r="AE10" s="17">
        <v>0.23788171551421319</v>
      </c>
      <c r="AF10" s="17">
        <v>0.15258377732194209</v>
      </c>
      <c r="AG10" s="17">
        <v>0.21829003495409571</v>
      </c>
      <c r="AH10" s="17">
        <v>0.18937224837830419</v>
      </c>
      <c r="AI10" s="17">
        <v>0.28078424936164181</v>
      </c>
    </row>
    <row r="11" spans="2:37" ht="19" customHeight="1" x14ac:dyDescent="0.2">
      <c r="B11" s="20" t="s">
        <v>335</v>
      </c>
      <c r="C11" s="17">
        <v>0.35432730830661391</v>
      </c>
      <c r="D11" s="17">
        <v>0.32371037372633987</v>
      </c>
      <c r="E11" s="17">
        <v>0.31711077707486529</v>
      </c>
      <c r="F11" s="17">
        <v>0.28593835750300961</v>
      </c>
      <c r="G11" s="17">
        <v>0.38859680239347888</v>
      </c>
      <c r="H11" s="17">
        <v>0.37583402848010961</v>
      </c>
      <c r="I11" s="17">
        <v>0.41790918961474122</v>
      </c>
      <c r="K11" s="17">
        <v>0.35234201470597543</v>
      </c>
      <c r="L11" s="17">
        <v>0.35752465408462042</v>
      </c>
      <c r="N11" s="17">
        <v>0.30648637824189828</v>
      </c>
      <c r="O11" s="17">
        <v>0.29006429447492799</v>
      </c>
      <c r="P11" s="17">
        <v>0.35579856488713713</v>
      </c>
      <c r="Q11" s="17">
        <v>0.37556938689192548</v>
      </c>
      <c r="R11" s="17">
        <v>0.3442359876133812</v>
      </c>
      <c r="S11" s="17">
        <v>0.41349451029883111</v>
      </c>
      <c r="T11" s="17">
        <v>0.35867188362974228</v>
      </c>
      <c r="U11" s="17">
        <v>0.41711902113993732</v>
      </c>
      <c r="V11" s="17">
        <v>0.31470125940381249</v>
      </c>
      <c r="W11" s="17">
        <v>0.36838831395228849</v>
      </c>
      <c r="X11" s="17">
        <v>0.29803601129436319</v>
      </c>
      <c r="Y11" s="17">
        <v>0.39787528700396929</v>
      </c>
      <c r="AA11" s="17">
        <v>0.3497033563800559</v>
      </c>
      <c r="AB11" s="17">
        <v>0.32820405016773979</v>
      </c>
      <c r="AC11" s="17">
        <v>0.37230401913389238</v>
      </c>
      <c r="AD11" s="17">
        <v>0.32200323358154559</v>
      </c>
      <c r="AE11" s="17">
        <v>0.38742866506953899</v>
      </c>
      <c r="AF11" s="17">
        <v>0.34170357333632401</v>
      </c>
      <c r="AG11" s="17">
        <v>0.36849042576372543</v>
      </c>
      <c r="AH11" s="17">
        <v>0.35411540752598508</v>
      </c>
      <c r="AI11" s="17">
        <v>0.35314164398158349</v>
      </c>
    </row>
    <row r="12" spans="2:37" ht="19" customHeight="1" x14ac:dyDescent="0.2">
      <c r="B12" s="20" t="s">
        <v>336</v>
      </c>
      <c r="C12" s="17">
        <v>0.21983380932405089</v>
      </c>
      <c r="D12" s="17">
        <v>0.2333025371716593</v>
      </c>
      <c r="E12" s="17">
        <v>0.23277644059475019</v>
      </c>
      <c r="F12" s="17">
        <v>0.1991949036016715</v>
      </c>
      <c r="G12" s="17">
        <v>0.1649811985155937</v>
      </c>
      <c r="H12" s="17">
        <v>0.25460225316395502</v>
      </c>
      <c r="I12" s="17">
        <v>0.2385809399548659</v>
      </c>
      <c r="K12" s="17">
        <v>0.23794803552645361</v>
      </c>
      <c r="L12" s="17">
        <v>0.2000920715210078</v>
      </c>
      <c r="N12" s="17">
        <v>0.25651634736589263</v>
      </c>
      <c r="O12" s="17">
        <v>0.23992546547011451</v>
      </c>
      <c r="P12" s="17">
        <v>0.1911099956467254</v>
      </c>
      <c r="Q12" s="17">
        <v>0.17175511092938861</v>
      </c>
      <c r="R12" s="17">
        <v>0.19990850960151349</v>
      </c>
      <c r="S12" s="17">
        <v>0.17805336014838621</v>
      </c>
      <c r="T12" s="17">
        <v>0.1923774782867651</v>
      </c>
      <c r="U12" s="17">
        <v>0.1953355410380587</v>
      </c>
      <c r="V12" s="17">
        <v>0.24874037306989311</v>
      </c>
      <c r="W12" s="17">
        <v>0.2211653080803524</v>
      </c>
      <c r="X12" s="17">
        <v>0.30909675894692018</v>
      </c>
      <c r="Y12" s="17">
        <v>0.1951064707459769</v>
      </c>
      <c r="AA12" s="17">
        <v>0.23885370823875041</v>
      </c>
      <c r="AB12" s="17">
        <v>0.25537156809396572</v>
      </c>
      <c r="AC12" s="17">
        <v>0.19419412583092721</v>
      </c>
      <c r="AD12" s="17">
        <v>0.23717518876803839</v>
      </c>
      <c r="AE12" s="17">
        <v>0.21617813906122241</v>
      </c>
      <c r="AF12" s="17">
        <v>0.26573502792332088</v>
      </c>
      <c r="AG12" s="17">
        <v>0.15357819967355901</v>
      </c>
      <c r="AH12" s="17">
        <v>0.15261314752644289</v>
      </c>
      <c r="AI12" s="17">
        <v>0.22182799319232019</v>
      </c>
    </row>
    <row r="13" spans="2:37" ht="19" customHeight="1" x14ac:dyDescent="0.2">
      <c r="B13" s="20" t="s">
        <v>128</v>
      </c>
      <c r="C13" s="17">
        <v>0.1278199052866115</v>
      </c>
      <c r="D13" s="17">
        <v>0.1155717117362882</v>
      </c>
      <c r="E13" s="17">
        <v>5.9000120279789119E-2</v>
      </c>
      <c r="F13" s="17">
        <v>0.15794537316857371</v>
      </c>
      <c r="G13" s="17">
        <v>0.12370808460269531</v>
      </c>
      <c r="H13" s="17">
        <v>0.1398389246915501</v>
      </c>
      <c r="I13" s="17">
        <v>0.16260399564154809</v>
      </c>
      <c r="K13" s="17">
        <v>0.1002770617164538</v>
      </c>
      <c r="L13" s="17">
        <v>0.155492221879445</v>
      </c>
      <c r="N13" s="17">
        <v>0.15877653405942599</v>
      </c>
      <c r="O13" s="17">
        <v>0.15667734318920101</v>
      </c>
      <c r="P13" s="17">
        <v>0.14946512117745661</v>
      </c>
      <c r="Q13" s="17">
        <v>0.1316176053811127</v>
      </c>
      <c r="R13" s="17">
        <v>0.13822964154991241</v>
      </c>
      <c r="S13" s="17">
        <v>0.14146901060598241</v>
      </c>
      <c r="T13" s="17">
        <v>0.1029082880241665</v>
      </c>
      <c r="U13" s="17">
        <v>8.79797039638405E-2</v>
      </c>
      <c r="V13" s="17">
        <v>9.2384464788757142E-2</v>
      </c>
      <c r="W13" s="17">
        <v>0.133833757622766</v>
      </c>
      <c r="X13" s="17">
        <v>0.146648298753106</v>
      </c>
      <c r="Y13" s="17">
        <v>0.1378615484898898</v>
      </c>
      <c r="AA13" s="17">
        <v>0.1049643650110986</v>
      </c>
      <c r="AB13" s="17">
        <v>9.1277450097637935E-2</v>
      </c>
      <c r="AC13" s="17">
        <v>0.17120578474789849</v>
      </c>
      <c r="AD13" s="17">
        <v>9.2526691050935889E-2</v>
      </c>
      <c r="AE13" s="17">
        <v>0.102720748188374</v>
      </c>
      <c r="AF13" s="17">
        <v>0.17343797753891549</v>
      </c>
      <c r="AG13" s="17">
        <v>0.20474518843168771</v>
      </c>
      <c r="AH13" s="17">
        <v>0.26243694228061981</v>
      </c>
      <c r="AI13" s="17">
        <v>0.1057582315032301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602</v>
      </c>
      <c r="D7" s="24">
        <v>98</v>
      </c>
      <c r="E7" s="24">
        <v>133</v>
      </c>
      <c r="F7" s="24">
        <v>121</v>
      </c>
      <c r="G7" s="24">
        <v>113</v>
      </c>
      <c r="H7" s="24">
        <v>68</v>
      </c>
      <c r="I7" s="24">
        <v>69</v>
      </c>
      <c r="K7" s="24">
        <v>313</v>
      </c>
      <c r="L7" s="24">
        <v>287</v>
      </c>
      <c r="N7" s="24">
        <v>46</v>
      </c>
      <c r="O7" s="24">
        <v>21</v>
      </c>
      <c r="P7" s="24">
        <v>31</v>
      </c>
      <c r="Q7" s="24">
        <v>28</v>
      </c>
      <c r="R7" s="24">
        <v>73</v>
      </c>
      <c r="S7" s="24">
        <v>45</v>
      </c>
      <c r="T7" s="24">
        <v>50</v>
      </c>
      <c r="U7" s="24">
        <v>55</v>
      </c>
      <c r="V7" s="24">
        <v>95</v>
      </c>
      <c r="W7" s="24">
        <v>74</v>
      </c>
      <c r="X7" s="24">
        <v>40</v>
      </c>
      <c r="Y7" s="24">
        <v>44</v>
      </c>
      <c r="AA7" s="24">
        <v>82</v>
      </c>
      <c r="AB7" s="24">
        <v>128</v>
      </c>
      <c r="AC7" s="24">
        <v>38</v>
      </c>
      <c r="AD7" s="24">
        <v>88</v>
      </c>
      <c r="AE7" s="24">
        <v>141</v>
      </c>
      <c r="AF7" s="24">
        <v>13</v>
      </c>
      <c r="AG7" s="24">
        <v>39</v>
      </c>
      <c r="AH7" s="24">
        <v>39</v>
      </c>
      <c r="AI7" s="24">
        <v>34</v>
      </c>
    </row>
    <row r="8" spans="2:37" x14ac:dyDescent="0.2">
      <c r="B8" s="7" t="s">
        <v>69</v>
      </c>
      <c r="C8" s="13">
        <v>599</v>
      </c>
      <c r="D8" s="13">
        <v>91</v>
      </c>
      <c r="E8" s="13">
        <v>134</v>
      </c>
      <c r="F8" s="13">
        <v>122</v>
      </c>
      <c r="G8" s="13">
        <v>111</v>
      </c>
      <c r="H8" s="13">
        <v>65</v>
      </c>
      <c r="I8" s="13">
        <v>76</v>
      </c>
      <c r="K8" s="13">
        <v>306</v>
      </c>
      <c r="L8" s="13">
        <v>291</v>
      </c>
      <c r="N8" s="13">
        <v>50</v>
      </c>
      <c r="O8" s="13">
        <v>19</v>
      </c>
      <c r="P8" s="13">
        <v>30</v>
      </c>
      <c r="Q8" s="13">
        <v>26</v>
      </c>
      <c r="R8" s="13">
        <v>70</v>
      </c>
      <c r="S8" s="13">
        <v>43</v>
      </c>
      <c r="T8" s="13">
        <v>49</v>
      </c>
      <c r="U8" s="13">
        <v>54</v>
      </c>
      <c r="V8" s="13">
        <v>97</v>
      </c>
      <c r="W8" s="13">
        <v>72</v>
      </c>
      <c r="X8" s="13">
        <v>39</v>
      </c>
      <c r="Y8" s="13">
        <v>49</v>
      </c>
      <c r="AA8" s="13">
        <v>81</v>
      </c>
      <c r="AB8" s="13">
        <v>127</v>
      </c>
      <c r="AC8" s="13">
        <v>39</v>
      </c>
      <c r="AD8" s="13">
        <v>86</v>
      </c>
      <c r="AE8" s="13">
        <v>140</v>
      </c>
      <c r="AF8" s="13">
        <v>14</v>
      </c>
      <c r="AG8" s="13">
        <v>39</v>
      </c>
      <c r="AH8" s="13">
        <v>40</v>
      </c>
      <c r="AI8" s="13">
        <v>33</v>
      </c>
    </row>
    <row r="9" spans="2:37" ht="32" customHeight="1" x14ac:dyDescent="0.2">
      <c r="B9" s="20" t="s">
        <v>338</v>
      </c>
      <c r="C9" s="17">
        <v>0.42423796210277093</v>
      </c>
      <c r="D9" s="17">
        <v>0.4718080877546173</v>
      </c>
      <c r="E9" s="17">
        <v>0.44887448460000262</v>
      </c>
      <c r="F9" s="17">
        <v>0.47672133922907622</v>
      </c>
      <c r="G9" s="17">
        <v>0.42443572091841708</v>
      </c>
      <c r="H9" s="17">
        <v>0.42367836608178239</v>
      </c>
      <c r="I9" s="17">
        <v>0.24034089963451399</v>
      </c>
      <c r="K9" s="17">
        <v>0.45108601583198649</v>
      </c>
      <c r="L9" s="17">
        <v>0.39559217644187389</v>
      </c>
      <c r="N9" s="17">
        <v>0.4655846214731218</v>
      </c>
      <c r="O9" s="17">
        <v>0.25902015357790659</v>
      </c>
      <c r="P9" s="17">
        <v>0.48696601826378239</v>
      </c>
      <c r="Q9" s="17">
        <v>0.30184890114395818</v>
      </c>
      <c r="R9" s="17">
        <v>0.41929352137001719</v>
      </c>
      <c r="S9" s="17">
        <v>0.44108794021132808</v>
      </c>
      <c r="T9" s="17">
        <v>0.55430731045770476</v>
      </c>
      <c r="U9" s="17">
        <v>0.4237818651602917</v>
      </c>
      <c r="V9" s="17">
        <v>0.44566995637457218</v>
      </c>
      <c r="W9" s="17">
        <v>0.431229976186919</v>
      </c>
      <c r="X9" s="17">
        <v>0.30011916670323191</v>
      </c>
      <c r="Y9" s="17">
        <v>0.381894978237941</v>
      </c>
      <c r="AA9" s="17">
        <v>0.43059814175772881</v>
      </c>
      <c r="AB9" s="17">
        <v>0.42697202174204463</v>
      </c>
      <c r="AC9" s="17">
        <v>0.36328710133286918</v>
      </c>
      <c r="AD9" s="17">
        <v>0.48983746360314018</v>
      </c>
      <c r="AE9" s="17">
        <v>0.40490684257826182</v>
      </c>
      <c r="AF9" s="17">
        <v>0.39455962330931199</v>
      </c>
      <c r="AG9" s="17">
        <v>0.45267146987471352</v>
      </c>
      <c r="AH9" s="17">
        <v>0.49768510287454998</v>
      </c>
      <c r="AI9" s="17">
        <v>0.27200027598041049</v>
      </c>
    </row>
    <row r="10" spans="2:37" ht="32" customHeight="1" x14ac:dyDescent="0.2">
      <c r="B10" s="20" t="s">
        <v>339</v>
      </c>
      <c r="C10" s="17">
        <v>7.8098690523812575E-2</v>
      </c>
      <c r="D10" s="17">
        <v>9.5880485546996699E-2</v>
      </c>
      <c r="E10" s="17">
        <v>0.12667208794742471</v>
      </c>
      <c r="F10" s="17">
        <v>8.3343720984463548E-2</v>
      </c>
      <c r="G10" s="17">
        <v>8.0816315089808063E-2</v>
      </c>
      <c r="H10" s="17">
        <v>1.5084560660173871E-2</v>
      </c>
      <c r="I10" s="17">
        <v>1.282429118004424E-2</v>
      </c>
      <c r="K10" s="17">
        <v>9.3536375485337955E-2</v>
      </c>
      <c r="L10" s="17">
        <v>6.229687857221989E-2</v>
      </c>
      <c r="N10" s="17">
        <v>8.5637503035369864E-2</v>
      </c>
      <c r="O10" s="17">
        <v>0</v>
      </c>
      <c r="P10" s="17">
        <v>0.18572536357001071</v>
      </c>
      <c r="Q10" s="17">
        <v>0.150028123082215</v>
      </c>
      <c r="R10" s="17">
        <v>7.037997318672097E-2</v>
      </c>
      <c r="S10" s="17">
        <v>4.4600347426447272E-2</v>
      </c>
      <c r="T10" s="17">
        <v>9.7292138887678986E-2</v>
      </c>
      <c r="U10" s="17">
        <v>7.4717567245341746E-2</v>
      </c>
      <c r="V10" s="17">
        <v>8.4858093198123749E-2</v>
      </c>
      <c r="W10" s="17">
        <v>6.7154050352304817E-2</v>
      </c>
      <c r="X10" s="17">
        <v>2.4681330927658521E-2</v>
      </c>
      <c r="Y10" s="17">
        <v>6.6655168112711341E-2</v>
      </c>
      <c r="AA10" s="17">
        <v>0.10911400589990709</v>
      </c>
      <c r="AB10" s="17">
        <v>6.2464465210935897E-2</v>
      </c>
      <c r="AC10" s="17">
        <v>5.3455243819634853E-2</v>
      </c>
      <c r="AD10" s="17">
        <v>4.6515243740392183E-2</v>
      </c>
      <c r="AE10" s="17">
        <v>0.1058015186668107</v>
      </c>
      <c r="AF10" s="17">
        <v>0.22389265905681191</v>
      </c>
      <c r="AG10" s="17">
        <v>0</v>
      </c>
      <c r="AH10" s="17">
        <v>5.3270855069715163E-2</v>
      </c>
      <c r="AI10" s="17">
        <v>0.1141771041995184</v>
      </c>
    </row>
    <row r="11" spans="2:37" ht="46" customHeight="1" x14ac:dyDescent="0.2">
      <c r="B11" s="20" t="s">
        <v>340</v>
      </c>
      <c r="C11" s="17">
        <v>0.15873430055382959</v>
      </c>
      <c r="D11" s="17">
        <v>0.15542183334858239</v>
      </c>
      <c r="E11" s="17">
        <v>0.15424894463066521</v>
      </c>
      <c r="F11" s="17">
        <v>0.19027275573993371</v>
      </c>
      <c r="G11" s="17">
        <v>0.17097703348685381</v>
      </c>
      <c r="H11" s="17">
        <v>0.1037430286427726</v>
      </c>
      <c r="I11" s="17">
        <v>0.14901668661234779</v>
      </c>
      <c r="K11" s="17">
        <v>0.12743586354149189</v>
      </c>
      <c r="L11" s="17">
        <v>0.19268417075610311</v>
      </c>
      <c r="N11" s="17">
        <v>0.17037338944501351</v>
      </c>
      <c r="O11" s="17">
        <v>0</v>
      </c>
      <c r="P11" s="17">
        <v>0.1218375195411335</v>
      </c>
      <c r="Q11" s="17">
        <v>0.1854827909497091</v>
      </c>
      <c r="R11" s="17">
        <v>0.1604348245949257</v>
      </c>
      <c r="S11" s="17">
        <v>8.9500850084369143E-2</v>
      </c>
      <c r="T11" s="17">
        <v>0.18519126390263571</v>
      </c>
      <c r="U11" s="17">
        <v>0.2192811571000223</v>
      </c>
      <c r="V11" s="17">
        <v>0.10742614152776229</v>
      </c>
      <c r="W11" s="17">
        <v>0.17334724716382929</v>
      </c>
      <c r="X11" s="17">
        <v>0.19775484767802429</v>
      </c>
      <c r="Y11" s="17">
        <v>0.2301246506626691</v>
      </c>
      <c r="AA11" s="17">
        <v>0.12477820748096009</v>
      </c>
      <c r="AB11" s="17">
        <v>0.1499847056098238</v>
      </c>
      <c r="AC11" s="17">
        <v>0.33395361127859408</v>
      </c>
      <c r="AD11" s="17">
        <v>9.3122345439300494E-2</v>
      </c>
      <c r="AE11" s="17">
        <v>0.14030378191150211</v>
      </c>
      <c r="AF11" s="17">
        <v>0.38064143712526771</v>
      </c>
      <c r="AG11" s="17">
        <v>0.1463026584904899</v>
      </c>
      <c r="AH11" s="17">
        <v>0.15900283257850159</v>
      </c>
      <c r="AI11" s="17">
        <v>0.237908635377648</v>
      </c>
    </row>
    <row r="12" spans="2:37" ht="46" customHeight="1" x14ac:dyDescent="0.2">
      <c r="B12" s="20" t="s">
        <v>341</v>
      </c>
      <c r="C12" s="17">
        <v>0.21167095222602519</v>
      </c>
      <c r="D12" s="17">
        <v>0.17631702632724319</v>
      </c>
      <c r="E12" s="17">
        <v>0.2108495967556428</v>
      </c>
      <c r="F12" s="17">
        <v>0.14937896301246889</v>
      </c>
      <c r="G12" s="17">
        <v>0.2382230348497093</v>
      </c>
      <c r="H12" s="17">
        <v>0.23485777084234699</v>
      </c>
      <c r="I12" s="17">
        <v>0.29683338012890059</v>
      </c>
      <c r="K12" s="17">
        <v>0.19939169432275761</v>
      </c>
      <c r="L12" s="17">
        <v>0.22589188596168991</v>
      </c>
      <c r="N12" s="17">
        <v>0.1346970291169188</v>
      </c>
      <c r="O12" s="17">
        <v>0.1015105173777883</v>
      </c>
      <c r="P12" s="17">
        <v>0.1642446220347564</v>
      </c>
      <c r="Q12" s="17">
        <v>0</v>
      </c>
      <c r="R12" s="17">
        <v>0.19006399343361621</v>
      </c>
      <c r="S12" s="17">
        <v>0.2063415068012214</v>
      </c>
      <c r="T12" s="17">
        <v>0.14246854549791729</v>
      </c>
      <c r="U12" s="17">
        <v>0.3490414463789045</v>
      </c>
      <c r="V12" s="17">
        <v>0.19810777127838169</v>
      </c>
      <c r="W12" s="17">
        <v>0.26159133669073492</v>
      </c>
      <c r="X12" s="17">
        <v>0.32138395404066239</v>
      </c>
      <c r="Y12" s="17">
        <v>0.29042187395887958</v>
      </c>
      <c r="AA12" s="17">
        <v>0.2176166812169967</v>
      </c>
      <c r="AB12" s="17">
        <v>0.1420277857484018</v>
      </c>
      <c r="AC12" s="17">
        <v>0.2605452380792273</v>
      </c>
      <c r="AD12" s="17">
        <v>0.1610894685693206</v>
      </c>
      <c r="AE12" s="17">
        <v>0.26088819474693131</v>
      </c>
      <c r="AF12" s="17">
        <v>0.22776560038234081</v>
      </c>
      <c r="AG12" s="17">
        <v>0.25354496712144681</v>
      </c>
      <c r="AH12" s="17">
        <v>0.24707371285799981</v>
      </c>
      <c r="AI12" s="17">
        <v>0.2329392735810788</v>
      </c>
    </row>
    <row r="13" spans="2:37" ht="32" customHeight="1" x14ac:dyDescent="0.2">
      <c r="B13" s="20" t="s">
        <v>342</v>
      </c>
      <c r="C13" s="17">
        <v>0.34507366367794118</v>
      </c>
      <c r="D13" s="17">
        <v>0.36815223325316943</v>
      </c>
      <c r="E13" s="17">
        <v>0.30270271107610841</v>
      </c>
      <c r="F13" s="17">
        <v>0.37287215193702428</v>
      </c>
      <c r="G13" s="17">
        <v>0.3564715352737462</v>
      </c>
      <c r="H13" s="17">
        <v>0.39112745023909889</v>
      </c>
      <c r="I13" s="17">
        <v>0.29157559619453849</v>
      </c>
      <c r="K13" s="17">
        <v>0.3555349854058843</v>
      </c>
      <c r="L13" s="17">
        <v>0.33299920565533597</v>
      </c>
      <c r="N13" s="17">
        <v>0.35173128544207932</v>
      </c>
      <c r="O13" s="17">
        <v>0.44701129657815991</v>
      </c>
      <c r="P13" s="17">
        <v>0.32105792400030192</v>
      </c>
      <c r="Q13" s="17">
        <v>0.18862846540664249</v>
      </c>
      <c r="R13" s="17">
        <v>0.33091017848565257</v>
      </c>
      <c r="S13" s="17">
        <v>0.37424518425650938</v>
      </c>
      <c r="T13" s="17">
        <v>0.31426708082787719</v>
      </c>
      <c r="U13" s="17">
        <v>0.405594642919552</v>
      </c>
      <c r="V13" s="17">
        <v>0.37053904122702558</v>
      </c>
      <c r="W13" s="17">
        <v>0.34075128587216441</v>
      </c>
      <c r="X13" s="17">
        <v>0.34245395063426382</v>
      </c>
      <c r="Y13" s="17">
        <v>0.31241593039784871</v>
      </c>
      <c r="AA13" s="17">
        <v>0.34446846956945082</v>
      </c>
      <c r="AB13" s="17">
        <v>0.25712008129752878</v>
      </c>
      <c r="AC13" s="17">
        <v>0.27689879043396232</v>
      </c>
      <c r="AD13" s="17">
        <v>0.37664730897754339</v>
      </c>
      <c r="AE13" s="17">
        <v>0.32951419728671222</v>
      </c>
      <c r="AF13" s="17">
        <v>0.45743333364557359</v>
      </c>
      <c r="AG13" s="17">
        <v>0.45388424534109328</v>
      </c>
      <c r="AH13" s="17">
        <v>0.433821332777722</v>
      </c>
      <c r="AI13" s="17">
        <v>0.46526672986273859</v>
      </c>
    </row>
    <row r="14" spans="2:37" ht="32" customHeight="1" x14ac:dyDescent="0.2">
      <c r="B14" s="20" t="s">
        <v>343</v>
      </c>
      <c r="C14" s="17">
        <v>0.30450099826858118</v>
      </c>
      <c r="D14" s="17">
        <v>0.37368202733203731</v>
      </c>
      <c r="E14" s="17">
        <v>0.31838480833217497</v>
      </c>
      <c r="F14" s="17">
        <v>0.26622677147174939</v>
      </c>
      <c r="G14" s="17">
        <v>0.28640069499032328</v>
      </c>
      <c r="H14" s="17">
        <v>0.32229101724491349</v>
      </c>
      <c r="I14" s="17">
        <v>0.26967076738711682</v>
      </c>
      <c r="K14" s="17">
        <v>0.30164244318770561</v>
      </c>
      <c r="L14" s="17">
        <v>0.30644683161888842</v>
      </c>
      <c r="N14" s="17">
        <v>0.31103020995294278</v>
      </c>
      <c r="O14" s="17">
        <v>0.2506945608787024</v>
      </c>
      <c r="P14" s="17">
        <v>0.22282586185238379</v>
      </c>
      <c r="Q14" s="17">
        <v>0.38524296446047379</v>
      </c>
      <c r="R14" s="17">
        <v>0.25235274815499709</v>
      </c>
      <c r="S14" s="17">
        <v>0.421901567543569</v>
      </c>
      <c r="T14" s="17">
        <v>0.28151957931935329</v>
      </c>
      <c r="U14" s="17">
        <v>0.23545347866848129</v>
      </c>
      <c r="V14" s="17">
        <v>0.27320886150200319</v>
      </c>
      <c r="W14" s="17">
        <v>0.41688255415437692</v>
      </c>
      <c r="X14" s="17">
        <v>0.29854553145866392</v>
      </c>
      <c r="Y14" s="17">
        <v>0.29918116384344617</v>
      </c>
      <c r="AA14" s="17">
        <v>0.37397233936747681</v>
      </c>
      <c r="AB14" s="17">
        <v>0.23559067470966399</v>
      </c>
      <c r="AC14" s="17">
        <v>0.28168080120742628</v>
      </c>
      <c r="AD14" s="17">
        <v>0.35808551130883881</v>
      </c>
      <c r="AE14" s="17">
        <v>0.34909683469970282</v>
      </c>
      <c r="AF14" s="17">
        <v>0.22601945501220089</v>
      </c>
      <c r="AG14" s="17">
        <v>0.30187936372047891</v>
      </c>
      <c r="AH14" s="17">
        <v>0.29781489878662992</v>
      </c>
      <c r="AI14" s="17">
        <v>0.14210641756408851</v>
      </c>
    </row>
    <row r="15" spans="2:37" ht="32" customHeight="1" x14ac:dyDescent="0.2">
      <c r="B15" s="20" t="s">
        <v>344</v>
      </c>
      <c r="C15" s="17">
        <v>0.30120276612577268</v>
      </c>
      <c r="D15" s="17">
        <v>0.3129584663987639</v>
      </c>
      <c r="E15" s="17">
        <v>0.26084400296331978</v>
      </c>
      <c r="F15" s="17">
        <v>0.2628612161603775</v>
      </c>
      <c r="G15" s="17">
        <v>0.2803861490503351</v>
      </c>
      <c r="H15" s="17">
        <v>0.41224237805193858</v>
      </c>
      <c r="I15" s="17">
        <v>0.35514472850335832</v>
      </c>
      <c r="K15" s="17">
        <v>0.29669676542052309</v>
      </c>
      <c r="L15" s="17">
        <v>0.30777004398153962</v>
      </c>
      <c r="N15" s="17">
        <v>0.30483932214966869</v>
      </c>
      <c r="O15" s="17">
        <v>0.25722509776037628</v>
      </c>
      <c r="P15" s="17">
        <v>0.28467459296802528</v>
      </c>
      <c r="Q15" s="17">
        <v>0.22123436510692349</v>
      </c>
      <c r="R15" s="17">
        <v>0.28773749657977982</v>
      </c>
      <c r="S15" s="17">
        <v>0.26325374715218453</v>
      </c>
      <c r="T15" s="17">
        <v>0.29987362329550799</v>
      </c>
      <c r="U15" s="17">
        <v>0.40633725339496718</v>
      </c>
      <c r="V15" s="17">
        <v>0.28604362875539763</v>
      </c>
      <c r="W15" s="17">
        <v>0.31329498550140639</v>
      </c>
      <c r="X15" s="17">
        <v>0.34775441583064781</v>
      </c>
      <c r="Y15" s="17">
        <v>0.27841310152235133</v>
      </c>
      <c r="AA15" s="17">
        <v>0.35411297330373809</v>
      </c>
      <c r="AB15" s="17">
        <v>0.28405836293640008</v>
      </c>
      <c r="AC15" s="17">
        <v>0.26870326163727121</v>
      </c>
      <c r="AD15" s="17">
        <v>0.30452921916959169</v>
      </c>
      <c r="AE15" s="17">
        <v>0.32376672356947028</v>
      </c>
      <c r="AF15" s="17">
        <v>0.22451144242973109</v>
      </c>
      <c r="AG15" s="17">
        <v>0.35543418371375057</v>
      </c>
      <c r="AH15" s="17">
        <v>0.30225943972614422</v>
      </c>
      <c r="AI15" s="17">
        <v>0.13996225494760101</v>
      </c>
    </row>
    <row r="16" spans="2:37" ht="32" customHeight="1" x14ac:dyDescent="0.2">
      <c r="B16" s="20" t="s">
        <v>345</v>
      </c>
      <c r="C16" s="17">
        <v>0.20590618094728841</v>
      </c>
      <c r="D16" s="17">
        <v>0.33632488363601049</v>
      </c>
      <c r="E16" s="17">
        <v>0.21620304510027019</v>
      </c>
      <c r="F16" s="17">
        <v>0.2252353539409159</v>
      </c>
      <c r="G16" s="17">
        <v>0.17960839742988771</v>
      </c>
      <c r="H16" s="17">
        <v>0.1853789592904572</v>
      </c>
      <c r="I16" s="17">
        <v>5.6299690442436809E-2</v>
      </c>
      <c r="K16" s="17">
        <v>0.19905812338049891</v>
      </c>
      <c r="L16" s="17">
        <v>0.21436723415931741</v>
      </c>
      <c r="N16" s="17">
        <v>0.18805238611982231</v>
      </c>
      <c r="O16" s="17">
        <v>0.3135321961957811</v>
      </c>
      <c r="P16" s="17">
        <v>0.1546008582527732</v>
      </c>
      <c r="Q16" s="17">
        <v>0.29622283042378672</v>
      </c>
      <c r="R16" s="17">
        <v>0.1885846353175018</v>
      </c>
      <c r="S16" s="17">
        <v>0.12536159980300909</v>
      </c>
      <c r="T16" s="17">
        <v>0.11848132230690769</v>
      </c>
      <c r="U16" s="17">
        <v>0.29670266343258478</v>
      </c>
      <c r="V16" s="17">
        <v>0.28374669786155621</v>
      </c>
      <c r="W16" s="17">
        <v>0.1353419788604365</v>
      </c>
      <c r="X16" s="17">
        <v>0.1215757302295028</v>
      </c>
      <c r="Y16" s="17">
        <v>0.26678970676555003</v>
      </c>
      <c r="AA16" s="17">
        <v>0.2191537660260866</v>
      </c>
      <c r="AB16" s="17">
        <v>0.2131703786158895</v>
      </c>
      <c r="AC16" s="17">
        <v>5.3687843657130432E-2</v>
      </c>
      <c r="AD16" s="17">
        <v>0.31262493989749329</v>
      </c>
      <c r="AE16" s="17">
        <v>0.1739744362564776</v>
      </c>
      <c r="AF16" s="17">
        <v>0.15269794491311239</v>
      </c>
      <c r="AG16" s="17">
        <v>0.2036497185201025</v>
      </c>
      <c r="AH16" s="17">
        <v>0.18220672286927631</v>
      </c>
      <c r="AI16" s="17">
        <v>0.2339307145067025</v>
      </c>
    </row>
    <row r="17" spans="2:35" ht="46" customHeight="1" x14ac:dyDescent="0.2">
      <c r="B17" s="20" t="s">
        <v>346</v>
      </c>
      <c r="C17" s="17">
        <v>0.20004588701565701</v>
      </c>
      <c r="D17" s="17">
        <v>0.20816459157088271</v>
      </c>
      <c r="E17" s="17">
        <v>0.19679274997563431</v>
      </c>
      <c r="F17" s="17">
        <v>0.2481729063837482</v>
      </c>
      <c r="G17" s="17">
        <v>0.12417192600156191</v>
      </c>
      <c r="H17" s="17">
        <v>0.18115645417423501</v>
      </c>
      <c r="I17" s="17">
        <v>0.24529574242617111</v>
      </c>
      <c r="K17" s="17">
        <v>0.19953975936908741</v>
      </c>
      <c r="L17" s="17">
        <v>0.20178647189489529</v>
      </c>
      <c r="N17" s="17">
        <v>0.16778687087214661</v>
      </c>
      <c r="O17" s="17">
        <v>0.25596013901452402</v>
      </c>
      <c r="P17" s="17">
        <v>0.1255266411353215</v>
      </c>
      <c r="Q17" s="17">
        <v>0.19127218235222099</v>
      </c>
      <c r="R17" s="17">
        <v>0.20883634169137499</v>
      </c>
      <c r="S17" s="17">
        <v>0.26604255994655218</v>
      </c>
      <c r="T17" s="17">
        <v>0.1588012450859079</v>
      </c>
      <c r="U17" s="17">
        <v>0.18661936530741391</v>
      </c>
      <c r="V17" s="17">
        <v>0.25101124494020038</v>
      </c>
      <c r="W17" s="17">
        <v>0.1103316824416511</v>
      </c>
      <c r="X17" s="17">
        <v>0.32218453221491578</v>
      </c>
      <c r="Y17" s="17">
        <v>0.18113010888446501</v>
      </c>
      <c r="AA17" s="17">
        <v>0.25302813084940629</v>
      </c>
      <c r="AB17" s="17">
        <v>0.2312521086169895</v>
      </c>
      <c r="AC17" s="17">
        <v>0.13260191418613179</v>
      </c>
      <c r="AD17" s="17">
        <v>0.21847571480937381</v>
      </c>
      <c r="AE17" s="17">
        <v>0.18060615672047181</v>
      </c>
      <c r="AF17" s="17">
        <v>8.3855765256919526E-2</v>
      </c>
      <c r="AG17" s="17">
        <v>0.2215626509486186</v>
      </c>
      <c r="AH17" s="17">
        <v>0.15400390970109781</v>
      </c>
      <c r="AI17" s="17">
        <v>0.14354534183613399</v>
      </c>
    </row>
    <row r="18" spans="2:35" ht="32" customHeight="1" x14ac:dyDescent="0.2">
      <c r="B18" s="20" t="s">
        <v>347</v>
      </c>
      <c r="C18" s="17">
        <v>0.26502208696333202</v>
      </c>
      <c r="D18" s="17">
        <v>0.2478631641323702</v>
      </c>
      <c r="E18" s="17">
        <v>0.25954000773116193</v>
      </c>
      <c r="F18" s="17">
        <v>0.22361312842208789</v>
      </c>
      <c r="G18" s="17">
        <v>0.29075478110259628</v>
      </c>
      <c r="H18" s="17">
        <v>0.34980888129701698</v>
      </c>
      <c r="I18" s="17">
        <v>0.25207551705963538</v>
      </c>
      <c r="K18" s="17">
        <v>0.28020535133156782</v>
      </c>
      <c r="L18" s="17">
        <v>0.25061635172466362</v>
      </c>
      <c r="N18" s="17">
        <v>0.36891566374580032</v>
      </c>
      <c r="O18" s="17">
        <v>0.30583039439506898</v>
      </c>
      <c r="P18" s="17">
        <v>0.157162223707392</v>
      </c>
      <c r="Q18" s="17">
        <v>0.26151384313212561</v>
      </c>
      <c r="R18" s="17">
        <v>0.30426013891430331</v>
      </c>
      <c r="S18" s="17">
        <v>0.22079313206754239</v>
      </c>
      <c r="T18" s="17">
        <v>0.277860417261029</v>
      </c>
      <c r="U18" s="17">
        <v>0.3141254833127885</v>
      </c>
      <c r="V18" s="17">
        <v>0.232534829203941</v>
      </c>
      <c r="W18" s="17">
        <v>0.27107642233635271</v>
      </c>
      <c r="X18" s="17">
        <v>0.31810669691557808</v>
      </c>
      <c r="Y18" s="17">
        <v>0.13896845230540511</v>
      </c>
      <c r="AA18" s="17">
        <v>0.28418641991932242</v>
      </c>
      <c r="AB18" s="17">
        <v>0.27147950355575112</v>
      </c>
      <c r="AC18" s="17">
        <v>0.22668186827609119</v>
      </c>
      <c r="AD18" s="17">
        <v>0.25184130106946329</v>
      </c>
      <c r="AE18" s="17">
        <v>0.25406456994487298</v>
      </c>
      <c r="AF18" s="17">
        <v>0.53119976461557206</v>
      </c>
      <c r="AG18" s="17">
        <v>0.17507144662677279</v>
      </c>
      <c r="AH18" s="17">
        <v>0.30135163943194521</v>
      </c>
      <c r="AI18" s="17">
        <v>0.26563386209065348</v>
      </c>
    </row>
    <row r="19" spans="2:35" ht="19" customHeight="1" x14ac:dyDescent="0.2">
      <c r="B19" s="20" t="s">
        <v>348</v>
      </c>
      <c r="C19" s="17">
        <v>0.17286456554069621</v>
      </c>
      <c r="D19" s="17">
        <v>0.15526714459327401</v>
      </c>
      <c r="E19" s="17">
        <v>0.1674314907066192</v>
      </c>
      <c r="F19" s="17">
        <v>0.18508333567953589</v>
      </c>
      <c r="G19" s="17">
        <v>0.17535126158303599</v>
      </c>
      <c r="H19" s="17">
        <v>0.13960878097195259</v>
      </c>
      <c r="I19" s="17">
        <v>0.20854115661610989</v>
      </c>
      <c r="K19" s="17">
        <v>0.17492481364675591</v>
      </c>
      <c r="L19" s="17">
        <v>0.17173589060772901</v>
      </c>
      <c r="N19" s="17">
        <v>9.0961293225025164E-2</v>
      </c>
      <c r="O19" s="17">
        <v>0.39168148813869308</v>
      </c>
      <c r="P19" s="17">
        <v>0.28605894268208071</v>
      </c>
      <c r="Q19" s="17">
        <v>0.1300630660869059</v>
      </c>
      <c r="R19" s="17">
        <v>0.1371230704852151</v>
      </c>
      <c r="S19" s="17">
        <v>0.1545556094972193</v>
      </c>
      <c r="T19" s="17">
        <v>0.1232656063710188</v>
      </c>
      <c r="U19" s="17">
        <v>7.4333683099971931E-2</v>
      </c>
      <c r="V19" s="17">
        <v>0.19218800743524209</v>
      </c>
      <c r="W19" s="17">
        <v>0.13902756155801141</v>
      </c>
      <c r="X19" s="17">
        <v>0.25499763928312841</v>
      </c>
      <c r="Y19" s="17">
        <v>0.29654189727040953</v>
      </c>
      <c r="AA19" s="17">
        <v>0.19530375783286699</v>
      </c>
      <c r="AB19" s="17">
        <v>0.14295645007200919</v>
      </c>
      <c r="AC19" s="17">
        <v>0.13436076819895409</v>
      </c>
      <c r="AD19" s="17">
        <v>0.12819077638516041</v>
      </c>
      <c r="AE19" s="17">
        <v>0.19756981645736721</v>
      </c>
      <c r="AF19" s="17">
        <v>7.4678212744365466E-2</v>
      </c>
      <c r="AG19" s="17">
        <v>8.0257204859604858E-2</v>
      </c>
      <c r="AH19" s="17">
        <v>0.25103654038789169</v>
      </c>
      <c r="AI19" s="17">
        <v>0.34706182120667489</v>
      </c>
    </row>
    <row r="20" spans="2:35" ht="19" customHeight="1" x14ac:dyDescent="0.2">
      <c r="B20" s="20" t="s">
        <v>177</v>
      </c>
      <c r="C20" s="17">
        <v>7.0013877488224619E-3</v>
      </c>
      <c r="D20" s="17">
        <v>0</v>
      </c>
      <c r="E20" s="17">
        <v>8.0844966782805915E-3</v>
      </c>
      <c r="F20" s="17">
        <v>8.6309275270658806E-3</v>
      </c>
      <c r="G20" s="17">
        <v>9.3702260424956153E-3</v>
      </c>
      <c r="H20" s="17">
        <v>1.577715818069635E-2</v>
      </c>
      <c r="I20" s="17">
        <v>0</v>
      </c>
      <c r="K20" s="17">
        <v>6.768771637241754E-3</v>
      </c>
      <c r="L20" s="17">
        <v>7.2888374093650178E-3</v>
      </c>
      <c r="N20" s="17">
        <v>2.0348369359266882E-2</v>
      </c>
      <c r="O20" s="17">
        <v>0</v>
      </c>
      <c r="P20" s="17">
        <v>0</v>
      </c>
      <c r="Q20" s="17">
        <v>0</v>
      </c>
      <c r="R20" s="17">
        <v>1.4757295653064091E-2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2.666366136550561E-2</v>
      </c>
      <c r="Y20" s="17">
        <v>2.213115417395501E-2</v>
      </c>
      <c r="AA20" s="17">
        <v>0</v>
      </c>
      <c r="AB20" s="17">
        <v>0</v>
      </c>
      <c r="AC20" s="17">
        <v>0</v>
      </c>
      <c r="AD20" s="17">
        <v>1.2503139859761229E-2</v>
      </c>
      <c r="AE20" s="17">
        <v>0</v>
      </c>
      <c r="AF20" s="17">
        <v>7.1394727440749997E-2</v>
      </c>
      <c r="AG20" s="17">
        <v>2.6827953732275131E-2</v>
      </c>
      <c r="AH20" s="17">
        <v>0</v>
      </c>
      <c r="AI20" s="17">
        <v>3.1766791104218019E-2</v>
      </c>
    </row>
    <row r="21" spans="2:35" ht="19" customHeight="1" x14ac:dyDescent="0.2">
      <c r="B21" s="20" t="s">
        <v>75</v>
      </c>
      <c r="C21" s="17">
        <v>1.524013181306451E-2</v>
      </c>
      <c r="D21" s="17">
        <v>2.3678159253249318E-3</v>
      </c>
      <c r="E21" s="17">
        <v>7.192728222310118E-3</v>
      </c>
      <c r="F21" s="17">
        <v>9.7027617695036664E-3</v>
      </c>
      <c r="G21" s="17">
        <v>2.657496891077096E-2</v>
      </c>
      <c r="H21" s="17">
        <v>0</v>
      </c>
      <c r="I21" s="17">
        <v>5.0087624378583537E-2</v>
      </c>
      <c r="K21" s="17">
        <v>9.6135281345808635E-3</v>
      </c>
      <c r="L21" s="17">
        <v>2.1263163411377579E-2</v>
      </c>
      <c r="N21" s="17">
        <v>2.856976517132697E-2</v>
      </c>
      <c r="O21" s="17">
        <v>0</v>
      </c>
      <c r="P21" s="17">
        <v>3.05620912336384E-2</v>
      </c>
      <c r="Q21" s="17">
        <v>8.4080349926376596E-3</v>
      </c>
      <c r="R21" s="17">
        <v>0</v>
      </c>
      <c r="S21" s="17">
        <v>0</v>
      </c>
      <c r="T21" s="17">
        <v>0</v>
      </c>
      <c r="U21" s="17">
        <v>1.804853656700884E-2</v>
      </c>
      <c r="V21" s="17">
        <v>0</v>
      </c>
      <c r="W21" s="17">
        <v>2.785843825952089E-2</v>
      </c>
      <c r="X21" s="17">
        <v>2.4349206460556039E-2</v>
      </c>
      <c r="Y21" s="17">
        <v>5.3012470592154047E-2</v>
      </c>
      <c r="AA21" s="17">
        <v>1.146517461849096E-2</v>
      </c>
      <c r="AB21" s="17">
        <v>1.7041750878934909E-3</v>
      </c>
      <c r="AC21" s="17">
        <v>2.5354434970124969E-2</v>
      </c>
      <c r="AD21" s="17">
        <v>2.2472620917029201E-2</v>
      </c>
      <c r="AE21" s="17">
        <v>1.584608388579398E-2</v>
      </c>
      <c r="AF21" s="17">
        <v>0</v>
      </c>
      <c r="AG21" s="17">
        <v>3.7054411061372153E-2</v>
      </c>
      <c r="AH21" s="17">
        <v>3.5549443604263313E-2</v>
      </c>
      <c r="AI21" s="17">
        <v>0</v>
      </c>
    </row>
    <row r="23" spans="2:35" x14ac:dyDescent="0.2">
      <c r="B23" s="21" t="s">
        <v>20</v>
      </c>
    </row>
    <row r="24" spans="2:35" x14ac:dyDescent="0.2">
      <c r="B24" t="s">
        <v>409</v>
      </c>
    </row>
    <row r="25" spans="2:35" x14ac:dyDescent="0.2">
      <c r="B25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349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1150</v>
      </c>
      <c r="D7" s="24">
        <v>167</v>
      </c>
      <c r="E7" s="24">
        <v>187</v>
      </c>
      <c r="F7" s="24">
        <v>164</v>
      </c>
      <c r="G7" s="24">
        <v>195</v>
      </c>
      <c r="H7" s="24">
        <v>183</v>
      </c>
      <c r="I7" s="24">
        <v>254</v>
      </c>
      <c r="K7" s="24">
        <v>593</v>
      </c>
      <c r="L7" s="24">
        <v>552</v>
      </c>
      <c r="N7" s="24">
        <v>93</v>
      </c>
      <c r="O7" s="24">
        <v>35</v>
      </c>
      <c r="P7" s="24">
        <v>57</v>
      </c>
      <c r="Q7" s="24">
        <v>44</v>
      </c>
      <c r="R7" s="24">
        <v>124</v>
      </c>
      <c r="S7" s="24">
        <v>97</v>
      </c>
      <c r="T7" s="24">
        <v>81</v>
      </c>
      <c r="U7" s="24">
        <v>112</v>
      </c>
      <c r="V7" s="24">
        <v>154</v>
      </c>
      <c r="W7" s="24">
        <v>156</v>
      </c>
      <c r="X7" s="24">
        <v>98</v>
      </c>
      <c r="Y7" s="24">
        <v>99</v>
      </c>
      <c r="AA7" s="24">
        <v>152</v>
      </c>
      <c r="AB7" s="24">
        <v>227</v>
      </c>
      <c r="AC7" s="24">
        <v>83</v>
      </c>
      <c r="AD7" s="24">
        <v>142</v>
      </c>
      <c r="AE7" s="24">
        <v>284</v>
      </c>
      <c r="AF7" s="24">
        <v>37</v>
      </c>
      <c r="AG7" s="24">
        <v>78</v>
      </c>
      <c r="AH7" s="24">
        <v>85</v>
      </c>
      <c r="AI7" s="24">
        <v>62</v>
      </c>
    </row>
    <row r="8" spans="2:37" x14ac:dyDescent="0.2">
      <c r="B8" s="7" t="s">
        <v>69</v>
      </c>
      <c r="C8" s="13">
        <v>1153</v>
      </c>
      <c r="D8" s="13">
        <v>155</v>
      </c>
      <c r="E8" s="13">
        <v>188</v>
      </c>
      <c r="F8" s="13">
        <v>166</v>
      </c>
      <c r="G8" s="13">
        <v>190</v>
      </c>
      <c r="H8" s="13">
        <v>178</v>
      </c>
      <c r="I8" s="13">
        <v>277</v>
      </c>
      <c r="K8" s="13">
        <v>584</v>
      </c>
      <c r="L8" s="13">
        <v>565</v>
      </c>
      <c r="N8" s="13">
        <v>102</v>
      </c>
      <c r="O8" s="13">
        <v>32</v>
      </c>
      <c r="P8" s="13">
        <v>55</v>
      </c>
      <c r="Q8" s="13">
        <v>44</v>
      </c>
      <c r="R8" s="13">
        <v>120</v>
      </c>
      <c r="S8" s="13">
        <v>95</v>
      </c>
      <c r="T8" s="13">
        <v>77</v>
      </c>
      <c r="U8" s="13">
        <v>111</v>
      </c>
      <c r="V8" s="13">
        <v>159</v>
      </c>
      <c r="W8" s="13">
        <v>154</v>
      </c>
      <c r="X8" s="13">
        <v>97</v>
      </c>
      <c r="Y8" s="13">
        <v>108</v>
      </c>
      <c r="AA8" s="13">
        <v>156</v>
      </c>
      <c r="AB8" s="13">
        <v>228</v>
      </c>
      <c r="AC8" s="13">
        <v>84</v>
      </c>
      <c r="AD8" s="13">
        <v>139</v>
      </c>
      <c r="AE8" s="13">
        <v>287</v>
      </c>
      <c r="AF8" s="13">
        <v>40</v>
      </c>
      <c r="AG8" s="13">
        <v>74</v>
      </c>
      <c r="AH8" s="13">
        <v>87</v>
      </c>
      <c r="AI8" s="13">
        <v>60</v>
      </c>
    </row>
    <row r="9" spans="2:37" ht="32" customHeight="1" x14ac:dyDescent="0.2">
      <c r="B9" s="20" t="s">
        <v>350</v>
      </c>
      <c r="C9" s="17">
        <v>0.39704761064627198</v>
      </c>
      <c r="D9" s="17">
        <v>0.38378133699380612</v>
      </c>
      <c r="E9" s="17">
        <v>0.36846342305928198</v>
      </c>
      <c r="F9" s="17">
        <v>0.39665056981823549</v>
      </c>
      <c r="G9" s="17">
        <v>0.4037358447526917</v>
      </c>
      <c r="H9" s="17">
        <v>0.40030876680710709</v>
      </c>
      <c r="I9" s="17">
        <v>0.41745664152103901</v>
      </c>
      <c r="K9" s="17">
        <v>0.40893792946094121</v>
      </c>
      <c r="L9" s="17">
        <v>0.38461276731177929</v>
      </c>
      <c r="N9" s="17">
        <v>0.4669760919122824</v>
      </c>
      <c r="O9" s="17">
        <v>0.40128449053360549</v>
      </c>
      <c r="P9" s="17">
        <v>0.43500336645101761</v>
      </c>
      <c r="Q9" s="17">
        <v>0.43131311738492423</v>
      </c>
      <c r="R9" s="17">
        <v>0.3904011947699656</v>
      </c>
      <c r="S9" s="17">
        <v>0.38112532767012919</v>
      </c>
      <c r="T9" s="17">
        <v>0.42020878326307232</v>
      </c>
      <c r="U9" s="17">
        <v>0.39292980850596332</v>
      </c>
      <c r="V9" s="17">
        <v>0.35702716885059288</v>
      </c>
      <c r="W9" s="17">
        <v>0.38123787617146182</v>
      </c>
      <c r="X9" s="17">
        <v>0.2988335418886412</v>
      </c>
      <c r="Y9" s="17">
        <v>0.47613276657736497</v>
      </c>
      <c r="AA9" s="17">
        <v>0.45449879907406743</v>
      </c>
      <c r="AB9" s="17">
        <v>0.3665472822859201</v>
      </c>
      <c r="AC9" s="17">
        <v>0.43347747457458091</v>
      </c>
      <c r="AD9" s="17">
        <v>0.36639345117245631</v>
      </c>
      <c r="AE9" s="17">
        <v>0.41859565500472318</v>
      </c>
      <c r="AF9" s="17">
        <v>0.41730675949884488</v>
      </c>
      <c r="AG9" s="17">
        <v>0.28013752850652412</v>
      </c>
      <c r="AH9" s="17">
        <v>0.3494616920313019</v>
      </c>
      <c r="AI9" s="17">
        <v>0.48053593104218473</v>
      </c>
    </row>
    <row r="10" spans="2:37" ht="32" customHeight="1" x14ac:dyDescent="0.2">
      <c r="B10" s="20" t="s">
        <v>351</v>
      </c>
      <c r="C10" s="17">
        <v>0.11878019754605321</v>
      </c>
      <c r="D10" s="17">
        <v>0.16632819063183171</v>
      </c>
      <c r="E10" s="17">
        <v>0.14445904449632849</v>
      </c>
      <c r="F10" s="17">
        <v>0.1198048829429357</v>
      </c>
      <c r="G10" s="17">
        <v>0.1347341214347354</v>
      </c>
      <c r="H10" s="17">
        <v>0.10492047300793859</v>
      </c>
      <c r="I10" s="17">
        <v>7.1966153326304128E-2</v>
      </c>
      <c r="K10" s="17">
        <v>0.1291396373675375</v>
      </c>
      <c r="L10" s="17">
        <v>0.10586623165960291</v>
      </c>
      <c r="N10" s="17">
        <v>0.1173311715983263</v>
      </c>
      <c r="O10" s="17">
        <v>0.13957496787200691</v>
      </c>
      <c r="P10" s="17">
        <v>4.9468891485748963E-2</v>
      </c>
      <c r="Q10" s="17">
        <v>0.1114191630196803</v>
      </c>
      <c r="R10" s="17">
        <v>8.8441273355909178E-2</v>
      </c>
      <c r="S10" s="17">
        <v>0.17021639167797081</v>
      </c>
      <c r="T10" s="17">
        <v>0.1154727734820116</v>
      </c>
      <c r="U10" s="17">
        <v>0.12033053381686989</v>
      </c>
      <c r="V10" s="17">
        <v>0.15776392811760651</v>
      </c>
      <c r="W10" s="17">
        <v>0.11953864092735419</v>
      </c>
      <c r="X10" s="17">
        <v>5.8113049497902233E-2</v>
      </c>
      <c r="Y10" s="17">
        <v>0.1380329879177771</v>
      </c>
      <c r="AA10" s="17">
        <v>8.3125750078606925E-2</v>
      </c>
      <c r="AB10" s="17">
        <v>0.13857929693438489</v>
      </c>
      <c r="AC10" s="17">
        <v>9.6115966028315902E-2</v>
      </c>
      <c r="AD10" s="17">
        <v>0.15651492916401211</v>
      </c>
      <c r="AE10" s="17">
        <v>0.1133760042635442</v>
      </c>
      <c r="AF10" s="17">
        <v>0.10661327637656109</v>
      </c>
      <c r="AG10" s="17">
        <v>0.1186947114958499</v>
      </c>
      <c r="AH10" s="17">
        <v>0.11814430811659481</v>
      </c>
      <c r="AI10" s="17">
        <v>0.115417203799281</v>
      </c>
    </row>
    <row r="11" spans="2:37" ht="32" customHeight="1" x14ac:dyDescent="0.2">
      <c r="B11" s="20" t="s">
        <v>352</v>
      </c>
      <c r="C11" s="17">
        <v>0.14161095471049159</v>
      </c>
      <c r="D11" s="17">
        <v>0.1544806009943816</v>
      </c>
      <c r="E11" s="17">
        <v>0.1540346018085523</v>
      </c>
      <c r="F11" s="17">
        <v>0.1422018309041482</v>
      </c>
      <c r="G11" s="17">
        <v>0.1080850858775923</v>
      </c>
      <c r="H11" s="17">
        <v>0.12687630187783239</v>
      </c>
      <c r="I11" s="17">
        <v>0.15806739863555261</v>
      </c>
      <c r="K11" s="17">
        <v>0.1580780878424109</v>
      </c>
      <c r="L11" s="17">
        <v>0.1256329206644346</v>
      </c>
      <c r="N11" s="17">
        <v>0.13144294340929669</v>
      </c>
      <c r="O11" s="17">
        <v>0.18093635380918549</v>
      </c>
      <c r="P11" s="17">
        <v>0.19774194300832451</v>
      </c>
      <c r="Q11" s="17">
        <v>0.16117376786506679</v>
      </c>
      <c r="R11" s="17">
        <v>0.15507657303066799</v>
      </c>
      <c r="S11" s="17">
        <v>0.13103021248591559</v>
      </c>
      <c r="T11" s="17">
        <v>0.1135657645553574</v>
      </c>
      <c r="U11" s="17">
        <v>0.1512732157050532</v>
      </c>
      <c r="V11" s="17">
        <v>0.17730104200610519</v>
      </c>
      <c r="W11" s="17">
        <v>0.123102313122731</v>
      </c>
      <c r="X11" s="17">
        <v>0.1077593328190867</v>
      </c>
      <c r="Y11" s="17">
        <v>0.1119247951140972</v>
      </c>
      <c r="AA11" s="17">
        <v>0.10362135473696139</v>
      </c>
      <c r="AB11" s="17">
        <v>0.15699796371375599</v>
      </c>
      <c r="AC11" s="17">
        <v>0.2003706921020329</v>
      </c>
      <c r="AD11" s="17">
        <v>0.1704428257288102</v>
      </c>
      <c r="AE11" s="17">
        <v>0.15141098724629659</v>
      </c>
      <c r="AF11" s="17">
        <v>0.1337489385619087</v>
      </c>
      <c r="AG11" s="17">
        <v>0.12588298101860429</v>
      </c>
      <c r="AH11" s="17">
        <v>9.3187628398148023E-2</v>
      </c>
      <c r="AI11" s="17">
        <v>8.0480426788109641E-2</v>
      </c>
    </row>
    <row r="12" spans="2:37" ht="32" customHeight="1" x14ac:dyDescent="0.2">
      <c r="B12" s="20" t="s">
        <v>353</v>
      </c>
      <c r="C12" s="17">
        <v>0.14286270148387031</v>
      </c>
      <c r="D12" s="17">
        <v>0.13762591641634139</v>
      </c>
      <c r="E12" s="17">
        <v>0.16838803123814211</v>
      </c>
      <c r="F12" s="17">
        <v>0.13400955600375211</v>
      </c>
      <c r="G12" s="17">
        <v>0.11019339448738549</v>
      </c>
      <c r="H12" s="17">
        <v>0.15403552253074379</v>
      </c>
      <c r="I12" s="17">
        <v>0.14903886224371801</v>
      </c>
      <c r="K12" s="17">
        <v>0.1484057808508851</v>
      </c>
      <c r="L12" s="17">
        <v>0.13511171689609261</v>
      </c>
      <c r="N12" s="17">
        <v>0.2078046483089282</v>
      </c>
      <c r="O12" s="17">
        <v>0.20914538533098639</v>
      </c>
      <c r="P12" s="17">
        <v>9.2521253757405122E-2</v>
      </c>
      <c r="Q12" s="17">
        <v>0.20427760441114889</v>
      </c>
      <c r="R12" s="17">
        <v>0.12091564265787751</v>
      </c>
      <c r="S12" s="17">
        <v>0.1104493617576464</v>
      </c>
      <c r="T12" s="17">
        <v>0.14977479436622709</v>
      </c>
      <c r="U12" s="17">
        <v>0.13496014223001729</v>
      </c>
      <c r="V12" s="17">
        <v>0.13393941124113329</v>
      </c>
      <c r="W12" s="17">
        <v>0.1520029392949955</v>
      </c>
      <c r="X12" s="17">
        <v>0.1002853358446608</v>
      </c>
      <c r="Y12" s="17">
        <v>0.1574667054025766</v>
      </c>
      <c r="AA12" s="17">
        <v>0.13643700837706921</v>
      </c>
      <c r="AB12" s="17">
        <v>0.14432092208086339</v>
      </c>
      <c r="AC12" s="17">
        <v>0.15833645887143549</v>
      </c>
      <c r="AD12" s="17">
        <v>0.15628607786252521</v>
      </c>
      <c r="AE12" s="17">
        <v>0.1286365681702821</v>
      </c>
      <c r="AF12" s="17">
        <v>0.27050882181823033</v>
      </c>
      <c r="AG12" s="17">
        <v>0.1128222586548773</v>
      </c>
      <c r="AH12" s="17">
        <v>0.12739134019091919</v>
      </c>
      <c r="AI12" s="17">
        <v>0.14461631746361411</v>
      </c>
    </row>
    <row r="13" spans="2:37" ht="46" customHeight="1" x14ac:dyDescent="0.2">
      <c r="B13" s="20" t="s">
        <v>354</v>
      </c>
      <c r="C13" s="17">
        <v>0.1944988443744555</v>
      </c>
      <c r="D13" s="17">
        <v>0.19189923085114899</v>
      </c>
      <c r="E13" s="17">
        <v>0.23393745684050141</v>
      </c>
      <c r="F13" s="17">
        <v>0.16043948966594651</v>
      </c>
      <c r="G13" s="17">
        <v>0.12551592875636949</v>
      </c>
      <c r="H13" s="17">
        <v>0.2476362470918502</v>
      </c>
      <c r="I13" s="17">
        <v>0.20284646970635431</v>
      </c>
      <c r="K13" s="17">
        <v>0.18493578210423131</v>
      </c>
      <c r="L13" s="17">
        <v>0.20435220643780419</v>
      </c>
      <c r="N13" s="17">
        <v>0.20500061864988839</v>
      </c>
      <c r="O13" s="17">
        <v>0.301325207012623</v>
      </c>
      <c r="P13" s="17">
        <v>8.8796487631990648E-2</v>
      </c>
      <c r="Q13" s="17">
        <v>0.24614737231014491</v>
      </c>
      <c r="R13" s="17">
        <v>0.23911000009445879</v>
      </c>
      <c r="S13" s="17">
        <v>0.1282426341544475</v>
      </c>
      <c r="T13" s="17">
        <v>0.19913306954415191</v>
      </c>
      <c r="U13" s="17">
        <v>0.17159809491535191</v>
      </c>
      <c r="V13" s="17">
        <v>0.22856067926119941</v>
      </c>
      <c r="W13" s="17">
        <v>0.23218123042983521</v>
      </c>
      <c r="X13" s="17">
        <v>0.12727620759048841</v>
      </c>
      <c r="Y13" s="17">
        <v>0.17106130604349401</v>
      </c>
      <c r="AA13" s="17">
        <v>0.17495292486423991</v>
      </c>
      <c r="AB13" s="17">
        <v>0.21541606332919469</v>
      </c>
      <c r="AC13" s="17">
        <v>0.2058093365892614</v>
      </c>
      <c r="AD13" s="17">
        <v>0.27859640731092311</v>
      </c>
      <c r="AE13" s="17">
        <v>0.13962418750048161</v>
      </c>
      <c r="AF13" s="17">
        <v>0.27346615930131313</v>
      </c>
      <c r="AG13" s="17">
        <v>0.11001582384601211</v>
      </c>
      <c r="AH13" s="17">
        <v>0.24330733225689891</v>
      </c>
      <c r="AI13" s="17">
        <v>0.19994524224624749</v>
      </c>
    </row>
    <row r="14" spans="2:37" ht="32" customHeight="1" x14ac:dyDescent="0.2">
      <c r="B14" s="20" t="s">
        <v>355</v>
      </c>
      <c r="C14" s="17">
        <v>0.21469889356914421</v>
      </c>
      <c r="D14" s="17">
        <v>0.21967098063972071</v>
      </c>
      <c r="E14" s="17">
        <v>0.20869929894141409</v>
      </c>
      <c r="F14" s="17">
        <v>0.19661456686972761</v>
      </c>
      <c r="G14" s="17">
        <v>0.1989372122094589</v>
      </c>
      <c r="H14" s="17">
        <v>0.20437876133562949</v>
      </c>
      <c r="I14" s="17">
        <v>0.24425313744716401</v>
      </c>
      <c r="K14" s="17">
        <v>0.21452042673317789</v>
      </c>
      <c r="L14" s="17">
        <v>0.21359147763290681</v>
      </c>
      <c r="N14" s="17">
        <v>0.24116422969874901</v>
      </c>
      <c r="O14" s="17">
        <v>0.21766899779457041</v>
      </c>
      <c r="P14" s="17">
        <v>0.25334909882439421</v>
      </c>
      <c r="Q14" s="17">
        <v>0.2102784222736849</v>
      </c>
      <c r="R14" s="17">
        <v>0.23707300602596679</v>
      </c>
      <c r="S14" s="17">
        <v>0.17952343855395689</v>
      </c>
      <c r="T14" s="17">
        <v>0.1906951099653198</v>
      </c>
      <c r="U14" s="17">
        <v>0.2426428016708366</v>
      </c>
      <c r="V14" s="17">
        <v>0.22665828206051669</v>
      </c>
      <c r="W14" s="17">
        <v>0.14534976187150209</v>
      </c>
      <c r="X14" s="17">
        <v>0.20471906010537111</v>
      </c>
      <c r="Y14" s="17">
        <v>0.25609497686296462</v>
      </c>
      <c r="AA14" s="17">
        <v>0.27111463421712728</v>
      </c>
      <c r="AB14" s="17">
        <v>0.25818400485467791</v>
      </c>
      <c r="AC14" s="17">
        <v>0.18352815558041069</v>
      </c>
      <c r="AD14" s="17">
        <v>0.1530225131113577</v>
      </c>
      <c r="AE14" s="17">
        <v>0.20080022524324731</v>
      </c>
      <c r="AF14" s="17">
        <v>0.37695812098282572</v>
      </c>
      <c r="AG14" s="17">
        <v>0.16391079529273991</v>
      </c>
      <c r="AH14" s="17">
        <v>0.154265013617438</v>
      </c>
      <c r="AI14" s="17">
        <v>0.19838302329451329</v>
      </c>
    </row>
    <row r="15" spans="2:37" ht="46" customHeight="1" x14ac:dyDescent="0.2">
      <c r="B15" s="20" t="s">
        <v>356</v>
      </c>
      <c r="C15" s="17">
        <v>0.3590869381069432</v>
      </c>
      <c r="D15" s="17">
        <v>0.33678578816291399</v>
      </c>
      <c r="E15" s="17">
        <v>0.34199947845432238</v>
      </c>
      <c r="F15" s="17">
        <v>0.36856556571343813</v>
      </c>
      <c r="G15" s="17">
        <v>0.28075327411474649</v>
      </c>
      <c r="H15" s="17">
        <v>0.42946494393505102</v>
      </c>
      <c r="I15" s="17">
        <v>0.38615482186701461</v>
      </c>
      <c r="K15" s="17">
        <v>0.36060653577090018</v>
      </c>
      <c r="L15" s="17">
        <v>0.35711504346036771</v>
      </c>
      <c r="N15" s="17">
        <v>0.3652058614865224</v>
      </c>
      <c r="O15" s="17">
        <v>0.51240585250512705</v>
      </c>
      <c r="P15" s="17">
        <v>0.34571925768937439</v>
      </c>
      <c r="Q15" s="17">
        <v>0.28624037702529048</v>
      </c>
      <c r="R15" s="17">
        <v>0.36640090643164658</v>
      </c>
      <c r="S15" s="17">
        <v>0.32902804528235141</v>
      </c>
      <c r="T15" s="17">
        <v>0.30706300892996941</v>
      </c>
      <c r="U15" s="17">
        <v>0.36263478253363918</v>
      </c>
      <c r="V15" s="17">
        <v>0.41485161813160037</v>
      </c>
      <c r="W15" s="17">
        <v>0.3279894666089026</v>
      </c>
      <c r="X15" s="17">
        <v>0.37550636178154512</v>
      </c>
      <c r="Y15" s="17">
        <v>0.34391751053380931</v>
      </c>
      <c r="AA15" s="17">
        <v>0.38372221414177787</v>
      </c>
      <c r="AB15" s="17">
        <v>0.34449107865653711</v>
      </c>
      <c r="AC15" s="17">
        <v>0.30989820728282857</v>
      </c>
      <c r="AD15" s="17">
        <v>0.385960888944263</v>
      </c>
      <c r="AE15" s="17">
        <v>0.36092170664099488</v>
      </c>
      <c r="AF15" s="17">
        <v>0.43065039052763288</v>
      </c>
      <c r="AG15" s="17">
        <v>0.33094991658277961</v>
      </c>
      <c r="AH15" s="17">
        <v>0.29615585281247808</v>
      </c>
      <c r="AI15" s="17">
        <v>0.42695525199655859</v>
      </c>
    </row>
    <row r="16" spans="2:37" ht="32" customHeight="1" x14ac:dyDescent="0.2">
      <c r="B16" s="20" t="s">
        <v>357</v>
      </c>
      <c r="C16" s="17">
        <v>0.1224997120552454</v>
      </c>
      <c r="D16" s="17">
        <v>0.20271116455089239</v>
      </c>
      <c r="E16" s="17">
        <v>0.18347222767227109</v>
      </c>
      <c r="F16" s="17">
        <v>0.16523287720870039</v>
      </c>
      <c r="G16" s="17">
        <v>0.1075059082740859</v>
      </c>
      <c r="H16" s="17">
        <v>9.5441867559837482E-2</v>
      </c>
      <c r="I16" s="17">
        <v>3.8117362254621798E-2</v>
      </c>
      <c r="K16" s="17">
        <v>0.157938401577986</v>
      </c>
      <c r="L16" s="17">
        <v>8.229963133987514E-2</v>
      </c>
      <c r="N16" s="17">
        <v>0.106801600461757</v>
      </c>
      <c r="O16" s="17">
        <v>0.1701669858630277</v>
      </c>
      <c r="P16" s="17">
        <v>0.12930849956167231</v>
      </c>
      <c r="Q16" s="17">
        <v>0.1120470913488906</v>
      </c>
      <c r="R16" s="17">
        <v>0.13252338023343521</v>
      </c>
      <c r="S16" s="17">
        <v>0.18967455663741639</v>
      </c>
      <c r="T16" s="17">
        <v>0.10195552795271701</v>
      </c>
      <c r="U16" s="17">
        <v>8.5098181053210958E-2</v>
      </c>
      <c r="V16" s="17">
        <v>0.14026771618255951</v>
      </c>
      <c r="W16" s="17">
        <v>0.11097029696517149</v>
      </c>
      <c r="X16" s="17">
        <v>6.5681165500084279E-2</v>
      </c>
      <c r="Y16" s="17">
        <v>0.14866579860291479</v>
      </c>
      <c r="AA16" s="17">
        <v>8.0494173671078445E-2</v>
      </c>
      <c r="AB16" s="17">
        <v>0.13297631800888979</v>
      </c>
      <c r="AC16" s="17">
        <v>0.1439907298347291</v>
      </c>
      <c r="AD16" s="17">
        <v>0.1245572498527855</v>
      </c>
      <c r="AE16" s="17">
        <v>0.1075392904884073</v>
      </c>
      <c r="AF16" s="17">
        <v>0.15980536048545901</v>
      </c>
      <c r="AG16" s="17">
        <v>0.15384575299648071</v>
      </c>
      <c r="AH16" s="17">
        <v>9.0436891604916109E-2</v>
      </c>
      <c r="AI16" s="17">
        <v>0.2122799753528341</v>
      </c>
    </row>
    <row r="17" spans="2:35" ht="46" customHeight="1" x14ac:dyDescent="0.2">
      <c r="B17" s="20" t="s">
        <v>358</v>
      </c>
      <c r="C17" s="17">
        <v>0.19634781246522551</v>
      </c>
      <c r="D17" s="17">
        <v>0.25097117915937328</v>
      </c>
      <c r="E17" s="17">
        <v>0.21534155905457211</v>
      </c>
      <c r="F17" s="17">
        <v>0.19714562503620209</v>
      </c>
      <c r="G17" s="17">
        <v>0.13716749602754549</v>
      </c>
      <c r="H17" s="17">
        <v>0.20707671498382349</v>
      </c>
      <c r="I17" s="17">
        <v>0.18603837692886399</v>
      </c>
      <c r="K17" s="17">
        <v>0.19893437602297551</v>
      </c>
      <c r="L17" s="17">
        <v>0.19513964126333691</v>
      </c>
      <c r="N17" s="17">
        <v>0.24877006280907929</v>
      </c>
      <c r="O17" s="17">
        <v>8.8134801999193491E-2</v>
      </c>
      <c r="P17" s="17">
        <v>0.18137635669216301</v>
      </c>
      <c r="Q17" s="17">
        <v>0.20594771849513191</v>
      </c>
      <c r="R17" s="17">
        <v>0.19996994955470249</v>
      </c>
      <c r="S17" s="17">
        <v>0.2055287102855681</v>
      </c>
      <c r="T17" s="17">
        <v>0.1717254567285468</v>
      </c>
      <c r="U17" s="17">
        <v>0.2485212042679264</v>
      </c>
      <c r="V17" s="17">
        <v>0.16233128691968579</v>
      </c>
      <c r="W17" s="17">
        <v>0.17011504975027719</v>
      </c>
      <c r="X17" s="17">
        <v>0.2302932997653647</v>
      </c>
      <c r="Y17" s="17">
        <v>0.19134600008225769</v>
      </c>
      <c r="AA17" s="17">
        <v>0.17392861581856731</v>
      </c>
      <c r="AB17" s="17">
        <v>0.19322188821324079</v>
      </c>
      <c r="AC17" s="17">
        <v>0.2396544223295759</v>
      </c>
      <c r="AD17" s="17">
        <v>0.2098279824168621</v>
      </c>
      <c r="AE17" s="17">
        <v>0.21598232473422349</v>
      </c>
      <c r="AF17" s="17">
        <v>0.27364177835160181</v>
      </c>
      <c r="AG17" s="17">
        <v>0.13572376775439579</v>
      </c>
      <c r="AH17" s="17">
        <v>0.1664803578956357</v>
      </c>
      <c r="AI17" s="17">
        <v>0.14732648194966411</v>
      </c>
    </row>
    <row r="18" spans="2:35" ht="19" customHeight="1" x14ac:dyDescent="0.2">
      <c r="B18" s="20" t="s">
        <v>348</v>
      </c>
      <c r="C18" s="17">
        <v>0.14467344446112809</v>
      </c>
      <c r="D18" s="17">
        <v>0.14588230506577049</v>
      </c>
      <c r="E18" s="17">
        <v>0.13443186659001971</v>
      </c>
      <c r="F18" s="17">
        <v>0.1457576412064423</v>
      </c>
      <c r="G18" s="17">
        <v>0.189806786121968</v>
      </c>
      <c r="H18" s="17">
        <v>0.13147667351919981</v>
      </c>
      <c r="I18" s="17">
        <v>0.1277791371903346</v>
      </c>
      <c r="K18" s="17">
        <v>0.12831880833217121</v>
      </c>
      <c r="L18" s="17">
        <v>0.16267529216801391</v>
      </c>
      <c r="N18" s="17">
        <v>0.15650683685562139</v>
      </c>
      <c r="O18" s="17">
        <v>0.17416915530245389</v>
      </c>
      <c r="P18" s="17">
        <v>0.22361148653513099</v>
      </c>
      <c r="Q18" s="17">
        <v>0.18894491854531459</v>
      </c>
      <c r="R18" s="17">
        <v>0.1623829269847277</v>
      </c>
      <c r="S18" s="17">
        <v>0.15573289444397839</v>
      </c>
      <c r="T18" s="17">
        <v>0.14351405212183541</v>
      </c>
      <c r="U18" s="17">
        <v>0.13004447140043249</v>
      </c>
      <c r="V18" s="17">
        <v>9.6565788017789214E-2</v>
      </c>
      <c r="W18" s="17">
        <v>0.15951810133345379</v>
      </c>
      <c r="X18" s="17">
        <v>0.15415520199557789</v>
      </c>
      <c r="Y18" s="17">
        <v>9.3927092455402664E-2</v>
      </c>
      <c r="AA18" s="17">
        <v>0.14885344838880071</v>
      </c>
      <c r="AB18" s="17">
        <v>0.13024303238037541</v>
      </c>
      <c r="AC18" s="17">
        <v>0.11396422757750189</v>
      </c>
      <c r="AD18" s="17">
        <v>0.16096821889436999</v>
      </c>
      <c r="AE18" s="17">
        <v>0.14654206762606509</v>
      </c>
      <c r="AF18" s="17">
        <v>0.118062106463347</v>
      </c>
      <c r="AG18" s="17">
        <v>0.1662451653298988</v>
      </c>
      <c r="AH18" s="17">
        <v>0.17816210796152129</v>
      </c>
      <c r="AI18" s="17">
        <v>0.1273101245088504</v>
      </c>
    </row>
    <row r="19" spans="2:35" ht="19" customHeight="1" x14ac:dyDescent="0.2">
      <c r="B19" s="20" t="s">
        <v>177</v>
      </c>
      <c r="C19" s="17">
        <v>2.601891660980522E-2</v>
      </c>
      <c r="D19" s="17">
        <v>1.183528562682477E-2</v>
      </c>
      <c r="E19" s="17">
        <v>2.729718153076682E-2</v>
      </c>
      <c r="F19" s="17">
        <v>2.5564293870778059E-2</v>
      </c>
      <c r="G19" s="17">
        <v>2.4162614317154048E-2</v>
      </c>
      <c r="H19" s="17">
        <v>1.6244302053617241E-2</v>
      </c>
      <c r="I19" s="17">
        <v>4.093807861433104E-2</v>
      </c>
      <c r="K19" s="17">
        <v>3.897759594404402E-2</v>
      </c>
      <c r="L19" s="17">
        <v>1.2806542838730769E-2</v>
      </c>
      <c r="N19" s="17">
        <v>2.2753956526999811E-2</v>
      </c>
      <c r="O19" s="17">
        <v>0</v>
      </c>
      <c r="P19" s="17">
        <v>1.781877367817317E-2</v>
      </c>
      <c r="Q19" s="17">
        <v>0</v>
      </c>
      <c r="R19" s="17">
        <v>7.9674082851580921E-3</v>
      </c>
      <c r="S19" s="17">
        <v>9.5564012470990313E-3</v>
      </c>
      <c r="T19" s="17">
        <v>4.9424717661398193E-2</v>
      </c>
      <c r="U19" s="17">
        <v>3.591055841142296E-2</v>
      </c>
      <c r="V19" s="17">
        <v>5.2097891532696387E-2</v>
      </c>
      <c r="W19" s="17">
        <v>2.4374679947948091E-2</v>
      </c>
      <c r="X19" s="17">
        <v>4.0611188377122368E-2</v>
      </c>
      <c r="Y19" s="17">
        <v>9.9859025877911886E-3</v>
      </c>
      <c r="AA19" s="17">
        <v>7.1825113438000299E-2</v>
      </c>
      <c r="AB19" s="17">
        <v>1.377254369101211E-2</v>
      </c>
      <c r="AC19" s="17">
        <v>2.3921492675195052E-2</v>
      </c>
      <c r="AD19" s="17">
        <v>2.8197846697836849E-2</v>
      </c>
      <c r="AE19" s="17">
        <v>1.3084442416796641E-2</v>
      </c>
      <c r="AF19" s="17">
        <v>3.0461929231557619E-2</v>
      </c>
      <c r="AG19" s="17">
        <v>2.7448640073868508E-2</v>
      </c>
      <c r="AH19" s="17">
        <v>2.1562699514732431E-2</v>
      </c>
      <c r="AI19" s="17">
        <v>1.5189115221271889E-2</v>
      </c>
    </row>
    <row r="20" spans="2:35" ht="19" customHeight="1" x14ac:dyDescent="0.2">
      <c r="B20" s="20" t="s">
        <v>75</v>
      </c>
      <c r="C20" s="17">
        <v>1.735986261389267E-2</v>
      </c>
      <c r="D20" s="17">
        <v>6.8549509090402288E-3</v>
      </c>
      <c r="E20" s="17">
        <v>1.047936090373832E-2</v>
      </c>
      <c r="F20" s="17">
        <v>3.7882331883747761E-2</v>
      </c>
      <c r="G20" s="17">
        <v>3.062445170276256E-2</v>
      </c>
      <c r="H20" s="17">
        <v>2.1463436779279001E-2</v>
      </c>
      <c r="I20" s="17">
        <v>3.9005373116480198E-3</v>
      </c>
      <c r="K20" s="17">
        <v>2.0663895361271441E-2</v>
      </c>
      <c r="L20" s="17">
        <v>1.407133079735573E-2</v>
      </c>
      <c r="N20" s="17">
        <v>1.068516686737203E-2</v>
      </c>
      <c r="O20" s="17">
        <v>0</v>
      </c>
      <c r="P20" s="17">
        <v>0</v>
      </c>
      <c r="Q20" s="17">
        <v>0</v>
      </c>
      <c r="R20" s="17">
        <v>2.5619944385489229E-2</v>
      </c>
      <c r="S20" s="17">
        <v>9.5564012470990313E-3</v>
      </c>
      <c r="T20" s="17">
        <v>1.2497442327702351E-2</v>
      </c>
      <c r="U20" s="17">
        <v>0</v>
      </c>
      <c r="V20" s="17">
        <v>3.186129793807653E-2</v>
      </c>
      <c r="W20" s="17">
        <v>4.4602416546854082E-2</v>
      </c>
      <c r="X20" s="17">
        <v>9.9554499403682415E-3</v>
      </c>
      <c r="Y20" s="17">
        <v>1.0038121931255471E-2</v>
      </c>
      <c r="AA20" s="17">
        <v>2.0038479244375199E-2</v>
      </c>
      <c r="AB20" s="17">
        <v>2.3028510725148509E-2</v>
      </c>
      <c r="AC20" s="17">
        <v>2.3135098813078361E-2</v>
      </c>
      <c r="AD20" s="17">
        <v>0</v>
      </c>
      <c r="AE20" s="17">
        <v>1.02751690125667E-2</v>
      </c>
      <c r="AF20" s="17">
        <v>0</v>
      </c>
      <c r="AG20" s="17">
        <v>5.1733913553014342E-2</v>
      </c>
      <c r="AH20" s="17">
        <v>3.3912306769986147E-2</v>
      </c>
      <c r="AI20" s="17">
        <v>0</v>
      </c>
    </row>
    <row r="22" spans="2:35" x14ac:dyDescent="0.2">
      <c r="B22" s="21" t="s">
        <v>24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333</v>
      </c>
      <c r="C9" s="17">
        <v>2.8208125546762899E-2</v>
      </c>
      <c r="D9" s="17">
        <v>4.056746090897103E-2</v>
      </c>
      <c r="E9" s="17">
        <v>5.3961467528082348E-2</v>
      </c>
      <c r="F9" s="17">
        <v>4.0619594078341828E-2</v>
      </c>
      <c r="G9" s="17">
        <v>1.6707650814324741E-2</v>
      </c>
      <c r="H9" s="17">
        <v>1.3358220916022061E-2</v>
      </c>
      <c r="I9" s="17">
        <v>8.3827581085652719E-3</v>
      </c>
      <c r="K9" s="17">
        <v>3.1428813884030231E-2</v>
      </c>
      <c r="L9" s="17">
        <v>2.522689719604846E-2</v>
      </c>
      <c r="N9" s="17">
        <v>3.0262103701586711E-2</v>
      </c>
      <c r="O9" s="17">
        <v>2.9972339054869141E-2</v>
      </c>
      <c r="P9" s="17">
        <v>2.8765119999217541E-2</v>
      </c>
      <c r="Q9" s="17">
        <v>1.248968960298689E-2</v>
      </c>
      <c r="R9" s="17">
        <v>3.3921909525581599E-2</v>
      </c>
      <c r="S9" s="17">
        <v>2.3736316699506481E-2</v>
      </c>
      <c r="T9" s="17">
        <v>2.1916677570027888E-2</v>
      </c>
      <c r="U9" s="17">
        <v>3.8131504951507057E-2</v>
      </c>
      <c r="V9" s="17">
        <v>3.8977379214071517E-2</v>
      </c>
      <c r="W9" s="17">
        <v>3.7947897152198228E-2</v>
      </c>
      <c r="X9" s="17">
        <v>0</v>
      </c>
      <c r="Y9" s="17">
        <v>1.8311320816290281E-2</v>
      </c>
      <c r="AA9" s="17">
        <v>2.1985272552334321E-2</v>
      </c>
      <c r="AB9" s="17">
        <v>5.3931045644184217E-2</v>
      </c>
      <c r="AC9" s="17">
        <v>1.3365010138403121E-2</v>
      </c>
      <c r="AD9" s="17">
        <v>2.456350854923698E-2</v>
      </c>
      <c r="AE9" s="17">
        <v>2.2706881995549221E-2</v>
      </c>
      <c r="AF9" s="17">
        <v>1.8547306477439431E-2</v>
      </c>
      <c r="AG9" s="17">
        <v>4.1579708976898493E-2</v>
      </c>
      <c r="AH9" s="17">
        <v>4.8417635588504397E-3</v>
      </c>
      <c r="AI9" s="17">
        <v>2.8725486360556329E-2</v>
      </c>
    </row>
    <row r="10" spans="2:37" ht="19" customHeight="1" x14ac:dyDescent="0.2">
      <c r="B10" s="20" t="s">
        <v>334</v>
      </c>
      <c r="C10" s="17">
        <v>0.14632023187935861</v>
      </c>
      <c r="D10" s="17">
        <v>0.15184125773453311</v>
      </c>
      <c r="E10" s="17">
        <v>0.21229464531107239</v>
      </c>
      <c r="F10" s="17">
        <v>0.2127967441100389</v>
      </c>
      <c r="G10" s="17">
        <v>0.13862852436410991</v>
      </c>
      <c r="H10" s="17">
        <v>0.1199115317524499</v>
      </c>
      <c r="I10" s="17">
        <v>5.9233337322338299E-2</v>
      </c>
      <c r="K10" s="17">
        <v>0.14132502782855011</v>
      </c>
      <c r="L10" s="17">
        <v>0.15116765797932469</v>
      </c>
      <c r="N10" s="17">
        <v>0.12966026335916131</v>
      </c>
      <c r="O10" s="17">
        <v>0.14340657540994531</v>
      </c>
      <c r="P10" s="17">
        <v>0.1079959015278552</v>
      </c>
      <c r="Q10" s="17">
        <v>0.16118004911644401</v>
      </c>
      <c r="R10" s="17">
        <v>0.16006124882819719</v>
      </c>
      <c r="S10" s="17">
        <v>0.1234074345679023</v>
      </c>
      <c r="T10" s="17">
        <v>0.18092747324566449</v>
      </c>
      <c r="U10" s="17">
        <v>0.18116556374027629</v>
      </c>
      <c r="V10" s="17">
        <v>0.1598872247553893</v>
      </c>
      <c r="W10" s="17">
        <v>0.1545911311815239</v>
      </c>
      <c r="X10" s="17">
        <v>0.13893624037128971</v>
      </c>
      <c r="Y10" s="17">
        <v>9.3861158485092661E-2</v>
      </c>
      <c r="AA10" s="17">
        <v>0.10329193124232371</v>
      </c>
      <c r="AB10" s="17">
        <v>0.17309143093752469</v>
      </c>
      <c r="AC10" s="17">
        <v>0.1485587189475486</v>
      </c>
      <c r="AD10" s="17">
        <v>0.16156946904364811</v>
      </c>
      <c r="AE10" s="17">
        <v>0.14071421638248049</v>
      </c>
      <c r="AF10" s="17">
        <v>0.13889113529107641</v>
      </c>
      <c r="AG10" s="17">
        <v>0.1782515625077723</v>
      </c>
      <c r="AH10" s="17">
        <v>0.12185673284004191</v>
      </c>
      <c r="AI10" s="17">
        <v>0.1428305686022098</v>
      </c>
    </row>
    <row r="11" spans="2:37" ht="19" customHeight="1" x14ac:dyDescent="0.2">
      <c r="B11" s="20" t="s">
        <v>335</v>
      </c>
      <c r="C11" s="17">
        <v>0.38564784257119139</v>
      </c>
      <c r="D11" s="17">
        <v>0.30467959276810591</v>
      </c>
      <c r="E11" s="17">
        <v>0.31405342618509302</v>
      </c>
      <c r="F11" s="17">
        <v>0.31724201301804478</v>
      </c>
      <c r="G11" s="17">
        <v>0.46024673030422558</v>
      </c>
      <c r="H11" s="17">
        <v>0.39993903971176309</v>
      </c>
      <c r="I11" s="17">
        <v>0.48242550113143118</v>
      </c>
      <c r="K11" s="17">
        <v>0.35932253714439999</v>
      </c>
      <c r="L11" s="17">
        <v>0.41282764625295632</v>
      </c>
      <c r="N11" s="17">
        <v>0.41124988634785609</v>
      </c>
      <c r="O11" s="17">
        <v>0.29169416469342019</v>
      </c>
      <c r="P11" s="17">
        <v>0.36713587755105992</v>
      </c>
      <c r="Q11" s="17">
        <v>0.29369067389643783</v>
      </c>
      <c r="R11" s="17">
        <v>0.43253769281671289</v>
      </c>
      <c r="S11" s="17">
        <v>0.36818692948408632</v>
      </c>
      <c r="T11" s="17">
        <v>0.40679910731721491</v>
      </c>
      <c r="U11" s="17">
        <v>0.37552196728598491</v>
      </c>
      <c r="V11" s="17">
        <v>0.35639765022547221</v>
      </c>
      <c r="W11" s="17">
        <v>0.36611398570895309</v>
      </c>
      <c r="X11" s="17">
        <v>0.47886881509191298</v>
      </c>
      <c r="Y11" s="17">
        <v>0.38532424110271402</v>
      </c>
      <c r="AA11" s="17">
        <v>0.39312865655440538</v>
      </c>
      <c r="AB11" s="17">
        <v>0.35393025254140648</v>
      </c>
      <c r="AC11" s="17">
        <v>0.44545958479997588</v>
      </c>
      <c r="AD11" s="17">
        <v>0.39217048054955339</v>
      </c>
      <c r="AE11" s="17">
        <v>0.40717552522589212</v>
      </c>
      <c r="AF11" s="17">
        <v>0.33879135227061441</v>
      </c>
      <c r="AG11" s="17">
        <v>0.36724929910176568</v>
      </c>
      <c r="AH11" s="17">
        <v>0.36372031439795982</v>
      </c>
      <c r="AI11" s="17">
        <v>0.37717440016948972</v>
      </c>
    </row>
    <row r="12" spans="2:37" ht="19" customHeight="1" x14ac:dyDescent="0.2">
      <c r="B12" s="20" t="s">
        <v>336</v>
      </c>
      <c r="C12" s="17">
        <v>0.33394260746633242</v>
      </c>
      <c r="D12" s="17">
        <v>0.40644090463071331</v>
      </c>
      <c r="E12" s="17">
        <v>0.32953910355051408</v>
      </c>
      <c r="F12" s="17">
        <v>0.318380167483299</v>
      </c>
      <c r="G12" s="17">
        <v>0.27450582738173052</v>
      </c>
      <c r="H12" s="17">
        <v>0.36145253650610509</v>
      </c>
      <c r="I12" s="17">
        <v>0.33213500826704212</v>
      </c>
      <c r="K12" s="17">
        <v>0.37982670918209688</v>
      </c>
      <c r="L12" s="17">
        <v>0.28689097587382251</v>
      </c>
      <c r="N12" s="17">
        <v>0.34678950118292512</v>
      </c>
      <c r="O12" s="17">
        <v>0.486278255151877</v>
      </c>
      <c r="P12" s="17">
        <v>0.30421814995268448</v>
      </c>
      <c r="Q12" s="17">
        <v>0.38837865755434248</v>
      </c>
      <c r="R12" s="17">
        <v>0.3290361561800535</v>
      </c>
      <c r="S12" s="17">
        <v>0.35259084608866659</v>
      </c>
      <c r="T12" s="17">
        <v>0.29992104877192538</v>
      </c>
      <c r="U12" s="17">
        <v>0.27052501304250598</v>
      </c>
      <c r="V12" s="17">
        <v>0.34762392625190608</v>
      </c>
      <c r="W12" s="17">
        <v>0.33691854944973543</v>
      </c>
      <c r="X12" s="17">
        <v>0.26994183973968472</v>
      </c>
      <c r="Y12" s="17">
        <v>0.3733142586685379</v>
      </c>
      <c r="AA12" s="17">
        <v>0.36923657190485798</v>
      </c>
      <c r="AB12" s="17">
        <v>0.33084297866676288</v>
      </c>
      <c r="AC12" s="17">
        <v>0.3361103848819389</v>
      </c>
      <c r="AD12" s="17">
        <v>0.33903753675344278</v>
      </c>
      <c r="AE12" s="17">
        <v>0.32686491434684389</v>
      </c>
      <c r="AF12" s="17">
        <v>0.40013657806183089</v>
      </c>
      <c r="AG12" s="17">
        <v>0.2520859317495554</v>
      </c>
      <c r="AH12" s="17">
        <v>0.30277392955483889</v>
      </c>
      <c r="AI12" s="17">
        <v>0.39432317991643828</v>
      </c>
    </row>
    <row r="13" spans="2:37" ht="19" customHeight="1" x14ac:dyDescent="0.2">
      <c r="B13" s="20" t="s">
        <v>128</v>
      </c>
      <c r="C13" s="17">
        <v>0.1058811925363546</v>
      </c>
      <c r="D13" s="17">
        <v>9.6470783957676526E-2</v>
      </c>
      <c r="E13" s="17">
        <v>9.0151357425238207E-2</v>
      </c>
      <c r="F13" s="17">
        <v>0.1109614813102754</v>
      </c>
      <c r="G13" s="17">
        <v>0.10991126713560941</v>
      </c>
      <c r="H13" s="17">
        <v>0.1053386711136598</v>
      </c>
      <c r="I13" s="17">
        <v>0.1178233951706231</v>
      </c>
      <c r="K13" s="17">
        <v>8.8096911960922841E-2</v>
      </c>
      <c r="L13" s="17">
        <v>0.1238868226978482</v>
      </c>
      <c r="N13" s="17">
        <v>8.2038245408470531E-2</v>
      </c>
      <c r="O13" s="17">
        <v>4.8648665689888473E-2</v>
      </c>
      <c r="P13" s="17">
        <v>0.19188495096918301</v>
      </c>
      <c r="Q13" s="17">
        <v>0.14426092982978911</v>
      </c>
      <c r="R13" s="17">
        <v>4.444299264945463E-2</v>
      </c>
      <c r="S13" s="17">
        <v>0.1320784731598382</v>
      </c>
      <c r="T13" s="17">
        <v>9.0435693095167441E-2</v>
      </c>
      <c r="U13" s="17">
        <v>0.1346559509797256</v>
      </c>
      <c r="V13" s="17">
        <v>9.7113819553160743E-2</v>
      </c>
      <c r="W13" s="17">
        <v>0.1044284365075893</v>
      </c>
      <c r="X13" s="17">
        <v>0.1122531047971126</v>
      </c>
      <c r="Y13" s="17">
        <v>0.1291890209273652</v>
      </c>
      <c r="AA13" s="17">
        <v>0.11235756774607859</v>
      </c>
      <c r="AB13" s="17">
        <v>8.8204292210121771E-2</v>
      </c>
      <c r="AC13" s="17">
        <v>5.6506301232133467E-2</v>
      </c>
      <c r="AD13" s="17">
        <v>8.2659005104118763E-2</v>
      </c>
      <c r="AE13" s="17">
        <v>0.1025384620492341</v>
      </c>
      <c r="AF13" s="17">
        <v>0.1036336278990389</v>
      </c>
      <c r="AG13" s="17">
        <v>0.16083349766400809</v>
      </c>
      <c r="AH13" s="17">
        <v>0.20680725964830901</v>
      </c>
      <c r="AI13" s="17">
        <v>5.6946364951305783E-2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355</v>
      </c>
      <c r="D7" s="24">
        <v>58</v>
      </c>
      <c r="E7" s="24">
        <v>91</v>
      </c>
      <c r="F7" s="24">
        <v>86</v>
      </c>
      <c r="G7" s="24">
        <v>55</v>
      </c>
      <c r="H7" s="24">
        <v>39</v>
      </c>
      <c r="I7" s="24">
        <v>26</v>
      </c>
      <c r="K7" s="24">
        <v>174</v>
      </c>
      <c r="L7" s="24">
        <v>180</v>
      </c>
      <c r="N7" s="24">
        <v>26</v>
      </c>
      <c r="O7" s="24">
        <v>12</v>
      </c>
      <c r="P7" s="24">
        <v>15</v>
      </c>
      <c r="Q7" s="24">
        <v>15</v>
      </c>
      <c r="R7" s="24">
        <v>45</v>
      </c>
      <c r="S7" s="24">
        <v>25</v>
      </c>
      <c r="T7" s="24">
        <v>29</v>
      </c>
      <c r="U7" s="24">
        <v>40</v>
      </c>
      <c r="V7" s="24">
        <v>55</v>
      </c>
      <c r="W7" s="24">
        <v>51</v>
      </c>
      <c r="X7" s="24">
        <v>23</v>
      </c>
      <c r="Y7" s="24">
        <v>19</v>
      </c>
      <c r="AA7" s="24">
        <v>34</v>
      </c>
      <c r="AB7" s="24">
        <v>90</v>
      </c>
      <c r="AC7" s="24">
        <v>24</v>
      </c>
      <c r="AD7" s="24">
        <v>47</v>
      </c>
      <c r="AE7" s="24">
        <v>79</v>
      </c>
      <c r="AF7" s="24">
        <v>9</v>
      </c>
      <c r="AG7" s="24">
        <v>31</v>
      </c>
      <c r="AH7" s="24">
        <v>22</v>
      </c>
      <c r="AI7" s="24">
        <v>19</v>
      </c>
    </row>
    <row r="8" spans="2:37" x14ac:dyDescent="0.2">
      <c r="B8" s="7" t="s">
        <v>69</v>
      </c>
      <c r="C8" s="13">
        <v>351</v>
      </c>
      <c r="D8" s="13">
        <v>54</v>
      </c>
      <c r="E8" s="13">
        <v>91</v>
      </c>
      <c r="F8" s="13">
        <v>87</v>
      </c>
      <c r="G8" s="13">
        <v>53</v>
      </c>
      <c r="H8" s="13">
        <v>38</v>
      </c>
      <c r="I8" s="13">
        <v>28</v>
      </c>
      <c r="K8" s="13">
        <v>171</v>
      </c>
      <c r="L8" s="13">
        <v>179</v>
      </c>
      <c r="N8" s="13">
        <v>29</v>
      </c>
      <c r="O8" s="13">
        <v>10</v>
      </c>
      <c r="P8" s="13">
        <v>14</v>
      </c>
      <c r="Q8" s="13">
        <v>14</v>
      </c>
      <c r="R8" s="13">
        <v>43</v>
      </c>
      <c r="S8" s="13">
        <v>24</v>
      </c>
      <c r="T8" s="13">
        <v>28</v>
      </c>
      <c r="U8" s="13">
        <v>40</v>
      </c>
      <c r="V8" s="13">
        <v>56</v>
      </c>
      <c r="W8" s="13">
        <v>50</v>
      </c>
      <c r="X8" s="13">
        <v>22</v>
      </c>
      <c r="Y8" s="13">
        <v>20</v>
      </c>
      <c r="AA8" s="13">
        <v>33</v>
      </c>
      <c r="AB8" s="13">
        <v>89</v>
      </c>
      <c r="AC8" s="13">
        <v>24</v>
      </c>
      <c r="AD8" s="13">
        <v>46</v>
      </c>
      <c r="AE8" s="13">
        <v>78</v>
      </c>
      <c r="AF8" s="13">
        <v>10</v>
      </c>
      <c r="AG8" s="13">
        <v>31</v>
      </c>
      <c r="AH8" s="13">
        <v>22</v>
      </c>
      <c r="AI8" s="13">
        <v>18</v>
      </c>
    </row>
    <row r="9" spans="2:37" ht="32" customHeight="1" x14ac:dyDescent="0.2">
      <c r="B9" s="20" t="s">
        <v>338</v>
      </c>
      <c r="C9" s="17">
        <v>0.31231444356906468</v>
      </c>
      <c r="D9" s="17">
        <v>0.36670122687843387</v>
      </c>
      <c r="E9" s="17">
        <v>0.30419912528434162</v>
      </c>
      <c r="F9" s="17">
        <v>0.31298147037919488</v>
      </c>
      <c r="G9" s="17">
        <v>0.206298485334902</v>
      </c>
      <c r="H9" s="17">
        <v>0.332591792417129</v>
      </c>
      <c r="I9" s="17">
        <v>0.40531668334938359</v>
      </c>
      <c r="K9" s="17">
        <v>0.32519540517683287</v>
      </c>
      <c r="L9" s="17">
        <v>0.30157492321085561</v>
      </c>
      <c r="N9" s="17">
        <v>0.38204934450459271</v>
      </c>
      <c r="O9" s="17">
        <v>0.28885723413451292</v>
      </c>
      <c r="P9" s="17">
        <v>0.42684690415691362</v>
      </c>
      <c r="Q9" s="17">
        <v>0.14231535647844409</v>
      </c>
      <c r="R9" s="17">
        <v>0.35289065906239148</v>
      </c>
      <c r="S9" s="17">
        <v>0.32504391019413448</v>
      </c>
      <c r="T9" s="17">
        <v>0.31235722826920159</v>
      </c>
      <c r="U9" s="17">
        <v>0.2946314546007065</v>
      </c>
      <c r="V9" s="17">
        <v>0.21905966131374779</v>
      </c>
      <c r="W9" s="17">
        <v>0.33329978376384961</v>
      </c>
      <c r="X9" s="17">
        <v>0.39165264111002279</v>
      </c>
      <c r="Y9" s="17">
        <v>0.31657709164150888</v>
      </c>
      <c r="AA9" s="17">
        <v>0.27506567291037343</v>
      </c>
      <c r="AB9" s="17">
        <v>0.29093043873218921</v>
      </c>
      <c r="AC9" s="17">
        <v>0.2066391482265777</v>
      </c>
      <c r="AD9" s="17">
        <v>0.32374047243806681</v>
      </c>
      <c r="AE9" s="17">
        <v>0.34106351096425652</v>
      </c>
      <c r="AF9" s="17">
        <v>0.43976841926249888</v>
      </c>
      <c r="AG9" s="17">
        <v>0.31619009910247381</v>
      </c>
      <c r="AH9" s="17">
        <v>0.31179781555005281</v>
      </c>
      <c r="AI9" s="17">
        <v>0.39501079071511119</v>
      </c>
    </row>
    <row r="10" spans="2:37" ht="32" customHeight="1" x14ac:dyDescent="0.2">
      <c r="B10" s="20" t="s">
        <v>339</v>
      </c>
      <c r="C10" s="17">
        <v>9.7175603470595243E-2</v>
      </c>
      <c r="D10" s="17">
        <v>0.19312442155678181</v>
      </c>
      <c r="E10" s="17">
        <v>0.1205268649246013</v>
      </c>
      <c r="F10" s="17">
        <v>6.8322588917265378E-2</v>
      </c>
      <c r="G10" s="17">
        <v>7.5788278163918726E-2</v>
      </c>
      <c r="H10" s="17">
        <v>4.8287162278875008E-2</v>
      </c>
      <c r="I10" s="17">
        <v>3.3923661084100207E-2</v>
      </c>
      <c r="K10" s="17">
        <v>0.1367879137146269</v>
      </c>
      <c r="L10" s="17">
        <v>5.9755243779202542E-2</v>
      </c>
      <c r="N10" s="17">
        <v>0.1118323889178017</v>
      </c>
      <c r="O10" s="17">
        <v>8.3790576400109604E-2</v>
      </c>
      <c r="P10" s="17">
        <v>6.8315562407218033E-2</v>
      </c>
      <c r="Q10" s="17">
        <v>0.2080856217279583</v>
      </c>
      <c r="R10" s="17">
        <v>0.1113860075796142</v>
      </c>
      <c r="S10" s="17">
        <v>4.1489076152065651E-2</v>
      </c>
      <c r="T10" s="17">
        <v>0.10174377723039379</v>
      </c>
      <c r="U10" s="17">
        <v>7.1902833095382659E-2</v>
      </c>
      <c r="V10" s="17">
        <v>0.10703901936293871</v>
      </c>
      <c r="W10" s="17">
        <v>7.7243222190626903E-2</v>
      </c>
      <c r="X10" s="17">
        <v>0.1276654643489781</v>
      </c>
      <c r="Y10" s="17">
        <v>9.3187459824593602E-2</v>
      </c>
      <c r="AA10" s="17">
        <v>8.2294513243409001E-2</v>
      </c>
      <c r="AB10" s="17">
        <v>9.889356336335757E-2</v>
      </c>
      <c r="AC10" s="17">
        <v>7.8015118216547621E-2</v>
      </c>
      <c r="AD10" s="17">
        <v>0.153405630321889</v>
      </c>
      <c r="AE10" s="17">
        <v>0.12350023261781649</v>
      </c>
      <c r="AF10" s="17">
        <v>0.1078809124609328</v>
      </c>
      <c r="AG10" s="17">
        <v>0</v>
      </c>
      <c r="AH10" s="17">
        <v>4.7863643212418448E-2</v>
      </c>
      <c r="AI10" s="17">
        <v>0.1049382923952441</v>
      </c>
    </row>
    <row r="11" spans="2:37" ht="46" customHeight="1" x14ac:dyDescent="0.2">
      <c r="B11" s="20" t="s">
        <v>340</v>
      </c>
      <c r="C11" s="17">
        <v>0.1153649204768625</v>
      </c>
      <c r="D11" s="17">
        <v>0.1623979362100999</v>
      </c>
      <c r="E11" s="17">
        <v>0.14428186243089811</v>
      </c>
      <c r="F11" s="17">
        <v>8.2954323569880167E-2</v>
      </c>
      <c r="G11" s="17">
        <v>5.3459686593192633E-2</v>
      </c>
      <c r="H11" s="17">
        <v>0.13114634834007319</v>
      </c>
      <c r="I11" s="17">
        <v>0.12792430521218329</v>
      </c>
      <c r="K11" s="17">
        <v>8.8084309387771884E-2</v>
      </c>
      <c r="L11" s="17">
        <v>0.1420636971143501</v>
      </c>
      <c r="N11" s="17">
        <v>8.5228269880073593E-2</v>
      </c>
      <c r="O11" s="17">
        <v>8.545273555838101E-2</v>
      </c>
      <c r="P11" s="17">
        <v>7.2166401024220006E-2</v>
      </c>
      <c r="Q11" s="17">
        <v>8.5935574114125141E-2</v>
      </c>
      <c r="R11" s="17">
        <v>9.0125306992196702E-2</v>
      </c>
      <c r="S11" s="17">
        <v>0.23432771414234019</v>
      </c>
      <c r="T11" s="17">
        <v>0.140203254163317</v>
      </c>
      <c r="U11" s="17">
        <v>0.1804676359439869</v>
      </c>
      <c r="V11" s="17">
        <v>7.6375588426385588E-2</v>
      </c>
      <c r="W11" s="17">
        <v>9.48676401523674E-2</v>
      </c>
      <c r="X11" s="17">
        <v>4.3731479102321953E-2</v>
      </c>
      <c r="Y11" s="17">
        <v>0.21246139655734361</v>
      </c>
      <c r="AA11" s="17">
        <v>6.2376509085986867E-2</v>
      </c>
      <c r="AB11" s="17">
        <v>0.15010287621778029</v>
      </c>
      <c r="AC11" s="17">
        <v>0.16459336937151281</v>
      </c>
      <c r="AD11" s="17">
        <v>8.6391986731364556E-2</v>
      </c>
      <c r="AE11" s="17">
        <v>0.11252526287486871</v>
      </c>
      <c r="AF11" s="17">
        <v>0</v>
      </c>
      <c r="AG11" s="17">
        <v>0.20487112051879691</v>
      </c>
      <c r="AH11" s="17">
        <v>4.4216653141915849E-2</v>
      </c>
      <c r="AI11" s="17">
        <v>5.9227992391643433E-2</v>
      </c>
    </row>
    <row r="12" spans="2:37" ht="46" customHeight="1" x14ac:dyDescent="0.2">
      <c r="B12" s="20" t="s">
        <v>341</v>
      </c>
      <c r="C12" s="17">
        <v>0.20664007913764429</v>
      </c>
      <c r="D12" s="17">
        <v>0.2134625721163777</v>
      </c>
      <c r="E12" s="17">
        <v>0.19928785372579819</v>
      </c>
      <c r="F12" s="17">
        <v>0.1752760451012782</v>
      </c>
      <c r="G12" s="17">
        <v>0.22501317552308639</v>
      </c>
      <c r="H12" s="17">
        <v>0.21038588252191659</v>
      </c>
      <c r="I12" s="17">
        <v>0.27321386714950852</v>
      </c>
      <c r="K12" s="17">
        <v>0.21445819719042181</v>
      </c>
      <c r="L12" s="17">
        <v>0.19511924180287971</v>
      </c>
      <c r="N12" s="17">
        <v>0.29886668149119627</v>
      </c>
      <c r="O12" s="17">
        <v>8.9081304516827012E-2</v>
      </c>
      <c r="P12" s="17">
        <v>0.2182380049420205</v>
      </c>
      <c r="Q12" s="17">
        <v>7.0664754691156142E-2</v>
      </c>
      <c r="R12" s="17">
        <v>0.23679769064682449</v>
      </c>
      <c r="S12" s="17">
        <v>0.1177610751245431</v>
      </c>
      <c r="T12" s="17">
        <v>0.24254138646534951</v>
      </c>
      <c r="U12" s="17">
        <v>0.17290880336375791</v>
      </c>
      <c r="V12" s="17">
        <v>0.23530997893834399</v>
      </c>
      <c r="W12" s="17">
        <v>0.20063439117432741</v>
      </c>
      <c r="X12" s="17">
        <v>0.26068510958529179</v>
      </c>
      <c r="Y12" s="17">
        <v>0.15324417085359349</v>
      </c>
      <c r="AA12" s="17">
        <v>0.21182614863387489</v>
      </c>
      <c r="AB12" s="17">
        <v>0.2060451372916357</v>
      </c>
      <c r="AC12" s="17">
        <v>0.2125790205510287</v>
      </c>
      <c r="AD12" s="17">
        <v>0.223699479543603</v>
      </c>
      <c r="AE12" s="17">
        <v>0.1982700828177055</v>
      </c>
      <c r="AF12" s="17">
        <v>0.32550901025845652</v>
      </c>
      <c r="AG12" s="17">
        <v>9.6078140233033155E-2</v>
      </c>
      <c r="AH12" s="17">
        <v>0.2759796994185772</v>
      </c>
      <c r="AI12" s="17">
        <v>0.2245959647802947</v>
      </c>
    </row>
    <row r="13" spans="2:37" ht="32" customHeight="1" x14ac:dyDescent="0.2">
      <c r="B13" s="20" t="s">
        <v>342</v>
      </c>
      <c r="C13" s="17">
        <v>0.30183184687857578</v>
      </c>
      <c r="D13" s="17">
        <v>0.38084312149209859</v>
      </c>
      <c r="E13" s="17">
        <v>0.28210850563039158</v>
      </c>
      <c r="F13" s="17">
        <v>0.29467824059015502</v>
      </c>
      <c r="G13" s="17">
        <v>0.20668044420859791</v>
      </c>
      <c r="H13" s="17">
        <v>0.38110976050038092</v>
      </c>
      <c r="I13" s="17">
        <v>0.3112094136018973</v>
      </c>
      <c r="K13" s="17">
        <v>0.25780163593951899</v>
      </c>
      <c r="L13" s="17">
        <v>0.34551150859561058</v>
      </c>
      <c r="N13" s="17">
        <v>0.33270209947058438</v>
      </c>
      <c r="O13" s="17">
        <v>0.53464231599010437</v>
      </c>
      <c r="P13" s="17">
        <v>0.43185271883586268</v>
      </c>
      <c r="Q13" s="17">
        <v>0.20806717826323201</v>
      </c>
      <c r="R13" s="17">
        <v>0.37616089046915357</v>
      </c>
      <c r="S13" s="17">
        <v>0.27882034109469828</v>
      </c>
      <c r="T13" s="17">
        <v>0.35698731426333052</v>
      </c>
      <c r="U13" s="17">
        <v>0.24569924912342689</v>
      </c>
      <c r="V13" s="17">
        <v>0.23559234400495679</v>
      </c>
      <c r="W13" s="17">
        <v>0.33731259718368461</v>
      </c>
      <c r="X13" s="17">
        <v>0.3023056392732571</v>
      </c>
      <c r="Y13" s="17">
        <v>0.1116673818745211</v>
      </c>
      <c r="AA13" s="17">
        <v>0.47451262042024522</v>
      </c>
      <c r="AB13" s="17">
        <v>0.34010443330240681</v>
      </c>
      <c r="AC13" s="17">
        <v>0.21130869709870989</v>
      </c>
      <c r="AD13" s="17">
        <v>0.29573282435249781</v>
      </c>
      <c r="AE13" s="17">
        <v>0.25997438301737952</v>
      </c>
      <c r="AF13" s="17">
        <v>0.21761406923427629</v>
      </c>
      <c r="AG13" s="17">
        <v>0.22612237817267669</v>
      </c>
      <c r="AH13" s="17">
        <v>0.26799944161426792</v>
      </c>
      <c r="AI13" s="17">
        <v>0.33232166245538047</v>
      </c>
    </row>
    <row r="14" spans="2:37" ht="32" customHeight="1" x14ac:dyDescent="0.2">
      <c r="B14" s="20" t="s">
        <v>343</v>
      </c>
      <c r="C14" s="17">
        <v>0.30040115284912572</v>
      </c>
      <c r="D14" s="17">
        <v>0.31170317363816508</v>
      </c>
      <c r="E14" s="17">
        <v>0.33752381808929482</v>
      </c>
      <c r="F14" s="17">
        <v>0.27552344974546622</v>
      </c>
      <c r="G14" s="17">
        <v>0.26392213427163091</v>
      </c>
      <c r="H14" s="17">
        <v>0.36153822975276378</v>
      </c>
      <c r="I14" s="17">
        <v>0.22391286154361059</v>
      </c>
      <c r="K14" s="17">
        <v>0.31171755999705741</v>
      </c>
      <c r="L14" s="17">
        <v>0.29109851439563328</v>
      </c>
      <c r="N14" s="17">
        <v>0.33988852524297719</v>
      </c>
      <c r="O14" s="17">
        <v>0.2763176995147868</v>
      </c>
      <c r="P14" s="17">
        <v>0.20497584512695241</v>
      </c>
      <c r="Q14" s="17">
        <v>0.42406069263492402</v>
      </c>
      <c r="R14" s="17">
        <v>0.18499873605288131</v>
      </c>
      <c r="S14" s="17">
        <v>0.31966861378663702</v>
      </c>
      <c r="T14" s="17">
        <v>0.13543608280489031</v>
      </c>
      <c r="U14" s="17">
        <v>0.34903092497978672</v>
      </c>
      <c r="V14" s="17">
        <v>0.30215372804453389</v>
      </c>
      <c r="W14" s="17">
        <v>0.37183729219295991</v>
      </c>
      <c r="X14" s="17">
        <v>0.29655303087935442</v>
      </c>
      <c r="Y14" s="17">
        <v>0.41598752677978368</v>
      </c>
      <c r="AA14" s="17">
        <v>0.42979677118166548</v>
      </c>
      <c r="AB14" s="17">
        <v>0.29536615263415161</v>
      </c>
      <c r="AC14" s="17">
        <v>0.42242221327747931</v>
      </c>
      <c r="AD14" s="17">
        <v>0.21533432484830831</v>
      </c>
      <c r="AE14" s="17">
        <v>0.26645842812791309</v>
      </c>
      <c r="AF14" s="17">
        <v>0.33542078955681232</v>
      </c>
      <c r="AG14" s="17">
        <v>0.26189625159122237</v>
      </c>
      <c r="AH14" s="17">
        <v>0.31364215778615612</v>
      </c>
      <c r="AI14" s="17">
        <v>0.32072611888009278</v>
      </c>
    </row>
    <row r="15" spans="2:37" ht="32" customHeight="1" x14ac:dyDescent="0.2">
      <c r="B15" s="20" t="s">
        <v>344</v>
      </c>
      <c r="C15" s="17">
        <v>0.23995378392485031</v>
      </c>
      <c r="D15" s="17">
        <v>0.19597395035722501</v>
      </c>
      <c r="E15" s="17">
        <v>0.22976809444539989</v>
      </c>
      <c r="F15" s="17">
        <v>0.2117035737583729</v>
      </c>
      <c r="G15" s="17">
        <v>0.24028040204677481</v>
      </c>
      <c r="H15" s="17">
        <v>0.33479599961927692</v>
      </c>
      <c r="I15" s="17">
        <v>0.31559478761958831</v>
      </c>
      <c r="K15" s="17">
        <v>0.27143416327747327</v>
      </c>
      <c r="L15" s="17">
        <v>0.2110435574969228</v>
      </c>
      <c r="N15" s="17">
        <v>0.418669499995656</v>
      </c>
      <c r="O15" s="17">
        <v>9.9895292514798187E-2</v>
      </c>
      <c r="P15" s="17">
        <v>7.1682111101378523E-2</v>
      </c>
      <c r="Q15" s="17">
        <v>0.28868512625083609</v>
      </c>
      <c r="R15" s="17">
        <v>0.10914359057640401</v>
      </c>
      <c r="S15" s="17">
        <v>0.31733073930662298</v>
      </c>
      <c r="T15" s="17">
        <v>0.19588239886508391</v>
      </c>
      <c r="U15" s="17">
        <v>0.29545430404598128</v>
      </c>
      <c r="V15" s="17">
        <v>0.21811983711155711</v>
      </c>
      <c r="W15" s="17">
        <v>0.2607498944960483</v>
      </c>
      <c r="X15" s="17">
        <v>0.2156362801426045</v>
      </c>
      <c r="Y15" s="17">
        <v>0.31319841990673442</v>
      </c>
      <c r="AA15" s="17">
        <v>0.20918069235179679</v>
      </c>
      <c r="AB15" s="17">
        <v>0.35119881542373432</v>
      </c>
      <c r="AC15" s="17">
        <v>0.25098142198841411</v>
      </c>
      <c r="AD15" s="17">
        <v>0.15262645546557779</v>
      </c>
      <c r="AE15" s="17">
        <v>0.2102442070253322</v>
      </c>
      <c r="AF15" s="17">
        <v>0.2075310613175721</v>
      </c>
      <c r="AG15" s="17">
        <v>0.31267655024618302</v>
      </c>
      <c r="AH15" s="17">
        <v>0.22058945615336331</v>
      </c>
      <c r="AI15" s="17">
        <v>0</v>
      </c>
    </row>
    <row r="16" spans="2:37" ht="32" customHeight="1" x14ac:dyDescent="0.2">
      <c r="B16" s="20" t="s">
        <v>345</v>
      </c>
      <c r="C16" s="17">
        <v>0.1923651164973682</v>
      </c>
      <c r="D16" s="17">
        <v>0.22678038822310939</v>
      </c>
      <c r="E16" s="17">
        <v>0.1983015231939087</v>
      </c>
      <c r="F16" s="17">
        <v>0.19720847136294581</v>
      </c>
      <c r="G16" s="17">
        <v>0.14753213099024981</v>
      </c>
      <c r="H16" s="17">
        <v>0.20578855190072279</v>
      </c>
      <c r="I16" s="17">
        <v>0.16005118145360539</v>
      </c>
      <c r="K16" s="17">
        <v>0.2157254448680524</v>
      </c>
      <c r="L16" s="17">
        <v>0.17098479963469909</v>
      </c>
      <c r="N16" s="17">
        <v>0.19603218633354161</v>
      </c>
      <c r="O16" s="17">
        <v>0.19086496395640579</v>
      </c>
      <c r="P16" s="17">
        <v>0.13899935491848511</v>
      </c>
      <c r="Q16" s="17">
        <v>0.20082880323347321</v>
      </c>
      <c r="R16" s="17">
        <v>0.1071125787319904</v>
      </c>
      <c r="S16" s="17">
        <v>0.32772514015558329</v>
      </c>
      <c r="T16" s="17">
        <v>0.1685018927195143</v>
      </c>
      <c r="U16" s="17">
        <v>0.12241045657765399</v>
      </c>
      <c r="V16" s="17">
        <v>0.1803189524265259</v>
      </c>
      <c r="W16" s="17">
        <v>0.2744859816290714</v>
      </c>
      <c r="X16" s="17">
        <v>0.21405117438328211</v>
      </c>
      <c r="Y16" s="17">
        <v>0.21743271048643339</v>
      </c>
      <c r="AA16" s="17">
        <v>0.27125655642006141</v>
      </c>
      <c r="AB16" s="17">
        <v>0.2573582939026684</v>
      </c>
      <c r="AC16" s="17">
        <v>0.21011103964583519</v>
      </c>
      <c r="AD16" s="17">
        <v>0.235206110821714</v>
      </c>
      <c r="AE16" s="17">
        <v>0.1099826307340192</v>
      </c>
      <c r="AF16" s="17">
        <v>0.1078809124609328</v>
      </c>
      <c r="AG16" s="17">
        <v>0.23055637784474581</v>
      </c>
      <c r="AH16" s="17">
        <v>9.0402318462695849E-2</v>
      </c>
      <c r="AI16" s="17">
        <v>5.3260542815149997E-2</v>
      </c>
    </row>
    <row r="17" spans="2:35" ht="46" customHeight="1" x14ac:dyDescent="0.2">
      <c r="B17" s="20" t="s">
        <v>346</v>
      </c>
      <c r="C17" s="17">
        <v>0.20917603577679261</v>
      </c>
      <c r="D17" s="17">
        <v>0.1575910995607295</v>
      </c>
      <c r="E17" s="17">
        <v>0.1889922907887869</v>
      </c>
      <c r="F17" s="17">
        <v>0.25101077205476702</v>
      </c>
      <c r="G17" s="17">
        <v>0.1839823176935238</v>
      </c>
      <c r="H17" s="17">
        <v>0.1853851744192988</v>
      </c>
      <c r="I17" s="17">
        <v>0.32216350502354452</v>
      </c>
      <c r="K17" s="17">
        <v>0.19801873676954759</v>
      </c>
      <c r="L17" s="17">
        <v>0.21583042650613449</v>
      </c>
      <c r="N17" s="17">
        <v>0.1258407130372815</v>
      </c>
      <c r="O17" s="17">
        <v>0.3710779848287632</v>
      </c>
      <c r="P17" s="17">
        <v>0.22879623088275711</v>
      </c>
      <c r="Q17" s="17">
        <v>0.14031287356562691</v>
      </c>
      <c r="R17" s="17">
        <v>0.16541047036392301</v>
      </c>
      <c r="S17" s="17">
        <v>0.25120604864887031</v>
      </c>
      <c r="T17" s="17">
        <v>0.2473888626888836</v>
      </c>
      <c r="U17" s="17">
        <v>0.22498239436786391</v>
      </c>
      <c r="V17" s="17">
        <v>0.1756645274674711</v>
      </c>
      <c r="W17" s="17">
        <v>0.23125834903339901</v>
      </c>
      <c r="X17" s="17">
        <v>0.1763748792978995</v>
      </c>
      <c r="Y17" s="17">
        <v>0.31110088847090639</v>
      </c>
      <c r="AA17" s="17">
        <v>0.18050773859510441</v>
      </c>
      <c r="AB17" s="17">
        <v>0.19434651920626789</v>
      </c>
      <c r="AC17" s="17">
        <v>0.24492602469840341</v>
      </c>
      <c r="AD17" s="17">
        <v>0.15453607060849911</v>
      </c>
      <c r="AE17" s="17">
        <v>0.19136333401412131</v>
      </c>
      <c r="AF17" s="17">
        <v>0.1074519459731415</v>
      </c>
      <c r="AG17" s="17">
        <v>0.23142752189554969</v>
      </c>
      <c r="AH17" s="17">
        <v>0.41089589781102981</v>
      </c>
      <c r="AI17" s="17">
        <v>0.28208789037906712</v>
      </c>
    </row>
    <row r="18" spans="2:35" ht="32" customHeight="1" x14ac:dyDescent="0.2">
      <c r="B18" s="20" t="s">
        <v>347</v>
      </c>
      <c r="C18" s="17">
        <v>0.2551986156275497</v>
      </c>
      <c r="D18" s="17">
        <v>0.36399188803501792</v>
      </c>
      <c r="E18" s="17">
        <v>0.19027814718200289</v>
      </c>
      <c r="F18" s="17">
        <v>0.25214469101556108</v>
      </c>
      <c r="G18" s="17">
        <v>0.27463577160748209</v>
      </c>
      <c r="H18" s="17">
        <v>0.25802429757511047</v>
      </c>
      <c r="I18" s="17">
        <v>0.22661129195693369</v>
      </c>
      <c r="K18" s="17">
        <v>0.23852685691737641</v>
      </c>
      <c r="L18" s="17">
        <v>0.2673653990610515</v>
      </c>
      <c r="N18" s="17">
        <v>0.23067630157321539</v>
      </c>
      <c r="O18" s="17">
        <v>0.44556101147327742</v>
      </c>
      <c r="P18" s="17">
        <v>6.8315562407218033E-2</v>
      </c>
      <c r="Q18" s="17">
        <v>0.34694043533665581</v>
      </c>
      <c r="R18" s="17">
        <v>0.28715691329996501</v>
      </c>
      <c r="S18" s="17">
        <v>0.15731131726834219</v>
      </c>
      <c r="T18" s="17">
        <v>0.22969090761856439</v>
      </c>
      <c r="U18" s="17">
        <v>0.25283637401904069</v>
      </c>
      <c r="V18" s="17">
        <v>0.21114684157464</v>
      </c>
      <c r="W18" s="17">
        <v>0.25251090198256432</v>
      </c>
      <c r="X18" s="17">
        <v>0.3895107632704336</v>
      </c>
      <c r="Y18" s="17">
        <v>0.32269829243960968</v>
      </c>
      <c r="AA18" s="17">
        <v>0.29611362807216102</v>
      </c>
      <c r="AB18" s="17">
        <v>0.20574929985300419</v>
      </c>
      <c r="AC18" s="17">
        <v>0.2458829507096065</v>
      </c>
      <c r="AD18" s="17">
        <v>0.1893557729439436</v>
      </c>
      <c r="AE18" s="17">
        <v>0.32023819434055961</v>
      </c>
      <c r="AF18" s="17">
        <v>0.23517044559403341</v>
      </c>
      <c r="AG18" s="17">
        <v>0.18506360697617191</v>
      </c>
      <c r="AH18" s="17">
        <v>0.36741520796307908</v>
      </c>
      <c r="AI18" s="17">
        <v>0.32168261957345018</v>
      </c>
    </row>
    <row r="19" spans="2:35" ht="19" customHeight="1" x14ac:dyDescent="0.2">
      <c r="B19" s="20" t="s">
        <v>348</v>
      </c>
      <c r="C19" s="17">
        <v>0.2238305218661058</v>
      </c>
      <c r="D19" s="17">
        <v>0.21475247970262579</v>
      </c>
      <c r="E19" s="17">
        <v>0.197245300903992</v>
      </c>
      <c r="F19" s="17">
        <v>0.25838020603562889</v>
      </c>
      <c r="G19" s="17">
        <v>0.24148313761235521</v>
      </c>
      <c r="H19" s="17">
        <v>0.24789927039733661</v>
      </c>
      <c r="I19" s="17">
        <v>0.15611375091211679</v>
      </c>
      <c r="K19" s="17">
        <v>0.2437310216369146</v>
      </c>
      <c r="L19" s="17">
        <v>0.20592192015594329</v>
      </c>
      <c r="N19" s="17">
        <v>7.8346017141168775E-2</v>
      </c>
      <c r="O19" s="17">
        <v>0.27081402292985218</v>
      </c>
      <c r="P19" s="17">
        <v>0.20501419065970111</v>
      </c>
      <c r="Q19" s="17">
        <v>0.34661418238417008</v>
      </c>
      <c r="R19" s="17">
        <v>0.26454853196809353</v>
      </c>
      <c r="S19" s="17">
        <v>0.15940886311687719</v>
      </c>
      <c r="T19" s="17">
        <v>0.2751693184825974</v>
      </c>
      <c r="U19" s="17">
        <v>0.20052293775516641</v>
      </c>
      <c r="V19" s="17">
        <v>0.23831368806965281</v>
      </c>
      <c r="W19" s="17">
        <v>0.21208446782571341</v>
      </c>
      <c r="X19" s="17">
        <v>9.0274483461969854E-2</v>
      </c>
      <c r="Y19" s="17">
        <v>0.43260455807445353</v>
      </c>
      <c r="AA19" s="17">
        <v>0.1821242428539194</v>
      </c>
      <c r="AB19" s="17">
        <v>0.16422236389333381</v>
      </c>
      <c r="AC19" s="17">
        <v>0.24291650287056871</v>
      </c>
      <c r="AD19" s="17">
        <v>0.32414222329850068</v>
      </c>
      <c r="AE19" s="17">
        <v>0.19797725371190009</v>
      </c>
      <c r="AF19" s="17">
        <v>0</v>
      </c>
      <c r="AG19" s="17">
        <v>0.34694918488057019</v>
      </c>
      <c r="AH19" s="17">
        <v>0.22949449632506591</v>
      </c>
      <c r="AI19" s="17">
        <v>0.3325478024242034</v>
      </c>
    </row>
    <row r="20" spans="2:35" ht="19" customHeight="1" x14ac:dyDescent="0.2">
      <c r="B20" s="20" t="s">
        <v>177</v>
      </c>
      <c r="C20" s="17">
        <v>1.9256035229951531E-2</v>
      </c>
      <c r="D20" s="17">
        <v>0</v>
      </c>
      <c r="E20" s="17">
        <v>1.065747068268595E-2</v>
      </c>
      <c r="F20" s="17">
        <v>1.1525580572114559E-2</v>
      </c>
      <c r="G20" s="17">
        <v>1.7710694450689689E-2</v>
      </c>
      <c r="H20" s="17">
        <v>0.1022756770730848</v>
      </c>
      <c r="I20" s="17">
        <v>0</v>
      </c>
      <c r="K20" s="17">
        <v>1.1674549485128451E-2</v>
      </c>
      <c r="L20" s="17">
        <v>2.6610656408208051E-2</v>
      </c>
      <c r="N20" s="17">
        <v>0</v>
      </c>
      <c r="O20" s="17">
        <v>0</v>
      </c>
      <c r="P20" s="17">
        <v>0</v>
      </c>
      <c r="Q20" s="17">
        <v>0</v>
      </c>
      <c r="R20" s="17">
        <v>6.5479704407942152E-2</v>
      </c>
      <c r="S20" s="17">
        <v>0</v>
      </c>
      <c r="T20" s="17">
        <v>3.3186860871451403E-2</v>
      </c>
      <c r="U20" s="17">
        <v>5.05595636279636E-2</v>
      </c>
      <c r="V20" s="17">
        <v>0</v>
      </c>
      <c r="W20" s="17">
        <v>0</v>
      </c>
      <c r="X20" s="17">
        <v>4.4166551288722877E-2</v>
      </c>
      <c r="Y20" s="17">
        <v>0</v>
      </c>
      <c r="AA20" s="17">
        <v>0</v>
      </c>
      <c r="AB20" s="17">
        <v>2.0719145032013449E-2</v>
      </c>
      <c r="AC20" s="17">
        <v>8.3191218850963825E-2</v>
      </c>
      <c r="AD20" s="17">
        <v>0</v>
      </c>
      <c r="AE20" s="17">
        <v>2.545771376575565E-2</v>
      </c>
      <c r="AF20" s="17">
        <v>0</v>
      </c>
      <c r="AG20" s="17">
        <v>0</v>
      </c>
      <c r="AH20" s="17">
        <v>4.354579176033662E-2</v>
      </c>
      <c r="AI20" s="17">
        <v>0</v>
      </c>
    </row>
    <row r="21" spans="2:35" ht="19" customHeight="1" x14ac:dyDescent="0.2">
      <c r="B21" s="20" t="s">
        <v>75</v>
      </c>
      <c r="C21" s="17">
        <v>1.4636220007872401E-2</v>
      </c>
      <c r="D21" s="17">
        <v>1.71768647713849E-2</v>
      </c>
      <c r="E21" s="17">
        <v>1.085870392745868E-2</v>
      </c>
      <c r="F21" s="17">
        <v>3.7207956515870347E-2</v>
      </c>
      <c r="G21" s="17">
        <v>0</v>
      </c>
      <c r="H21" s="17">
        <v>0</v>
      </c>
      <c r="I21" s="17">
        <v>0</v>
      </c>
      <c r="K21" s="17">
        <v>1.135340109391186E-2</v>
      </c>
      <c r="L21" s="17">
        <v>1.785285989009186E-2</v>
      </c>
      <c r="N21" s="17">
        <v>4.1871137231676139E-2</v>
      </c>
      <c r="O21" s="17">
        <v>0</v>
      </c>
      <c r="P21" s="17">
        <v>6.7317243817106562E-2</v>
      </c>
      <c r="Q21" s="17">
        <v>0</v>
      </c>
      <c r="R21" s="17">
        <v>2.2207999016325149E-2</v>
      </c>
      <c r="S21" s="17">
        <v>0</v>
      </c>
      <c r="T21" s="17">
        <v>0</v>
      </c>
      <c r="U21" s="17">
        <v>0</v>
      </c>
      <c r="V21" s="17">
        <v>0</v>
      </c>
      <c r="W21" s="17">
        <v>1.9617804737470532E-2</v>
      </c>
      <c r="X21" s="17">
        <v>4.7584307012166392E-2</v>
      </c>
      <c r="Y21" s="17">
        <v>0</v>
      </c>
      <c r="AA21" s="17">
        <v>0</v>
      </c>
      <c r="AB21" s="17">
        <v>0</v>
      </c>
      <c r="AC21" s="17">
        <v>0</v>
      </c>
      <c r="AD21" s="17">
        <v>2.2953904196442498E-2</v>
      </c>
      <c r="AE21" s="17">
        <v>2.4944946011264669E-2</v>
      </c>
      <c r="AF21" s="17">
        <v>0.1175300738258957</v>
      </c>
      <c r="AG21" s="17">
        <v>2.9629683661953541E-2</v>
      </c>
      <c r="AH21" s="17">
        <v>0</v>
      </c>
      <c r="AI21" s="17">
        <v>0</v>
      </c>
    </row>
    <row r="23" spans="2:35" x14ac:dyDescent="0.2">
      <c r="B23" s="21" t="s">
        <v>20</v>
      </c>
    </row>
    <row r="24" spans="2:35" x14ac:dyDescent="0.2">
      <c r="B24" t="s">
        <v>409</v>
      </c>
    </row>
    <row r="25" spans="2:35" x14ac:dyDescent="0.2">
      <c r="B25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349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1439</v>
      </c>
      <c r="D7" s="24">
        <v>212</v>
      </c>
      <c r="E7" s="24">
        <v>219</v>
      </c>
      <c r="F7" s="24">
        <v>215</v>
      </c>
      <c r="G7" s="24">
        <v>259</v>
      </c>
      <c r="H7" s="24">
        <v>221</v>
      </c>
      <c r="I7" s="24">
        <v>313</v>
      </c>
      <c r="K7" s="24">
        <v>745</v>
      </c>
      <c r="L7" s="24">
        <v>688</v>
      </c>
      <c r="N7" s="24">
        <v>125</v>
      </c>
      <c r="O7" s="24">
        <v>51</v>
      </c>
      <c r="P7" s="24">
        <v>68</v>
      </c>
      <c r="Q7" s="24">
        <v>56</v>
      </c>
      <c r="R7" s="24">
        <v>173</v>
      </c>
      <c r="S7" s="24">
        <v>118</v>
      </c>
      <c r="T7" s="24">
        <v>104</v>
      </c>
      <c r="U7" s="24">
        <v>119</v>
      </c>
      <c r="V7" s="24">
        <v>193</v>
      </c>
      <c r="W7" s="24">
        <v>186</v>
      </c>
      <c r="X7" s="24">
        <v>121</v>
      </c>
      <c r="Y7" s="24">
        <v>125</v>
      </c>
      <c r="AA7" s="24">
        <v>198</v>
      </c>
      <c r="AB7" s="24">
        <v>265</v>
      </c>
      <c r="AC7" s="24">
        <v>114</v>
      </c>
      <c r="AD7" s="24">
        <v>185</v>
      </c>
      <c r="AE7" s="24">
        <v>347</v>
      </c>
      <c r="AF7" s="24">
        <v>45</v>
      </c>
      <c r="AG7" s="24">
        <v>92</v>
      </c>
      <c r="AH7" s="24">
        <v>111</v>
      </c>
      <c r="AI7" s="24">
        <v>82</v>
      </c>
    </row>
    <row r="8" spans="2:37" x14ac:dyDescent="0.2">
      <c r="B8" s="7" t="s">
        <v>69</v>
      </c>
      <c r="C8" s="13">
        <v>1445</v>
      </c>
      <c r="D8" s="13">
        <v>198</v>
      </c>
      <c r="E8" s="13">
        <v>220</v>
      </c>
      <c r="F8" s="13">
        <v>217</v>
      </c>
      <c r="G8" s="13">
        <v>252</v>
      </c>
      <c r="H8" s="13">
        <v>214</v>
      </c>
      <c r="I8" s="13">
        <v>343</v>
      </c>
      <c r="K8" s="13">
        <v>732</v>
      </c>
      <c r="L8" s="13">
        <v>709</v>
      </c>
      <c r="N8" s="13">
        <v>137</v>
      </c>
      <c r="O8" s="13">
        <v>47</v>
      </c>
      <c r="P8" s="13">
        <v>67</v>
      </c>
      <c r="Q8" s="13">
        <v>55</v>
      </c>
      <c r="R8" s="13">
        <v>169</v>
      </c>
      <c r="S8" s="13">
        <v>116</v>
      </c>
      <c r="T8" s="13">
        <v>99</v>
      </c>
      <c r="U8" s="13">
        <v>117</v>
      </c>
      <c r="V8" s="13">
        <v>198</v>
      </c>
      <c r="W8" s="13">
        <v>184</v>
      </c>
      <c r="X8" s="13">
        <v>120</v>
      </c>
      <c r="Y8" s="13">
        <v>138</v>
      </c>
      <c r="AA8" s="13">
        <v>202</v>
      </c>
      <c r="AB8" s="13">
        <v>267</v>
      </c>
      <c r="AC8" s="13">
        <v>115</v>
      </c>
      <c r="AD8" s="13">
        <v>181</v>
      </c>
      <c r="AE8" s="13">
        <v>350</v>
      </c>
      <c r="AF8" s="13">
        <v>48</v>
      </c>
      <c r="AG8" s="13">
        <v>88</v>
      </c>
      <c r="AH8" s="13">
        <v>114</v>
      </c>
      <c r="AI8" s="13">
        <v>80</v>
      </c>
    </row>
    <row r="9" spans="2:37" ht="32" customHeight="1" x14ac:dyDescent="0.2">
      <c r="B9" s="20" t="s">
        <v>350</v>
      </c>
      <c r="C9" s="17">
        <v>0.44382225698391597</v>
      </c>
      <c r="D9" s="17">
        <v>0.32536929590003871</v>
      </c>
      <c r="E9" s="17">
        <v>0.32950579646706712</v>
      </c>
      <c r="F9" s="17">
        <v>0.39691800057251919</v>
      </c>
      <c r="G9" s="17">
        <v>0.42123963215270388</v>
      </c>
      <c r="H9" s="17">
        <v>0.5462660988201733</v>
      </c>
      <c r="I9" s="17">
        <v>0.56774453905672617</v>
      </c>
      <c r="K9" s="17">
        <v>0.44949149056100268</v>
      </c>
      <c r="L9" s="17">
        <v>0.43508308130359241</v>
      </c>
      <c r="N9" s="17">
        <v>0.46545041506434032</v>
      </c>
      <c r="O9" s="17">
        <v>0.44677588302392479</v>
      </c>
      <c r="P9" s="17">
        <v>0.45246002467402902</v>
      </c>
      <c r="Q9" s="17">
        <v>0.37591423210701519</v>
      </c>
      <c r="R9" s="17">
        <v>0.44073962365608538</v>
      </c>
      <c r="S9" s="17">
        <v>0.46806919374750261</v>
      </c>
      <c r="T9" s="17">
        <v>0.42646282218144022</v>
      </c>
      <c r="U9" s="17">
        <v>0.45816848963366152</v>
      </c>
      <c r="V9" s="17">
        <v>0.38513417397147681</v>
      </c>
      <c r="W9" s="17">
        <v>0.49207761336846062</v>
      </c>
      <c r="X9" s="17">
        <v>0.38610928968924829</v>
      </c>
      <c r="Y9" s="17">
        <v>0.49822002147154898</v>
      </c>
      <c r="AA9" s="17">
        <v>0.52139004653677723</v>
      </c>
      <c r="AB9" s="17">
        <v>0.41133005287074098</v>
      </c>
      <c r="AC9" s="17">
        <v>0.51631681061564849</v>
      </c>
      <c r="AD9" s="17">
        <v>0.38355376276787928</v>
      </c>
      <c r="AE9" s="17">
        <v>0.46526742404726701</v>
      </c>
      <c r="AF9" s="17">
        <v>0.4959406534786141</v>
      </c>
      <c r="AG9" s="17">
        <v>0.36109546802783099</v>
      </c>
      <c r="AH9" s="17">
        <v>0.40594882893480161</v>
      </c>
      <c r="AI9" s="17">
        <v>0.40851563086981613</v>
      </c>
    </row>
    <row r="10" spans="2:37" ht="32" customHeight="1" x14ac:dyDescent="0.2">
      <c r="B10" s="20" t="s">
        <v>351</v>
      </c>
      <c r="C10" s="17">
        <v>0.26249029216438918</v>
      </c>
      <c r="D10" s="17">
        <v>0.27740867226827798</v>
      </c>
      <c r="E10" s="17">
        <v>0.3544060262554829</v>
      </c>
      <c r="F10" s="17">
        <v>0.29296627907810091</v>
      </c>
      <c r="G10" s="17">
        <v>0.1813427096286811</v>
      </c>
      <c r="H10" s="17">
        <v>0.25477896215992529</v>
      </c>
      <c r="I10" s="17">
        <v>0.2401522702489266</v>
      </c>
      <c r="K10" s="17">
        <v>0.28980804499863899</v>
      </c>
      <c r="L10" s="17">
        <v>0.23507440510693989</v>
      </c>
      <c r="N10" s="17">
        <v>0.23697511731033291</v>
      </c>
      <c r="O10" s="17">
        <v>0.32444358046685651</v>
      </c>
      <c r="P10" s="17">
        <v>0.29181907958412151</v>
      </c>
      <c r="Q10" s="17">
        <v>0.15906082471364369</v>
      </c>
      <c r="R10" s="17">
        <v>0.23390222382017969</v>
      </c>
      <c r="S10" s="17">
        <v>0.2235722082784187</v>
      </c>
      <c r="T10" s="17">
        <v>0.29948881664482457</v>
      </c>
      <c r="U10" s="17">
        <v>0.26303319717933499</v>
      </c>
      <c r="V10" s="17">
        <v>0.28693652889849119</v>
      </c>
      <c r="W10" s="17">
        <v>0.29950425692952731</v>
      </c>
      <c r="X10" s="17">
        <v>0.2485626166958021</v>
      </c>
      <c r="Y10" s="17">
        <v>0.26162134284335842</v>
      </c>
      <c r="AA10" s="17">
        <v>0.28155799023306738</v>
      </c>
      <c r="AB10" s="17">
        <v>0.27556712646223552</v>
      </c>
      <c r="AC10" s="17">
        <v>0.28122671605512878</v>
      </c>
      <c r="AD10" s="17">
        <v>0.31753803946513748</v>
      </c>
      <c r="AE10" s="17">
        <v>0.22330885976644871</v>
      </c>
      <c r="AF10" s="17">
        <v>0.28947141373937207</v>
      </c>
      <c r="AG10" s="17">
        <v>0.22153191918092091</v>
      </c>
      <c r="AH10" s="17">
        <v>0.20120400256041579</v>
      </c>
      <c r="AI10" s="17">
        <v>0.30609978621966899</v>
      </c>
    </row>
    <row r="11" spans="2:37" ht="32" customHeight="1" x14ac:dyDescent="0.2">
      <c r="B11" s="20" t="s">
        <v>352</v>
      </c>
      <c r="C11" s="17">
        <v>0.33340007310285669</v>
      </c>
      <c r="D11" s="17">
        <v>0.38459349917395308</v>
      </c>
      <c r="E11" s="17">
        <v>0.36580378332397567</v>
      </c>
      <c r="F11" s="17">
        <v>0.38536274114759528</v>
      </c>
      <c r="G11" s="17">
        <v>0.27599203916958709</v>
      </c>
      <c r="H11" s="17">
        <v>0.29800005584666223</v>
      </c>
      <c r="I11" s="17">
        <v>0.31447466450370981</v>
      </c>
      <c r="K11" s="17">
        <v>0.34007214717583872</v>
      </c>
      <c r="L11" s="17">
        <v>0.32652493877350119</v>
      </c>
      <c r="N11" s="17">
        <v>0.29513404357343082</v>
      </c>
      <c r="O11" s="17">
        <v>0.3777001019393208</v>
      </c>
      <c r="P11" s="17">
        <v>0.25280281153737849</v>
      </c>
      <c r="Q11" s="17">
        <v>0.39121011930760929</v>
      </c>
      <c r="R11" s="17">
        <v>0.37972504969568699</v>
      </c>
      <c r="S11" s="17">
        <v>0.32466249636095618</v>
      </c>
      <c r="T11" s="17">
        <v>0.33437756723945899</v>
      </c>
      <c r="U11" s="17">
        <v>0.26932487017829082</v>
      </c>
      <c r="V11" s="17">
        <v>0.40621303328679231</v>
      </c>
      <c r="W11" s="17">
        <v>0.30281973872687612</v>
      </c>
      <c r="X11" s="17">
        <v>0.30374065962437707</v>
      </c>
      <c r="Y11" s="17">
        <v>0.33905653751037251</v>
      </c>
      <c r="AA11" s="17">
        <v>0.30749802379868879</v>
      </c>
      <c r="AB11" s="17">
        <v>0.37016572872090719</v>
      </c>
      <c r="AC11" s="17">
        <v>0.2735714476697737</v>
      </c>
      <c r="AD11" s="17">
        <v>0.39526428325848978</v>
      </c>
      <c r="AE11" s="17">
        <v>0.31388186803730023</v>
      </c>
      <c r="AF11" s="17">
        <v>0.38516381043097547</v>
      </c>
      <c r="AG11" s="17">
        <v>0.30382898376510498</v>
      </c>
      <c r="AH11" s="17">
        <v>0.31988425072101911</v>
      </c>
      <c r="AI11" s="17">
        <v>0.32764131227602772</v>
      </c>
    </row>
    <row r="12" spans="2:37" ht="32" customHeight="1" x14ac:dyDescent="0.2">
      <c r="B12" s="20" t="s">
        <v>353</v>
      </c>
      <c r="C12" s="17">
        <v>0.19429538659209011</v>
      </c>
      <c r="D12" s="17">
        <v>0.22583569342825399</v>
      </c>
      <c r="E12" s="17">
        <v>0.1977136280036898</v>
      </c>
      <c r="F12" s="17">
        <v>0.230191934510243</v>
      </c>
      <c r="G12" s="17">
        <v>0.18960415186675489</v>
      </c>
      <c r="H12" s="17">
        <v>0.18794854398940991</v>
      </c>
      <c r="I12" s="17">
        <v>0.15858559905193589</v>
      </c>
      <c r="K12" s="17">
        <v>0.20335993999865579</v>
      </c>
      <c r="L12" s="17">
        <v>0.18385447521291659</v>
      </c>
      <c r="N12" s="17">
        <v>0.2184969701182761</v>
      </c>
      <c r="O12" s="17">
        <v>0.1724743773076087</v>
      </c>
      <c r="P12" s="17">
        <v>0.157609981093838</v>
      </c>
      <c r="Q12" s="17">
        <v>0.2048604874703672</v>
      </c>
      <c r="R12" s="17">
        <v>0.25903240748000628</v>
      </c>
      <c r="S12" s="17">
        <v>0.1808536367918217</v>
      </c>
      <c r="T12" s="17">
        <v>0.18775554856406701</v>
      </c>
      <c r="U12" s="17">
        <v>0.18146367684453871</v>
      </c>
      <c r="V12" s="17">
        <v>0.22699073967099059</v>
      </c>
      <c r="W12" s="17">
        <v>0.1689869720918796</v>
      </c>
      <c r="X12" s="17">
        <v>0.15421037816948921</v>
      </c>
      <c r="Y12" s="17">
        <v>0.16067119738952709</v>
      </c>
      <c r="AA12" s="17">
        <v>0.16689414759124779</v>
      </c>
      <c r="AB12" s="17">
        <v>0.23595611156797219</v>
      </c>
      <c r="AC12" s="17">
        <v>0.15815687296808581</v>
      </c>
      <c r="AD12" s="17">
        <v>0.2142077733653982</v>
      </c>
      <c r="AE12" s="17">
        <v>0.19021517585366551</v>
      </c>
      <c r="AF12" s="17">
        <v>0.2955807976697481</v>
      </c>
      <c r="AG12" s="17">
        <v>0.12853517529860631</v>
      </c>
      <c r="AH12" s="17">
        <v>0.1608267703827001</v>
      </c>
      <c r="AI12" s="17">
        <v>0.20769524048905241</v>
      </c>
    </row>
    <row r="13" spans="2:37" ht="46" customHeight="1" x14ac:dyDescent="0.2">
      <c r="B13" s="20" t="s">
        <v>354</v>
      </c>
      <c r="C13" s="17">
        <v>0.19034846999057431</v>
      </c>
      <c r="D13" s="17">
        <v>0.22695473637062141</v>
      </c>
      <c r="E13" s="17">
        <v>0.27697413894980372</v>
      </c>
      <c r="F13" s="17">
        <v>0.20188525983522679</v>
      </c>
      <c r="G13" s="17">
        <v>0.1541659510919485</v>
      </c>
      <c r="H13" s="17">
        <v>0.19576404489483271</v>
      </c>
      <c r="I13" s="17">
        <v>0.1296166590768241</v>
      </c>
      <c r="K13" s="17">
        <v>0.20445092830350359</v>
      </c>
      <c r="L13" s="17">
        <v>0.17369212748702739</v>
      </c>
      <c r="N13" s="17">
        <v>0.15575644309931011</v>
      </c>
      <c r="O13" s="17">
        <v>0.24100157981490969</v>
      </c>
      <c r="P13" s="17">
        <v>0.14788823579720689</v>
      </c>
      <c r="Q13" s="17">
        <v>0.1968623827427298</v>
      </c>
      <c r="R13" s="17">
        <v>0.2410324069934463</v>
      </c>
      <c r="S13" s="17">
        <v>0.16854709363703291</v>
      </c>
      <c r="T13" s="17">
        <v>0.15361141495682759</v>
      </c>
      <c r="U13" s="17">
        <v>0.24080646111452789</v>
      </c>
      <c r="V13" s="17">
        <v>0.25058688102785459</v>
      </c>
      <c r="W13" s="17">
        <v>0.1814000206032482</v>
      </c>
      <c r="X13" s="17">
        <v>8.1928912570268353E-2</v>
      </c>
      <c r="Y13" s="17">
        <v>0.18513192643042109</v>
      </c>
      <c r="AA13" s="17">
        <v>0.14816953270616751</v>
      </c>
      <c r="AB13" s="17">
        <v>0.20836500093176369</v>
      </c>
      <c r="AC13" s="17">
        <v>0.13996400206473161</v>
      </c>
      <c r="AD13" s="17">
        <v>0.29176038005710092</v>
      </c>
      <c r="AE13" s="17">
        <v>0.16649948094843939</v>
      </c>
      <c r="AF13" s="17">
        <v>0.2455399639155951</v>
      </c>
      <c r="AG13" s="17">
        <v>0.19916379405492779</v>
      </c>
      <c r="AH13" s="17">
        <v>0.1701201947956428</v>
      </c>
      <c r="AI13" s="17">
        <v>0.16936946385592971</v>
      </c>
    </row>
    <row r="14" spans="2:37" ht="32" customHeight="1" x14ac:dyDescent="0.2">
      <c r="B14" s="20" t="s">
        <v>355</v>
      </c>
      <c r="C14" s="17">
        <v>0.20662828871536429</v>
      </c>
      <c r="D14" s="17">
        <v>0.20080967827570531</v>
      </c>
      <c r="E14" s="17">
        <v>0.21541327837514729</v>
      </c>
      <c r="F14" s="17">
        <v>0.1956874936431213</v>
      </c>
      <c r="G14" s="17">
        <v>0.19092153897422159</v>
      </c>
      <c r="H14" s="17">
        <v>0.2026863923750413</v>
      </c>
      <c r="I14" s="17">
        <v>0.22528268901416321</v>
      </c>
      <c r="K14" s="17">
        <v>0.2144682678763675</v>
      </c>
      <c r="L14" s="17">
        <v>0.1988204348329905</v>
      </c>
      <c r="N14" s="17">
        <v>0.17440059208724271</v>
      </c>
      <c r="O14" s="17">
        <v>0.14444290870177909</v>
      </c>
      <c r="P14" s="17">
        <v>0.26441285493689182</v>
      </c>
      <c r="Q14" s="17">
        <v>0.25773178665398838</v>
      </c>
      <c r="R14" s="17">
        <v>0.22046918565290469</v>
      </c>
      <c r="S14" s="17">
        <v>0.19664263014679439</v>
      </c>
      <c r="T14" s="17">
        <v>0.2154149421915017</v>
      </c>
      <c r="U14" s="17">
        <v>0.18683163274826259</v>
      </c>
      <c r="V14" s="17">
        <v>0.21737256005391789</v>
      </c>
      <c r="W14" s="17">
        <v>0.2099753847609995</v>
      </c>
      <c r="X14" s="17">
        <v>0.20472927512041009</v>
      </c>
      <c r="Y14" s="17">
        <v>0.19488604253727751</v>
      </c>
      <c r="AA14" s="17">
        <v>0.2194008552275096</v>
      </c>
      <c r="AB14" s="17">
        <v>0.20287807160077009</v>
      </c>
      <c r="AC14" s="17">
        <v>0.20857045424579579</v>
      </c>
      <c r="AD14" s="17">
        <v>0.18033186314753591</v>
      </c>
      <c r="AE14" s="17">
        <v>0.2148024841569913</v>
      </c>
      <c r="AF14" s="17">
        <v>0.28650983684058878</v>
      </c>
      <c r="AG14" s="17">
        <v>0.160651309929811</v>
      </c>
      <c r="AH14" s="17">
        <v>0.1650687213473839</v>
      </c>
      <c r="AI14" s="17">
        <v>0.26952104240020891</v>
      </c>
    </row>
    <row r="15" spans="2:37" ht="46" customHeight="1" x14ac:dyDescent="0.2">
      <c r="B15" s="20" t="s">
        <v>356</v>
      </c>
      <c r="C15" s="17">
        <v>7.6372653601059867E-2</v>
      </c>
      <c r="D15" s="17">
        <v>9.556362138501967E-2</v>
      </c>
      <c r="E15" s="17">
        <v>0.13692115259496129</v>
      </c>
      <c r="F15" s="17">
        <v>7.3344212997640559E-2</v>
      </c>
      <c r="G15" s="17">
        <v>8.9821072492328929E-2</v>
      </c>
      <c r="H15" s="17">
        <v>3.1407585730280997E-2</v>
      </c>
      <c r="I15" s="17">
        <v>4.6634470747428651E-2</v>
      </c>
      <c r="K15" s="17">
        <v>7.2119327352212076E-2</v>
      </c>
      <c r="L15" s="17">
        <v>8.1309723047528593E-2</v>
      </c>
      <c r="N15" s="17">
        <v>8.6737840052412404E-2</v>
      </c>
      <c r="O15" s="17">
        <v>1.8843977340070778E-2</v>
      </c>
      <c r="P15" s="17">
        <v>8.4524272299868253E-2</v>
      </c>
      <c r="Q15" s="17">
        <v>7.1764986549350818E-2</v>
      </c>
      <c r="R15" s="17">
        <v>6.6297150340701924E-2</v>
      </c>
      <c r="S15" s="17">
        <v>5.8304503657716091E-2</v>
      </c>
      <c r="T15" s="17">
        <v>9.0504958388457873E-2</v>
      </c>
      <c r="U15" s="17">
        <v>8.7824992542504254E-2</v>
      </c>
      <c r="V15" s="17">
        <v>9.795537634490685E-2</v>
      </c>
      <c r="W15" s="17">
        <v>0.1052138136737512</v>
      </c>
      <c r="X15" s="17">
        <v>5.6011907794610828E-2</v>
      </c>
      <c r="Y15" s="17">
        <v>3.9193695920537591E-2</v>
      </c>
      <c r="AA15" s="17">
        <v>6.8467095107299272E-2</v>
      </c>
      <c r="AB15" s="17">
        <v>0.11209419181947471</v>
      </c>
      <c r="AC15" s="17">
        <v>0.1036748437882606</v>
      </c>
      <c r="AD15" s="17">
        <v>7.8938653353469987E-2</v>
      </c>
      <c r="AE15" s="17">
        <v>5.1202935893854017E-2</v>
      </c>
      <c r="AF15" s="17">
        <v>6.9619514374497413E-2</v>
      </c>
      <c r="AG15" s="17">
        <v>8.0811436489828276E-2</v>
      </c>
      <c r="AH15" s="17">
        <v>4.5602961010082183E-2</v>
      </c>
      <c r="AI15" s="17">
        <v>8.4784394825588666E-2</v>
      </c>
    </row>
    <row r="16" spans="2:37" ht="32" customHeight="1" x14ac:dyDescent="0.2">
      <c r="B16" s="20" t="s">
        <v>357</v>
      </c>
      <c r="C16" s="17">
        <v>0.14926417871733261</v>
      </c>
      <c r="D16" s="17">
        <v>0.22267747427308371</v>
      </c>
      <c r="E16" s="17">
        <v>0.18744546167173909</v>
      </c>
      <c r="F16" s="17">
        <v>0.1852764440077026</v>
      </c>
      <c r="G16" s="17">
        <v>0.1651527231036122</v>
      </c>
      <c r="H16" s="17">
        <v>0.1075460456478778</v>
      </c>
      <c r="I16" s="17">
        <v>7.3999019802773014E-2</v>
      </c>
      <c r="K16" s="17">
        <v>0.1754941480900746</v>
      </c>
      <c r="L16" s="17">
        <v>0.1207798574804911</v>
      </c>
      <c r="N16" s="17">
        <v>0.14107550981825301</v>
      </c>
      <c r="O16" s="17">
        <v>0.21560401212572791</v>
      </c>
      <c r="P16" s="17">
        <v>0.18764391646417899</v>
      </c>
      <c r="Q16" s="17">
        <v>0.1696984204599444</v>
      </c>
      <c r="R16" s="17">
        <v>0.16990636088198011</v>
      </c>
      <c r="S16" s="17">
        <v>0.17386703947392629</v>
      </c>
      <c r="T16" s="17">
        <v>0.20512264298222749</v>
      </c>
      <c r="U16" s="17">
        <v>0.10941658992424901</v>
      </c>
      <c r="V16" s="17">
        <v>0.1700871276313754</v>
      </c>
      <c r="W16" s="17">
        <v>9.4697109663183662E-2</v>
      </c>
      <c r="X16" s="17">
        <v>9.7590172924872057E-2</v>
      </c>
      <c r="Y16" s="17">
        <v>0.1436903109842437</v>
      </c>
      <c r="AA16" s="17">
        <v>0.11201362718516721</v>
      </c>
      <c r="AB16" s="17">
        <v>0.1776400239094364</v>
      </c>
      <c r="AC16" s="17">
        <v>0.1092264193189135</v>
      </c>
      <c r="AD16" s="17">
        <v>0.14364222938436769</v>
      </c>
      <c r="AE16" s="17">
        <v>0.1301670960740211</v>
      </c>
      <c r="AF16" s="17">
        <v>0.2201128260158961</v>
      </c>
      <c r="AG16" s="17">
        <v>0.20692355538723409</v>
      </c>
      <c r="AH16" s="17">
        <v>0.13029666787683741</v>
      </c>
      <c r="AI16" s="17">
        <v>0.22336715421316711</v>
      </c>
    </row>
    <row r="17" spans="2:35" ht="46" customHeight="1" x14ac:dyDescent="0.2">
      <c r="B17" s="20" t="s">
        <v>358</v>
      </c>
      <c r="C17" s="17">
        <v>0.33313171502986322</v>
      </c>
      <c r="D17" s="17">
        <v>0.24550434300119811</v>
      </c>
      <c r="E17" s="17">
        <v>0.33474411354141609</v>
      </c>
      <c r="F17" s="17">
        <v>0.31355543855662721</v>
      </c>
      <c r="G17" s="17">
        <v>0.31036304443964469</v>
      </c>
      <c r="H17" s="17">
        <v>0.40847372929501857</v>
      </c>
      <c r="I17" s="17">
        <v>0.36478801480876921</v>
      </c>
      <c r="K17" s="17">
        <v>0.33961524445411512</v>
      </c>
      <c r="L17" s="17">
        <v>0.32753889531120661</v>
      </c>
      <c r="N17" s="17">
        <v>0.34743367438228667</v>
      </c>
      <c r="O17" s="17">
        <v>0.38510074938381211</v>
      </c>
      <c r="P17" s="17">
        <v>0.27963121670975838</v>
      </c>
      <c r="Q17" s="17">
        <v>0.26668078154754682</v>
      </c>
      <c r="R17" s="17">
        <v>0.30376378885904748</v>
      </c>
      <c r="S17" s="17">
        <v>0.30999456186020591</v>
      </c>
      <c r="T17" s="17">
        <v>0.29064052670377688</v>
      </c>
      <c r="U17" s="17">
        <v>0.38262556705979528</v>
      </c>
      <c r="V17" s="17">
        <v>0.33052249795995131</v>
      </c>
      <c r="W17" s="17">
        <v>0.38131031960652773</v>
      </c>
      <c r="X17" s="17">
        <v>0.26062393842284481</v>
      </c>
      <c r="Y17" s="17">
        <v>0.40035843596334358</v>
      </c>
      <c r="AA17" s="17">
        <v>0.38907276677012542</v>
      </c>
      <c r="AB17" s="17">
        <v>0.30570100104633929</v>
      </c>
      <c r="AC17" s="17">
        <v>0.34117399057990933</v>
      </c>
      <c r="AD17" s="17">
        <v>0.35018511465924468</v>
      </c>
      <c r="AE17" s="17">
        <v>0.31444466736511839</v>
      </c>
      <c r="AF17" s="17">
        <v>0.31174663962452609</v>
      </c>
      <c r="AG17" s="17">
        <v>0.32992786631106469</v>
      </c>
      <c r="AH17" s="17">
        <v>0.27301650970038721</v>
      </c>
      <c r="AI17" s="17">
        <v>0.41722932229695459</v>
      </c>
    </row>
    <row r="18" spans="2:35" ht="19" customHeight="1" x14ac:dyDescent="0.2">
      <c r="B18" s="20" t="s">
        <v>348</v>
      </c>
      <c r="C18" s="17">
        <v>0.1485496715901348</v>
      </c>
      <c r="D18" s="17">
        <v>0.1048292279823205</v>
      </c>
      <c r="E18" s="17">
        <v>0.1199720153266504</v>
      </c>
      <c r="F18" s="17">
        <v>0.1485181621497432</v>
      </c>
      <c r="G18" s="17">
        <v>0.18635888295743019</v>
      </c>
      <c r="H18" s="17">
        <v>0.1222714072176779</v>
      </c>
      <c r="I18" s="17">
        <v>0.18078458503877839</v>
      </c>
      <c r="K18" s="17">
        <v>0.12677475971314611</v>
      </c>
      <c r="L18" s="17">
        <v>0.17209191206573121</v>
      </c>
      <c r="N18" s="17">
        <v>0.1468580343610022</v>
      </c>
      <c r="O18" s="17">
        <v>0.102542534675523</v>
      </c>
      <c r="P18" s="17">
        <v>0.1952474272244023</v>
      </c>
      <c r="Q18" s="17">
        <v>0.17206380635626081</v>
      </c>
      <c r="R18" s="17">
        <v>0.1367225405798472</v>
      </c>
      <c r="S18" s="17">
        <v>0.1023860673367735</v>
      </c>
      <c r="T18" s="17">
        <v>0.17225672233048181</v>
      </c>
      <c r="U18" s="17">
        <v>0.14957397855683011</v>
      </c>
      <c r="V18" s="17">
        <v>0.18791741773755541</v>
      </c>
      <c r="W18" s="17">
        <v>0.13593673785321611</v>
      </c>
      <c r="X18" s="17">
        <v>0.17112545681972</v>
      </c>
      <c r="Y18" s="17">
        <v>0.1094470181365307</v>
      </c>
      <c r="AA18" s="17">
        <v>0.14293132762872929</v>
      </c>
      <c r="AB18" s="17">
        <v>0.11042464464841641</v>
      </c>
      <c r="AC18" s="17">
        <v>0.1171927516252277</v>
      </c>
      <c r="AD18" s="17">
        <v>0.13649080653380041</v>
      </c>
      <c r="AE18" s="17">
        <v>0.17248255702102999</v>
      </c>
      <c r="AF18" s="17">
        <v>0.15769302036429311</v>
      </c>
      <c r="AG18" s="17">
        <v>0.19167262122658771</v>
      </c>
      <c r="AH18" s="17">
        <v>0.18625582383541661</v>
      </c>
      <c r="AI18" s="17">
        <v>0.1515647527493742</v>
      </c>
    </row>
    <row r="19" spans="2:35" ht="19" customHeight="1" x14ac:dyDescent="0.2">
      <c r="B19" s="20" t="s">
        <v>177</v>
      </c>
      <c r="C19" s="17">
        <v>2.5875327989661662E-2</v>
      </c>
      <c r="D19" s="17">
        <v>4.5786930023992692E-3</v>
      </c>
      <c r="E19" s="17">
        <v>2.843004892803206E-2</v>
      </c>
      <c r="F19" s="17">
        <v>1.3473946969013479E-2</v>
      </c>
      <c r="G19" s="17">
        <v>3.4243147961028543E-2</v>
      </c>
      <c r="H19" s="17">
        <v>4.1757242561980358E-2</v>
      </c>
      <c r="I19" s="17">
        <v>2.8325453150078068E-2</v>
      </c>
      <c r="K19" s="17">
        <v>2.8275576072754889E-2</v>
      </c>
      <c r="L19" s="17">
        <v>2.3582293156788382E-2</v>
      </c>
      <c r="N19" s="17">
        <v>2.36394493411838E-2</v>
      </c>
      <c r="O19" s="17">
        <v>0</v>
      </c>
      <c r="P19" s="17">
        <v>4.2353618119908801E-2</v>
      </c>
      <c r="Q19" s="17">
        <v>1.7947217256967119E-2</v>
      </c>
      <c r="R19" s="17">
        <v>2.3139499903374851E-2</v>
      </c>
      <c r="S19" s="17">
        <v>3.4110150189703523E-2</v>
      </c>
      <c r="T19" s="17">
        <v>0</v>
      </c>
      <c r="U19" s="17">
        <v>2.5375781547545009E-2</v>
      </c>
      <c r="V19" s="17">
        <v>2.197648845348766E-2</v>
      </c>
      <c r="W19" s="17">
        <v>2.5958557273434921E-2</v>
      </c>
      <c r="X19" s="17">
        <v>4.2058045361764718E-2</v>
      </c>
      <c r="Y19" s="17">
        <v>3.8880051345617082E-2</v>
      </c>
      <c r="AA19" s="17">
        <v>3.6422637217027071E-2</v>
      </c>
      <c r="AB19" s="17">
        <v>1.52871308575855E-2</v>
      </c>
      <c r="AC19" s="17">
        <v>3.6044779671212411E-2</v>
      </c>
      <c r="AD19" s="17">
        <v>2.2648329687960891E-2</v>
      </c>
      <c r="AE19" s="17">
        <v>3.1291232838489808E-2</v>
      </c>
      <c r="AF19" s="17">
        <v>0</v>
      </c>
      <c r="AG19" s="17">
        <v>2.3610465596772309E-2</v>
      </c>
      <c r="AH19" s="17">
        <v>3.3085337794288613E-2</v>
      </c>
      <c r="AI19" s="17">
        <v>1.1462316139751769E-2</v>
      </c>
    </row>
    <row r="20" spans="2:35" ht="19" customHeight="1" x14ac:dyDescent="0.2">
      <c r="B20" s="20" t="s">
        <v>75</v>
      </c>
      <c r="C20" s="17">
        <v>1.2722356239100809E-2</v>
      </c>
      <c r="D20" s="17">
        <v>1.495469237762892E-2</v>
      </c>
      <c r="E20" s="17">
        <v>0</v>
      </c>
      <c r="F20" s="17">
        <v>1.4680646625758379E-2</v>
      </c>
      <c r="G20" s="17">
        <v>1.248172328995077E-2</v>
      </c>
      <c r="H20" s="17">
        <v>8.5056234538738226E-3</v>
      </c>
      <c r="I20" s="17">
        <v>2.1150739881363699E-2</v>
      </c>
      <c r="K20" s="17">
        <v>9.4028861050240234E-3</v>
      </c>
      <c r="L20" s="17">
        <v>1.624030939895834E-2</v>
      </c>
      <c r="N20" s="17">
        <v>3.3021783254312771E-2</v>
      </c>
      <c r="O20" s="17">
        <v>0</v>
      </c>
      <c r="P20" s="17">
        <v>0</v>
      </c>
      <c r="Q20" s="17">
        <v>0</v>
      </c>
      <c r="R20" s="17">
        <v>1.99310221100607E-2</v>
      </c>
      <c r="S20" s="17">
        <v>7.8430120883908414E-3</v>
      </c>
      <c r="T20" s="17">
        <v>0</v>
      </c>
      <c r="U20" s="17">
        <v>1.0103948931300641E-2</v>
      </c>
      <c r="V20" s="17">
        <v>1.5047092393459039E-2</v>
      </c>
      <c r="W20" s="17">
        <v>1.061462235358604E-2</v>
      </c>
      <c r="X20" s="17">
        <v>1.7386245119747921E-2</v>
      </c>
      <c r="Y20" s="17">
        <v>1.020845718757892E-2</v>
      </c>
      <c r="AA20" s="17">
        <v>5.7329861698851318E-3</v>
      </c>
      <c r="AB20" s="17">
        <v>1.6194190955803291E-2</v>
      </c>
      <c r="AC20" s="17">
        <v>1.006366629525051E-2</v>
      </c>
      <c r="AD20" s="17">
        <v>1.6363526621487049E-2</v>
      </c>
      <c r="AE20" s="17">
        <v>9.0730583621263274E-3</v>
      </c>
      <c r="AF20" s="17">
        <v>0</v>
      </c>
      <c r="AG20" s="17">
        <v>2.3542103899528311E-2</v>
      </c>
      <c r="AH20" s="17">
        <v>3.101635841236991E-2</v>
      </c>
      <c r="AI20" s="17">
        <v>0</v>
      </c>
    </row>
    <row r="22" spans="2:35" x14ac:dyDescent="0.2">
      <c r="B22" s="21" t="s">
        <v>25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333</v>
      </c>
      <c r="C9" s="17">
        <v>5.1489955844210858E-2</v>
      </c>
      <c r="D9" s="17">
        <v>6.9723084089863704E-2</v>
      </c>
      <c r="E9" s="17">
        <v>9.2850313331903342E-2</v>
      </c>
      <c r="F9" s="17">
        <v>6.4649079747160443E-2</v>
      </c>
      <c r="G9" s="17">
        <v>4.0318766832825537E-2</v>
      </c>
      <c r="H9" s="17">
        <v>2.8346362356720729E-2</v>
      </c>
      <c r="I9" s="17">
        <v>1.9795641122836299E-2</v>
      </c>
      <c r="K9" s="17">
        <v>4.9242170518686852E-2</v>
      </c>
      <c r="L9" s="17">
        <v>5.3990541014676249E-2</v>
      </c>
      <c r="N9" s="17">
        <v>3.0714125168357649E-2</v>
      </c>
      <c r="O9" s="17">
        <v>4.7942750891445771E-2</v>
      </c>
      <c r="P9" s="17">
        <v>4.7520089701080022E-2</v>
      </c>
      <c r="Q9" s="17">
        <v>2.2893272278557669E-2</v>
      </c>
      <c r="R9" s="17">
        <v>5.092435677144487E-2</v>
      </c>
      <c r="S9" s="17">
        <v>6.9474331809290538E-2</v>
      </c>
      <c r="T9" s="17">
        <v>4.8255025351458709E-2</v>
      </c>
      <c r="U9" s="17">
        <v>7.6783055466212197E-2</v>
      </c>
      <c r="V9" s="17">
        <v>0.1020714204972092</v>
      </c>
      <c r="W9" s="17">
        <v>2.335585010084669E-2</v>
      </c>
      <c r="X9" s="17">
        <v>1.201414034086626E-2</v>
      </c>
      <c r="Y9" s="17">
        <v>4.7099063378959249E-2</v>
      </c>
      <c r="AA9" s="17">
        <v>5.8530272332646932E-2</v>
      </c>
      <c r="AB9" s="17">
        <v>8.2394750514525494E-2</v>
      </c>
      <c r="AC9" s="17">
        <v>3.4184288231946053E-2</v>
      </c>
      <c r="AD9" s="17">
        <v>2.5074223539883509E-2</v>
      </c>
      <c r="AE9" s="17">
        <v>5.3692076767433559E-2</v>
      </c>
      <c r="AF9" s="17">
        <v>3.3499523461750058E-2</v>
      </c>
      <c r="AG9" s="17">
        <v>5.5758740906166497E-2</v>
      </c>
      <c r="AH9" s="17">
        <v>4.6033149007645102E-2</v>
      </c>
      <c r="AI9" s="17">
        <v>9.3908499081368346E-3</v>
      </c>
    </row>
    <row r="10" spans="2:37" ht="19" customHeight="1" x14ac:dyDescent="0.2">
      <c r="B10" s="20" t="s">
        <v>334</v>
      </c>
      <c r="C10" s="17">
        <v>0.15631821737488391</v>
      </c>
      <c r="D10" s="17">
        <v>0.18190396241726781</v>
      </c>
      <c r="E10" s="17">
        <v>0.20879261513908831</v>
      </c>
      <c r="F10" s="17">
        <v>0.18253911249847601</v>
      </c>
      <c r="G10" s="17">
        <v>0.12546991119609449</v>
      </c>
      <c r="H10" s="17">
        <v>0.1218195123318694</v>
      </c>
      <c r="I10" s="17">
        <v>0.12377236185261969</v>
      </c>
      <c r="K10" s="17">
        <v>0.12714297051443851</v>
      </c>
      <c r="L10" s="17">
        <v>0.1840229589646715</v>
      </c>
      <c r="N10" s="17">
        <v>0.13402929893006069</v>
      </c>
      <c r="O10" s="17">
        <v>0.1105547736155273</v>
      </c>
      <c r="P10" s="17">
        <v>0.23602993356891441</v>
      </c>
      <c r="Q10" s="17">
        <v>0.23652729896400579</v>
      </c>
      <c r="R10" s="17">
        <v>0.1400136132730348</v>
      </c>
      <c r="S10" s="17">
        <v>0.15949498987136951</v>
      </c>
      <c r="T10" s="17">
        <v>0.23014436591470139</v>
      </c>
      <c r="U10" s="17">
        <v>0.1703373916242415</v>
      </c>
      <c r="V10" s="17">
        <v>0.1266860811904697</v>
      </c>
      <c r="W10" s="17">
        <v>0.14634983140814589</v>
      </c>
      <c r="X10" s="17">
        <v>0.12847285336083319</v>
      </c>
      <c r="Y10" s="17">
        <v>0.14513338789868979</v>
      </c>
      <c r="AA10" s="17">
        <v>0.18403056383717839</v>
      </c>
      <c r="AB10" s="17">
        <v>0.18036204638379419</v>
      </c>
      <c r="AC10" s="17">
        <v>0.12181133208970089</v>
      </c>
      <c r="AD10" s="17">
        <v>0.15003213364088711</v>
      </c>
      <c r="AE10" s="17">
        <v>0.15287397317405629</v>
      </c>
      <c r="AF10" s="17">
        <v>0.15011505638645969</v>
      </c>
      <c r="AG10" s="17">
        <v>0.11321967179269091</v>
      </c>
      <c r="AH10" s="17">
        <v>0.1208025687501659</v>
      </c>
      <c r="AI10" s="17">
        <v>0.19640269629905591</v>
      </c>
    </row>
    <row r="11" spans="2:37" ht="19" customHeight="1" x14ac:dyDescent="0.2">
      <c r="B11" s="20" t="s">
        <v>335</v>
      </c>
      <c r="C11" s="17">
        <v>0.32276834797763537</v>
      </c>
      <c r="D11" s="17">
        <v>0.26698845870596222</v>
      </c>
      <c r="E11" s="17">
        <v>0.29323812594244358</v>
      </c>
      <c r="F11" s="17">
        <v>0.26308697294491529</v>
      </c>
      <c r="G11" s="17">
        <v>0.37964127902786299</v>
      </c>
      <c r="H11" s="17">
        <v>0.32877831593368501</v>
      </c>
      <c r="I11" s="17">
        <v>0.38167562353278423</v>
      </c>
      <c r="K11" s="17">
        <v>0.31006344338372283</v>
      </c>
      <c r="L11" s="17">
        <v>0.33623629542257483</v>
      </c>
      <c r="N11" s="17">
        <v>0.2997603413603564</v>
      </c>
      <c r="O11" s="17">
        <v>0.27673619589706039</v>
      </c>
      <c r="P11" s="17">
        <v>0.26652139415489468</v>
      </c>
      <c r="Q11" s="17">
        <v>0.35845826384468338</v>
      </c>
      <c r="R11" s="17">
        <v>0.35384540788751251</v>
      </c>
      <c r="S11" s="17">
        <v>0.27294297920149668</v>
      </c>
      <c r="T11" s="17">
        <v>0.30389681567175197</v>
      </c>
      <c r="U11" s="17">
        <v>0.329480808038004</v>
      </c>
      <c r="V11" s="17">
        <v>0.26309352376128292</v>
      </c>
      <c r="W11" s="17">
        <v>0.35991018311012402</v>
      </c>
      <c r="X11" s="17">
        <v>0.38986354871232748</v>
      </c>
      <c r="Y11" s="17">
        <v>0.36996901861566139</v>
      </c>
      <c r="AA11" s="17">
        <v>0.31733482083479631</v>
      </c>
      <c r="AB11" s="17">
        <v>0.28778492801251693</v>
      </c>
      <c r="AC11" s="17">
        <v>0.30913108742759471</v>
      </c>
      <c r="AD11" s="17">
        <v>0.3218446602297545</v>
      </c>
      <c r="AE11" s="17">
        <v>0.35862912830650989</v>
      </c>
      <c r="AF11" s="17">
        <v>0.29319700567639428</v>
      </c>
      <c r="AG11" s="17">
        <v>0.34440094927814291</v>
      </c>
      <c r="AH11" s="17">
        <v>0.32581642085463253</v>
      </c>
      <c r="AI11" s="17">
        <v>0.3093247507146189</v>
      </c>
    </row>
    <row r="12" spans="2:37" ht="19" customHeight="1" x14ac:dyDescent="0.2">
      <c r="B12" s="20" t="s">
        <v>336</v>
      </c>
      <c r="C12" s="17">
        <v>0.36618155301956468</v>
      </c>
      <c r="D12" s="17">
        <v>0.40378192332901958</v>
      </c>
      <c r="E12" s="17">
        <v>0.32535174552698393</v>
      </c>
      <c r="F12" s="17">
        <v>0.40316385303715191</v>
      </c>
      <c r="G12" s="17">
        <v>0.34800404142789731</v>
      </c>
      <c r="H12" s="17">
        <v>0.38661688555891788</v>
      </c>
      <c r="I12" s="17">
        <v>0.34555010003738018</v>
      </c>
      <c r="K12" s="17">
        <v>0.43339336083303009</v>
      </c>
      <c r="L12" s="17">
        <v>0.2993388154089483</v>
      </c>
      <c r="N12" s="17">
        <v>0.38652519512428318</v>
      </c>
      <c r="O12" s="17">
        <v>0.5019817421786289</v>
      </c>
      <c r="P12" s="17">
        <v>0.29793481582833198</v>
      </c>
      <c r="Q12" s="17">
        <v>0.31001340816867201</v>
      </c>
      <c r="R12" s="17">
        <v>0.37910613833010037</v>
      </c>
      <c r="S12" s="17">
        <v>0.38973997858397402</v>
      </c>
      <c r="T12" s="17">
        <v>0.34185288388453478</v>
      </c>
      <c r="U12" s="17">
        <v>0.30982005077582558</v>
      </c>
      <c r="V12" s="17">
        <v>0.41646082837872028</v>
      </c>
      <c r="W12" s="17">
        <v>0.38179693142035642</v>
      </c>
      <c r="X12" s="17">
        <v>0.32508890188468142</v>
      </c>
      <c r="Y12" s="17">
        <v>0.33778775660548271</v>
      </c>
      <c r="AA12" s="17">
        <v>0.34870375689902272</v>
      </c>
      <c r="AB12" s="17">
        <v>0.38007314862037073</v>
      </c>
      <c r="AC12" s="17">
        <v>0.46886482941170587</v>
      </c>
      <c r="AD12" s="17">
        <v>0.39820662416121272</v>
      </c>
      <c r="AE12" s="17">
        <v>0.32848145849628563</v>
      </c>
      <c r="AF12" s="17">
        <v>0.40254307205558493</v>
      </c>
      <c r="AG12" s="17">
        <v>0.33015343679403247</v>
      </c>
      <c r="AH12" s="17">
        <v>0.30333720751735122</v>
      </c>
      <c r="AI12" s="17">
        <v>0.43882385480994529</v>
      </c>
    </row>
    <row r="13" spans="2:37" ht="19" customHeight="1" x14ac:dyDescent="0.2">
      <c r="B13" s="20" t="s">
        <v>128</v>
      </c>
      <c r="C13" s="17">
        <v>0.1032419257837051</v>
      </c>
      <c r="D13" s="17">
        <v>7.7602571457886627E-2</v>
      </c>
      <c r="E13" s="17">
        <v>7.9767200059580823E-2</v>
      </c>
      <c r="F13" s="17">
        <v>8.6560981772296375E-2</v>
      </c>
      <c r="G13" s="17">
        <v>0.1065660015153197</v>
      </c>
      <c r="H13" s="17">
        <v>0.13443892381880701</v>
      </c>
      <c r="I13" s="17">
        <v>0.1292062734543796</v>
      </c>
      <c r="K13" s="17">
        <v>8.0158054750121777E-2</v>
      </c>
      <c r="L13" s="17">
        <v>0.12641138918912931</v>
      </c>
      <c r="N13" s="17">
        <v>0.1489710394169419</v>
      </c>
      <c r="O13" s="17">
        <v>6.2784537417337749E-2</v>
      </c>
      <c r="P13" s="17">
        <v>0.151993766746779</v>
      </c>
      <c r="Q13" s="17">
        <v>7.2107756744081417E-2</v>
      </c>
      <c r="R13" s="17">
        <v>7.6110483737907478E-2</v>
      </c>
      <c r="S13" s="17">
        <v>0.10834772053386919</v>
      </c>
      <c r="T13" s="17">
        <v>7.5850909177553064E-2</v>
      </c>
      <c r="U13" s="17">
        <v>0.11357869409571671</v>
      </c>
      <c r="V13" s="17">
        <v>9.1688146172317686E-2</v>
      </c>
      <c r="W13" s="17">
        <v>8.8587203960527106E-2</v>
      </c>
      <c r="X13" s="17">
        <v>0.14456055570129139</v>
      </c>
      <c r="Y13" s="17">
        <v>0.1000107735012068</v>
      </c>
      <c r="AA13" s="17">
        <v>9.1400586096355596E-2</v>
      </c>
      <c r="AB13" s="17">
        <v>6.9385126468792746E-2</v>
      </c>
      <c r="AC13" s="17">
        <v>6.6008462839052415E-2</v>
      </c>
      <c r="AD13" s="17">
        <v>0.1048423584282622</v>
      </c>
      <c r="AE13" s="17">
        <v>0.10632336325571461</v>
      </c>
      <c r="AF13" s="17">
        <v>0.12064534241981111</v>
      </c>
      <c r="AG13" s="17">
        <v>0.15646720122896721</v>
      </c>
      <c r="AH13" s="17">
        <v>0.20401065387020539</v>
      </c>
      <c r="AI13" s="17">
        <v>4.605784826824294E-2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93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0.61522710242209322</v>
      </c>
      <c r="D9" s="17">
        <v>0.58608899305932072</v>
      </c>
      <c r="E9" s="17">
        <v>0.59145315308618407</v>
      </c>
      <c r="F9" s="17">
        <v>0.65391855905698359</v>
      </c>
      <c r="G9" s="17">
        <v>0.6800193667138279</v>
      </c>
      <c r="H9" s="17">
        <v>0.64409460179652711</v>
      </c>
      <c r="I9" s="17">
        <v>0.55038450858315469</v>
      </c>
      <c r="K9" s="17">
        <v>0.64742699383524149</v>
      </c>
      <c r="L9" s="17">
        <v>0.58328124688500671</v>
      </c>
      <c r="N9" s="17">
        <v>0.61048892699946133</v>
      </c>
      <c r="O9" s="17">
        <v>0.57810856772531705</v>
      </c>
      <c r="P9" s="17">
        <v>0.58340611926161512</v>
      </c>
      <c r="Q9" s="17">
        <v>0.63783605262306464</v>
      </c>
      <c r="R9" s="17">
        <v>0.64576202570894525</v>
      </c>
      <c r="S9" s="17">
        <v>0.62941738052858909</v>
      </c>
      <c r="T9" s="17">
        <v>0.57131785798341583</v>
      </c>
      <c r="U9" s="17">
        <v>0.57338278546901045</v>
      </c>
      <c r="V9" s="17">
        <v>0.61655963394163738</v>
      </c>
      <c r="W9" s="17">
        <v>0.63703270909298937</v>
      </c>
      <c r="X9" s="17">
        <v>0.61768753068937132</v>
      </c>
      <c r="Y9" s="17">
        <v>0.63012426606890315</v>
      </c>
      <c r="AA9" s="17">
        <v>0.64283084166459747</v>
      </c>
      <c r="AB9" s="17">
        <v>0.62550173457195302</v>
      </c>
      <c r="AC9" s="17">
        <v>0.60220425139361933</v>
      </c>
      <c r="AD9" s="17">
        <v>0.63072330908287111</v>
      </c>
      <c r="AE9" s="17">
        <v>0.65030412031210427</v>
      </c>
      <c r="AF9" s="17">
        <v>0.65985170598534038</v>
      </c>
      <c r="AG9" s="17">
        <v>0.51115362482964066</v>
      </c>
      <c r="AH9" s="17">
        <v>0.56263621331525604</v>
      </c>
      <c r="AI9" s="17">
        <v>0.52736183758209332</v>
      </c>
    </row>
    <row r="10" spans="2:37" ht="19" customHeight="1" x14ac:dyDescent="0.2">
      <c r="B10" s="20" t="s">
        <v>90</v>
      </c>
      <c r="C10" s="17">
        <v>0.22673935852093949</v>
      </c>
      <c r="D10" s="17">
        <v>0.19524780280112741</v>
      </c>
      <c r="E10" s="17">
        <v>0.25513834895284992</v>
      </c>
      <c r="F10" s="17">
        <v>0.19570120080036549</v>
      </c>
      <c r="G10" s="17">
        <v>0.2001695970312784</v>
      </c>
      <c r="H10" s="17">
        <v>0.23707935013904191</v>
      </c>
      <c r="I10" s="17">
        <v>0.26445099544530232</v>
      </c>
      <c r="K10" s="17">
        <v>0.2147168087721936</v>
      </c>
      <c r="L10" s="17">
        <v>0.2398269534485111</v>
      </c>
      <c r="N10" s="17">
        <v>0.21519389122918711</v>
      </c>
      <c r="O10" s="17">
        <v>0.23430620918880421</v>
      </c>
      <c r="P10" s="17">
        <v>0.24452926658377361</v>
      </c>
      <c r="Q10" s="17">
        <v>0.16030299665436781</v>
      </c>
      <c r="R10" s="17">
        <v>0.20625821092286059</v>
      </c>
      <c r="S10" s="17">
        <v>0.25438742845497531</v>
      </c>
      <c r="T10" s="17">
        <v>0.2101182568841066</v>
      </c>
      <c r="U10" s="17">
        <v>0.23242418921944441</v>
      </c>
      <c r="V10" s="17">
        <v>0.22807638285020579</v>
      </c>
      <c r="W10" s="17">
        <v>0.23758468264436339</v>
      </c>
      <c r="X10" s="17">
        <v>0.26142158461186438</v>
      </c>
      <c r="Y10" s="17">
        <v>0.2146134046421907</v>
      </c>
      <c r="AA10" s="17">
        <v>0.22985995718791599</v>
      </c>
      <c r="AB10" s="17">
        <v>0.2379602579701979</v>
      </c>
      <c r="AC10" s="17">
        <v>0.24279678117857159</v>
      </c>
      <c r="AD10" s="17">
        <v>0.25053512073520012</v>
      </c>
      <c r="AE10" s="17">
        <v>0.1979187381311755</v>
      </c>
      <c r="AF10" s="17">
        <v>0.21947229451442959</v>
      </c>
      <c r="AG10" s="17">
        <v>0.21346955628757969</v>
      </c>
      <c r="AH10" s="17">
        <v>0.23298210562317959</v>
      </c>
      <c r="AI10" s="17">
        <v>0.24149933945252719</v>
      </c>
    </row>
    <row r="11" spans="2:37" ht="19" customHeight="1" x14ac:dyDescent="0.2">
      <c r="B11" s="20" t="s">
        <v>83</v>
      </c>
      <c r="C11" s="17">
        <v>5.9995149080536672E-2</v>
      </c>
      <c r="D11" s="17">
        <v>7.5942070160665232E-2</v>
      </c>
      <c r="E11" s="17">
        <v>6.7486162700452601E-2</v>
      </c>
      <c r="F11" s="17">
        <v>7.8523273717503145E-2</v>
      </c>
      <c r="G11" s="17">
        <v>4.0803955468167251E-2</v>
      </c>
      <c r="H11" s="17">
        <v>3.5863974429401549E-2</v>
      </c>
      <c r="I11" s="17">
        <v>6.0101667687368077E-2</v>
      </c>
      <c r="K11" s="17">
        <v>5.5803995922155063E-2</v>
      </c>
      <c r="L11" s="17">
        <v>6.4445207801264628E-2</v>
      </c>
      <c r="N11" s="17">
        <v>6.0761411669611333E-2</v>
      </c>
      <c r="O11" s="17">
        <v>6.13048761552192E-2</v>
      </c>
      <c r="P11" s="17">
        <v>6.0546078065668148E-2</v>
      </c>
      <c r="Q11" s="17">
        <v>7.3390638967266247E-2</v>
      </c>
      <c r="R11" s="17">
        <v>5.4273234323330512E-2</v>
      </c>
      <c r="S11" s="17">
        <v>4.1525937547717023E-2</v>
      </c>
      <c r="T11" s="17">
        <v>9.1059191215659474E-2</v>
      </c>
      <c r="U11" s="17">
        <v>9.0843845145396313E-2</v>
      </c>
      <c r="V11" s="17">
        <v>5.5274971289667019E-2</v>
      </c>
      <c r="W11" s="17">
        <v>3.5099932558487583E-2</v>
      </c>
      <c r="X11" s="17">
        <v>2.4129313198974229E-2</v>
      </c>
      <c r="Y11" s="17">
        <v>9.5942168826794669E-2</v>
      </c>
      <c r="AA11" s="17">
        <v>5.6173152265570563E-2</v>
      </c>
      <c r="AB11" s="17">
        <v>5.9662048835317012E-2</v>
      </c>
      <c r="AC11" s="17">
        <v>4.9885434894470941E-2</v>
      </c>
      <c r="AD11" s="17">
        <v>5.9745941690875153E-2</v>
      </c>
      <c r="AE11" s="17">
        <v>6.7642806142826736E-2</v>
      </c>
      <c r="AF11" s="17">
        <v>5.3672959233878569E-2</v>
      </c>
      <c r="AG11" s="17">
        <v>6.2233638155762057E-2</v>
      </c>
      <c r="AH11" s="17">
        <v>4.922605474197031E-2</v>
      </c>
      <c r="AI11" s="17">
        <v>6.95531566498587E-2</v>
      </c>
    </row>
    <row r="12" spans="2:37" ht="19" customHeight="1" x14ac:dyDescent="0.2">
      <c r="B12" s="20" t="s">
        <v>91</v>
      </c>
      <c r="C12" s="17">
        <v>3.9078799105290121E-2</v>
      </c>
      <c r="D12" s="17">
        <v>5.1154283292667163E-2</v>
      </c>
      <c r="E12" s="17">
        <v>3.4744513436081842E-2</v>
      </c>
      <c r="F12" s="17">
        <v>3.251827488924515E-2</v>
      </c>
      <c r="G12" s="17">
        <v>2.8795439141721429E-2</v>
      </c>
      <c r="H12" s="17">
        <v>3.288651929853207E-2</v>
      </c>
      <c r="I12" s="17">
        <v>5.2424162646431023E-2</v>
      </c>
      <c r="K12" s="17">
        <v>3.6222139091257613E-2</v>
      </c>
      <c r="L12" s="17">
        <v>4.2101228370525809E-2</v>
      </c>
      <c r="N12" s="17">
        <v>5.4132360332828547E-2</v>
      </c>
      <c r="O12" s="17">
        <v>4.5741109895187523E-2</v>
      </c>
      <c r="P12" s="17">
        <v>4.0486141877398941E-2</v>
      </c>
      <c r="Q12" s="17">
        <v>5.2381358783800708E-2</v>
      </c>
      <c r="R12" s="17">
        <v>4.4627388734162998E-2</v>
      </c>
      <c r="S12" s="17">
        <v>1.954032487623493E-2</v>
      </c>
      <c r="T12" s="17">
        <v>5.7284521279137808E-2</v>
      </c>
      <c r="U12" s="17">
        <v>3.686059718231615E-2</v>
      </c>
      <c r="V12" s="17">
        <v>3.9834221723175307E-2</v>
      </c>
      <c r="W12" s="17">
        <v>1.9702760218000669E-2</v>
      </c>
      <c r="X12" s="17">
        <v>5.8603239926082101E-2</v>
      </c>
      <c r="Y12" s="17">
        <v>2.338406799361217E-2</v>
      </c>
      <c r="AA12" s="17">
        <v>2.3922192671598862E-2</v>
      </c>
      <c r="AB12" s="17">
        <v>3.4825930798915043E-2</v>
      </c>
      <c r="AC12" s="17">
        <v>7.1166303603564005E-2</v>
      </c>
      <c r="AD12" s="17">
        <v>2.7577808180488508E-2</v>
      </c>
      <c r="AE12" s="17">
        <v>3.1773144332665197E-2</v>
      </c>
      <c r="AF12" s="17">
        <v>1.6729597444521249E-2</v>
      </c>
      <c r="AG12" s="17">
        <v>6.3551401742299715E-2</v>
      </c>
      <c r="AH12" s="17">
        <v>5.888150139479361E-2</v>
      </c>
      <c r="AI12" s="17">
        <v>5.7102033020021252E-2</v>
      </c>
    </row>
    <row r="13" spans="2:37" ht="19" customHeight="1" x14ac:dyDescent="0.2">
      <c r="B13" s="20" t="s">
        <v>85</v>
      </c>
      <c r="C13" s="17">
        <v>1.811635077007194E-2</v>
      </c>
      <c r="D13" s="17">
        <v>3.31172375280641E-2</v>
      </c>
      <c r="E13" s="17">
        <v>1.7724762261643049E-2</v>
      </c>
      <c r="F13" s="17">
        <v>1.5132201950395569E-2</v>
      </c>
      <c r="G13" s="17">
        <v>8.8841859759602147E-3</v>
      </c>
      <c r="H13" s="17">
        <v>1.048316931517294E-2</v>
      </c>
      <c r="I13" s="17">
        <v>2.3538257357449889E-2</v>
      </c>
      <c r="K13" s="17">
        <v>1.751898863327395E-2</v>
      </c>
      <c r="L13" s="17">
        <v>1.8807046982114019E-2</v>
      </c>
      <c r="N13" s="17">
        <v>1.2081948078836131E-2</v>
      </c>
      <c r="O13" s="17">
        <v>1.875590550306365E-2</v>
      </c>
      <c r="P13" s="17">
        <v>2.0687612580145551E-2</v>
      </c>
      <c r="Q13" s="17">
        <v>1.2224942672167749E-2</v>
      </c>
      <c r="R13" s="17">
        <v>3.0780177889150499E-2</v>
      </c>
      <c r="S13" s="17">
        <v>2.431058336016698E-2</v>
      </c>
      <c r="T13" s="17">
        <v>3.5111797255821302E-2</v>
      </c>
      <c r="U13" s="17">
        <v>1.6396276865533851E-2</v>
      </c>
      <c r="V13" s="17">
        <v>1.0365329160879609E-2</v>
      </c>
      <c r="W13" s="17">
        <v>2.7711124702341682E-2</v>
      </c>
      <c r="X13" s="17">
        <v>7.8478645418635085E-3</v>
      </c>
      <c r="Y13" s="17">
        <v>0</v>
      </c>
      <c r="AA13" s="17">
        <v>1.7121563536868951E-2</v>
      </c>
      <c r="AB13" s="17">
        <v>1.2580593568571609E-2</v>
      </c>
      <c r="AC13" s="17">
        <v>7.1058622956663526E-3</v>
      </c>
      <c r="AD13" s="17">
        <v>1.2566511103805651E-2</v>
      </c>
      <c r="AE13" s="17">
        <v>1.1799106353069039E-2</v>
      </c>
      <c r="AF13" s="17">
        <v>0</v>
      </c>
      <c r="AG13" s="17">
        <v>5.1204164204064942E-2</v>
      </c>
      <c r="AH13" s="17">
        <v>5.6022298713161557E-3</v>
      </c>
      <c r="AI13" s="17">
        <v>8.6290977619748882E-2</v>
      </c>
    </row>
    <row r="14" spans="2:37" ht="19" customHeight="1" x14ac:dyDescent="0.2">
      <c r="B14" s="20" t="s">
        <v>86</v>
      </c>
      <c r="C14" s="17">
        <v>2.3878123021887521E-2</v>
      </c>
      <c r="D14" s="17">
        <v>2.9604393058786E-2</v>
      </c>
      <c r="E14" s="17">
        <v>2.0992033942894259E-2</v>
      </c>
      <c r="F14" s="17">
        <v>1.1996594000853209E-2</v>
      </c>
      <c r="G14" s="17">
        <v>3.0089016995552199E-2</v>
      </c>
      <c r="H14" s="17">
        <v>2.5528098455953441E-2</v>
      </c>
      <c r="I14" s="17">
        <v>2.5895558961440451E-2</v>
      </c>
      <c r="K14" s="17">
        <v>2.0275191449325949E-2</v>
      </c>
      <c r="L14" s="17">
        <v>2.574637616276803E-2</v>
      </c>
      <c r="N14" s="17">
        <v>3.5088606086312833E-2</v>
      </c>
      <c r="O14" s="17">
        <v>4.6502634343023007E-2</v>
      </c>
      <c r="P14" s="17">
        <v>3.1424530410510063E-2</v>
      </c>
      <c r="Q14" s="17">
        <v>3.6942211846628457E-2</v>
      </c>
      <c r="R14" s="17">
        <v>8.4267297081393588E-3</v>
      </c>
      <c r="S14" s="17">
        <v>2.4928120407230182E-2</v>
      </c>
      <c r="T14" s="17">
        <v>2.1887932121016019E-2</v>
      </c>
      <c r="U14" s="17">
        <v>2.771840566314045E-2</v>
      </c>
      <c r="V14" s="17">
        <v>2.5691563849351659E-2</v>
      </c>
      <c r="W14" s="17">
        <v>2.4234646561655741E-2</v>
      </c>
      <c r="X14" s="17">
        <v>1.155655753364602E-2</v>
      </c>
      <c r="Y14" s="17">
        <v>1.8486014632093199E-2</v>
      </c>
      <c r="AA14" s="17">
        <v>1.7723916955297479E-2</v>
      </c>
      <c r="AB14" s="17">
        <v>1.5108977822432359E-2</v>
      </c>
      <c r="AC14" s="17">
        <v>2.016707384794059E-2</v>
      </c>
      <c r="AD14" s="17">
        <v>1.519977433056178E-2</v>
      </c>
      <c r="AE14" s="17">
        <v>3.024556671618368E-2</v>
      </c>
      <c r="AF14" s="17">
        <v>5.0273442821830397E-2</v>
      </c>
      <c r="AG14" s="17">
        <v>4.2497399170223403E-2</v>
      </c>
      <c r="AH14" s="17">
        <v>2.943443079627605E-2</v>
      </c>
      <c r="AI14" s="17">
        <v>1.819265567575051E-2</v>
      </c>
    </row>
    <row r="15" spans="2:37" ht="19" customHeight="1" x14ac:dyDescent="0.2">
      <c r="B15" s="20" t="s">
        <v>92</v>
      </c>
      <c r="C15" s="17">
        <v>1.6965117079180921E-2</v>
      </c>
      <c r="D15" s="17">
        <v>2.884522009936917E-2</v>
      </c>
      <c r="E15" s="17">
        <v>1.2461025619894249E-2</v>
      </c>
      <c r="F15" s="17">
        <v>1.220989558465377E-2</v>
      </c>
      <c r="G15" s="17">
        <v>1.123843867349259E-2</v>
      </c>
      <c r="H15" s="17">
        <v>1.4064286565370889E-2</v>
      </c>
      <c r="I15" s="17">
        <v>2.320484931885369E-2</v>
      </c>
      <c r="K15" s="17">
        <v>8.0358822965524747E-3</v>
      </c>
      <c r="L15" s="17">
        <v>2.5791940349809781E-2</v>
      </c>
      <c r="N15" s="17">
        <v>1.2252855603762641E-2</v>
      </c>
      <c r="O15" s="17">
        <v>1.528069718938547E-2</v>
      </c>
      <c r="P15" s="17">
        <v>1.8920251220888751E-2</v>
      </c>
      <c r="Q15" s="17">
        <v>2.6921798452704551E-2</v>
      </c>
      <c r="R15" s="17">
        <v>9.8722327134106325E-3</v>
      </c>
      <c r="S15" s="17">
        <v>5.8902248250863503E-3</v>
      </c>
      <c r="T15" s="17">
        <v>1.3220443260843141E-2</v>
      </c>
      <c r="U15" s="17">
        <v>2.237390045515841E-2</v>
      </c>
      <c r="V15" s="17">
        <v>2.4197897185083049E-2</v>
      </c>
      <c r="W15" s="17">
        <v>1.8634144222161381E-2</v>
      </c>
      <c r="X15" s="17">
        <v>1.875390949819845E-2</v>
      </c>
      <c r="Y15" s="17">
        <v>1.7450077836406161E-2</v>
      </c>
      <c r="AA15" s="17">
        <v>1.2368375718150649E-2</v>
      </c>
      <c r="AB15" s="17">
        <v>1.4360456432613109E-2</v>
      </c>
      <c r="AC15" s="17">
        <v>6.674292786167161E-3</v>
      </c>
      <c r="AD15" s="17">
        <v>3.651534876197847E-3</v>
      </c>
      <c r="AE15" s="17">
        <v>1.031651801197556E-2</v>
      </c>
      <c r="AF15" s="17">
        <v>0</v>
      </c>
      <c r="AG15" s="17">
        <v>5.5890215610429492E-2</v>
      </c>
      <c r="AH15" s="17">
        <v>6.123746425720835E-2</v>
      </c>
      <c r="AI15" s="17">
        <v>0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419</v>
      </c>
      <c r="D7" s="24">
        <v>76</v>
      </c>
      <c r="E7" s="24">
        <v>103</v>
      </c>
      <c r="F7" s="24">
        <v>84</v>
      </c>
      <c r="G7" s="24">
        <v>58</v>
      </c>
      <c r="H7" s="24">
        <v>44</v>
      </c>
      <c r="I7" s="24">
        <v>54</v>
      </c>
      <c r="K7" s="24">
        <v>179</v>
      </c>
      <c r="L7" s="24">
        <v>238</v>
      </c>
      <c r="N7" s="24">
        <v>27</v>
      </c>
      <c r="O7" s="24">
        <v>11</v>
      </c>
      <c r="P7" s="24">
        <v>29</v>
      </c>
      <c r="Q7" s="24">
        <v>23</v>
      </c>
      <c r="R7" s="24">
        <v>44</v>
      </c>
      <c r="S7" s="24">
        <v>38</v>
      </c>
      <c r="T7" s="24">
        <v>40</v>
      </c>
      <c r="U7" s="24">
        <v>45</v>
      </c>
      <c r="V7" s="24">
        <v>63</v>
      </c>
      <c r="W7" s="24">
        <v>45</v>
      </c>
      <c r="X7" s="24">
        <v>23</v>
      </c>
      <c r="Y7" s="24">
        <v>31</v>
      </c>
      <c r="AA7" s="24">
        <v>63</v>
      </c>
      <c r="AB7" s="24">
        <v>104</v>
      </c>
      <c r="AC7" s="24">
        <v>23</v>
      </c>
      <c r="AD7" s="24">
        <v>45</v>
      </c>
      <c r="AE7" s="24">
        <v>99</v>
      </c>
      <c r="AF7" s="24">
        <v>11</v>
      </c>
      <c r="AG7" s="24">
        <v>24</v>
      </c>
      <c r="AH7" s="24">
        <v>28</v>
      </c>
      <c r="AI7" s="24">
        <v>22</v>
      </c>
    </row>
    <row r="8" spans="2:37" x14ac:dyDescent="0.2">
      <c r="B8" s="7" t="s">
        <v>69</v>
      </c>
      <c r="C8" s="13">
        <v>417</v>
      </c>
      <c r="D8" s="13">
        <v>70</v>
      </c>
      <c r="E8" s="13">
        <v>103</v>
      </c>
      <c r="F8" s="13">
        <v>84</v>
      </c>
      <c r="G8" s="13">
        <v>57</v>
      </c>
      <c r="H8" s="13">
        <v>42</v>
      </c>
      <c r="I8" s="13">
        <v>61</v>
      </c>
      <c r="K8" s="13">
        <v>175</v>
      </c>
      <c r="L8" s="13">
        <v>241</v>
      </c>
      <c r="N8" s="13">
        <v>30</v>
      </c>
      <c r="O8" s="13">
        <v>10</v>
      </c>
      <c r="P8" s="13">
        <v>28</v>
      </c>
      <c r="Q8" s="13">
        <v>21</v>
      </c>
      <c r="R8" s="13">
        <v>42</v>
      </c>
      <c r="S8" s="13">
        <v>37</v>
      </c>
      <c r="T8" s="13">
        <v>39</v>
      </c>
      <c r="U8" s="13">
        <v>45</v>
      </c>
      <c r="V8" s="13">
        <v>64</v>
      </c>
      <c r="W8" s="13">
        <v>44</v>
      </c>
      <c r="X8" s="13">
        <v>23</v>
      </c>
      <c r="Y8" s="13">
        <v>35</v>
      </c>
      <c r="AA8" s="13">
        <v>64</v>
      </c>
      <c r="AB8" s="13">
        <v>103</v>
      </c>
      <c r="AC8" s="13">
        <v>23</v>
      </c>
      <c r="AD8" s="13">
        <v>43</v>
      </c>
      <c r="AE8" s="13">
        <v>98</v>
      </c>
      <c r="AF8" s="13">
        <v>12</v>
      </c>
      <c r="AG8" s="13">
        <v>24</v>
      </c>
      <c r="AH8" s="13">
        <v>29</v>
      </c>
      <c r="AI8" s="13">
        <v>21</v>
      </c>
    </row>
    <row r="9" spans="2:37" ht="32" customHeight="1" x14ac:dyDescent="0.2">
      <c r="B9" s="20" t="s">
        <v>338</v>
      </c>
      <c r="C9" s="17">
        <v>0.35323081784674798</v>
      </c>
      <c r="D9" s="17">
        <v>0.37967151355332451</v>
      </c>
      <c r="E9" s="17">
        <v>0.33127582532369781</v>
      </c>
      <c r="F9" s="17">
        <v>0.34694029639596252</v>
      </c>
      <c r="G9" s="17">
        <v>0.35570075182836808</v>
      </c>
      <c r="H9" s="17">
        <v>0.35809659164342977</v>
      </c>
      <c r="I9" s="17">
        <v>0.36298760826401388</v>
      </c>
      <c r="K9" s="17">
        <v>0.36060660636607111</v>
      </c>
      <c r="L9" s="17">
        <v>0.34318478709115929</v>
      </c>
      <c r="N9" s="17">
        <v>0.25208421261609731</v>
      </c>
      <c r="O9" s="17">
        <v>0.49878248479875231</v>
      </c>
      <c r="P9" s="17">
        <v>0.33459111469131098</v>
      </c>
      <c r="Q9" s="17">
        <v>0.19528376555345209</v>
      </c>
      <c r="R9" s="17">
        <v>0.33483894670159747</v>
      </c>
      <c r="S9" s="17">
        <v>0.50021632165679375</v>
      </c>
      <c r="T9" s="17">
        <v>0.43550095906354908</v>
      </c>
      <c r="U9" s="17">
        <v>0.3688090429289782</v>
      </c>
      <c r="V9" s="17">
        <v>0.39574580834494422</v>
      </c>
      <c r="W9" s="17">
        <v>0.31623404310126368</v>
      </c>
      <c r="X9" s="17">
        <v>0.25827624563389079</v>
      </c>
      <c r="Y9" s="17">
        <v>0.29430650372670297</v>
      </c>
      <c r="AA9" s="17">
        <v>0.37655605902983258</v>
      </c>
      <c r="AB9" s="17">
        <v>0.33058728922788239</v>
      </c>
      <c r="AC9" s="17">
        <v>0.30686682039146113</v>
      </c>
      <c r="AD9" s="17">
        <v>0.36969911331389382</v>
      </c>
      <c r="AE9" s="17">
        <v>0.34146734570208559</v>
      </c>
      <c r="AF9" s="17">
        <v>0.26840342113762822</v>
      </c>
      <c r="AG9" s="17">
        <v>0.36790240245581068</v>
      </c>
      <c r="AH9" s="17">
        <v>0.38425412071190668</v>
      </c>
      <c r="AI9" s="17">
        <v>0.45230390784928781</v>
      </c>
    </row>
    <row r="10" spans="2:37" ht="32" customHeight="1" x14ac:dyDescent="0.2">
      <c r="B10" s="20" t="s">
        <v>339</v>
      </c>
      <c r="C10" s="17">
        <v>0.25519891602683509</v>
      </c>
      <c r="D10" s="17">
        <v>0.25964601881997212</v>
      </c>
      <c r="E10" s="17">
        <v>0.22612965694362711</v>
      </c>
      <c r="F10" s="17">
        <v>0.26394289057495779</v>
      </c>
      <c r="G10" s="17">
        <v>0.30422589236673142</v>
      </c>
      <c r="H10" s="17">
        <v>0.33000722321133918</v>
      </c>
      <c r="I10" s="17">
        <v>0.18895153394402439</v>
      </c>
      <c r="K10" s="17">
        <v>0.32021332088162519</v>
      </c>
      <c r="L10" s="17">
        <v>0.20619548305999169</v>
      </c>
      <c r="N10" s="17">
        <v>0.29194782100121969</v>
      </c>
      <c r="O10" s="17">
        <v>0.2090067240187552</v>
      </c>
      <c r="P10" s="17">
        <v>0.33877141751745149</v>
      </c>
      <c r="Q10" s="17">
        <v>0.37043388509623848</v>
      </c>
      <c r="R10" s="17">
        <v>0.33888474443439381</v>
      </c>
      <c r="S10" s="17">
        <v>0.33551959260068492</v>
      </c>
      <c r="T10" s="17">
        <v>0.24210909405658609</v>
      </c>
      <c r="U10" s="17">
        <v>0.21937865154221531</v>
      </c>
      <c r="V10" s="17">
        <v>0.22242866330700381</v>
      </c>
      <c r="W10" s="17">
        <v>0.20798737731206021</v>
      </c>
      <c r="X10" s="17">
        <v>0.25867994291421131</v>
      </c>
      <c r="Y10" s="17">
        <v>9.2705766847387752E-2</v>
      </c>
      <c r="AA10" s="17">
        <v>0.34012995485199021</v>
      </c>
      <c r="AB10" s="17">
        <v>0.17991436236521469</v>
      </c>
      <c r="AC10" s="17">
        <v>8.259890096357117E-2</v>
      </c>
      <c r="AD10" s="17">
        <v>0.33942652726505018</v>
      </c>
      <c r="AE10" s="17">
        <v>0.24490171154051529</v>
      </c>
      <c r="AF10" s="17">
        <v>0.18127068632032739</v>
      </c>
      <c r="AG10" s="17">
        <v>0.31753922942818591</v>
      </c>
      <c r="AH10" s="17">
        <v>0.34612506661101611</v>
      </c>
      <c r="AI10" s="17">
        <v>0.27397193331337699</v>
      </c>
    </row>
    <row r="11" spans="2:37" ht="46" customHeight="1" x14ac:dyDescent="0.2">
      <c r="B11" s="20" t="s">
        <v>340</v>
      </c>
      <c r="C11" s="17">
        <v>0.15733382352102071</v>
      </c>
      <c r="D11" s="17">
        <v>0.14769695750733611</v>
      </c>
      <c r="E11" s="17">
        <v>0.1991988879547093</v>
      </c>
      <c r="F11" s="17">
        <v>0.14726215155410391</v>
      </c>
      <c r="G11" s="17">
        <v>0.1050517369337103</v>
      </c>
      <c r="H11" s="17">
        <v>0.11641715036383091</v>
      </c>
      <c r="I11" s="17">
        <v>0.18903968430745899</v>
      </c>
      <c r="K11" s="17">
        <v>0.1592706733295747</v>
      </c>
      <c r="L11" s="17">
        <v>0.15707533030409479</v>
      </c>
      <c r="N11" s="17">
        <v>0.25882909277982158</v>
      </c>
      <c r="O11" s="17">
        <v>0.1090178874871439</v>
      </c>
      <c r="P11" s="17">
        <v>0.1004205160620064</v>
      </c>
      <c r="Q11" s="17">
        <v>0.10297077903919009</v>
      </c>
      <c r="R11" s="17">
        <v>0.117998471766803</v>
      </c>
      <c r="S11" s="17">
        <v>0.1928407276324629</v>
      </c>
      <c r="T11" s="17">
        <v>0.27431943734004249</v>
      </c>
      <c r="U11" s="17">
        <v>0.1805219338528086</v>
      </c>
      <c r="V11" s="17">
        <v>0.13537853782122181</v>
      </c>
      <c r="W11" s="17">
        <v>0.18312773074045879</v>
      </c>
      <c r="X11" s="17">
        <v>9.3144720540324827E-2</v>
      </c>
      <c r="Y11" s="17">
        <v>6.150263225133875E-2</v>
      </c>
      <c r="AA11" s="17">
        <v>0.1488696252620034</v>
      </c>
      <c r="AB11" s="17">
        <v>0.15470873130361379</v>
      </c>
      <c r="AC11" s="17">
        <v>0.10137808620971731</v>
      </c>
      <c r="AD11" s="17">
        <v>0.23257995996465089</v>
      </c>
      <c r="AE11" s="17">
        <v>0.11066068802381911</v>
      </c>
      <c r="AF11" s="17">
        <v>0.3670797450338108</v>
      </c>
      <c r="AG11" s="17">
        <v>0.12718360235246209</v>
      </c>
      <c r="AH11" s="17">
        <v>0.19287184558445691</v>
      </c>
      <c r="AI11" s="17">
        <v>0.1862765352306881</v>
      </c>
    </row>
    <row r="12" spans="2:37" ht="46" customHeight="1" x14ac:dyDescent="0.2">
      <c r="B12" s="20" t="s">
        <v>341</v>
      </c>
      <c r="C12" s="17">
        <v>0.2170102459586275</v>
      </c>
      <c r="D12" s="17">
        <v>0.212774652369975</v>
      </c>
      <c r="E12" s="17">
        <v>0.19448537873783481</v>
      </c>
      <c r="F12" s="17">
        <v>0.25182871438783261</v>
      </c>
      <c r="G12" s="17">
        <v>0.1573685549787211</v>
      </c>
      <c r="H12" s="17">
        <v>0.12603819734456359</v>
      </c>
      <c r="I12" s="17">
        <v>0.33135656657541618</v>
      </c>
      <c r="K12" s="17">
        <v>0.2042802634918798</v>
      </c>
      <c r="L12" s="17">
        <v>0.2278084668547492</v>
      </c>
      <c r="N12" s="17">
        <v>0.22124183556158369</v>
      </c>
      <c r="O12" s="17">
        <v>0.1090178874871439</v>
      </c>
      <c r="P12" s="17">
        <v>0.37547712152617557</v>
      </c>
      <c r="Q12" s="17">
        <v>0.1865415438226696</v>
      </c>
      <c r="R12" s="17">
        <v>0.22880161574628921</v>
      </c>
      <c r="S12" s="17">
        <v>6.298046897180222E-2</v>
      </c>
      <c r="T12" s="17">
        <v>0.2307688255127511</v>
      </c>
      <c r="U12" s="17">
        <v>0.2488861161672532</v>
      </c>
      <c r="V12" s="17">
        <v>0.1927492832175004</v>
      </c>
      <c r="W12" s="17">
        <v>0.22713237192033631</v>
      </c>
      <c r="X12" s="17">
        <v>0.26601798702885698</v>
      </c>
      <c r="Y12" s="17">
        <v>0.22371921010663159</v>
      </c>
      <c r="AA12" s="17">
        <v>0.18260222262440179</v>
      </c>
      <c r="AB12" s="17">
        <v>0.16780901242155929</v>
      </c>
      <c r="AC12" s="17">
        <v>0.25878731228954988</v>
      </c>
      <c r="AD12" s="17">
        <v>0.22810976006369019</v>
      </c>
      <c r="AE12" s="17">
        <v>0.23641312886598251</v>
      </c>
      <c r="AF12" s="17">
        <v>0.36582480460708472</v>
      </c>
      <c r="AG12" s="17">
        <v>0.1591933746287241</v>
      </c>
      <c r="AH12" s="17">
        <v>0.29482537591250041</v>
      </c>
      <c r="AI12" s="17">
        <v>0.27702369515040692</v>
      </c>
    </row>
    <row r="13" spans="2:37" ht="32" customHeight="1" x14ac:dyDescent="0.2">
      <c r="B13" s="20" t="s">
        <v>342</v>
      </c>
      <c r="C13" s="17">
        <v>0.30305170269318921</v>
      </c>
      <c r="D13" s="17">
        <v>0.26457211534712588</v>
      </c>
      <c r="E13" s="17">
        <v>0.3264759782918138</v>
      </c>
      <c r="F13" s="17">
        <v>0.28971771627317761</v>
      </c>
      <c r="G13" s="17">
        <v>0.27383195597354731</v>
      </c>
      <c r="H13" s="17">
        <v>0.30911681431543581</v>
      </c>
      <c r="I13" s="17">
        <v>0.34965619556836369</v>
      </c>
      <c r="K13" s="17">
        <v>0.28901748954977757</v>
      </c>
      <c r="L13" s="17">
        <v>0.31542031900411632</v>
      </c>
      <c r="N13" s="17">
        <v>0.21874494600835551</v>
      </c>
      <c r="O13" s="17">
        <v>0.20249381132410671</v>
      </c>
      <c r="P13" s="17">
        <v>0.38189237432180578</v>
      </c>
      <c r="Q13" s="17">
        <v>0.41217004566906029</v>
      </c>
      <c r="R13" s="17">
        <v>0.29418871016627501</v>
      </c>
      <c r="S13" s="17">
        <v>0.23533997370664569</v>
      </c>
      <c r="T13" s="17">
        <v>0.2184546259246167</v>
      </c>
      <c r="U13" s="17">
        <v>0.41477787900013691</v>
      </c>
      <c r="V13" s="17">
        <v>0.25227325299287479</v>
      </c>
      <c r="W13" s="17">
        <v>0.30836135898607508</v>
      </c>
      <c r="X13" s="17">
        <v>0.30173858275738008</v>
      </c>
      <c r="Y13" s="17">
        <v>0.39413416816528341</v>
      </c>
      <c r="AA13" s="17">
        <v>0.4104480704022635</v>
      </c>
      <c r="AB13" s="17">
        <v>0.29969794240752562</v>
      </c>
      <c r="AC13" s="17">
        <v>0.27685333843956822</v>
      </c>
      <c r="AD13" s="17">
        <v>0.26650983288843222</v>
      </c>
      <c r="AE13" s="17">
        <v>0.3087327812488278</v>
      </c>
      <c r="AF13" s="17">
        <v>0.17507870797943831</v>
      </c>
      <c r="AG13" s="17">
        <v>0.20700636264106809</v>
      </c>
      <c r="AH13" s="17">
        <v>0.3523907638620315</v>
      </c>
      <c r="AI13" s="17">
        <v>0.1862720085962028</v>
      </c>
    </row>
    <row r="14" spans="2:37" ht="32" customHeight="1" x14ac:dyDescent="0.2">
      <c r="B14" s="20" t="s">
        <v>343</v>
      </c>
      <c r="C14" s="17">
        <v>0.2442163305612757</v>
      </c>
      <c r="D14" s="17">
        <v>0.17215893784798131</v>
      </c>
      <c r="E14" s="17">
        <v>0.16501472257533681</v>
      </c>
      <c r="F14" s="17">
        <v>0.26602917846756369</v>
      </c>
      <c r="G14" s="17">
        <v>0.2439562539842586</v>
      </c>
      <c r="H14" s="17">
        <v>0.26085260809236571</v>
      </c>
      <c r="I14" s="17">
        <v>0.42086976388694219</v>
      </c>
      <c r="K14" s="17">
        <v>0.24411511936558469</v>
      </c>
      <c r="L14" s="17">
        <v>0.2422940254950329</v>
      </c>
      <c r="N14" s="17">
        <v>0.21704426882240899</v>
      </c>
      <c r="O14" s="17">
        <v>0.20870599368429851</v>
      </c>
      <c r="P14" s="17">
        <v>0.2074836907727749</v>
      </c>
      <c r="Q14" s="17">
        <v>0.1896206753923862</v>
      </c>
      <c r="R14" s="17">
        <v>0.2323645030497149</v>
      </c>
      <c r="S14" s="17">
        <v>0.13064325661555071</v>
      </c>
      <c r="T14" s="17">
        <v>0.18117399691455191</v>
      </c>
      <c r="U14" s="17">
        <v>0.20066528895803051</v>
      </c>
      <c r="V14" s="17">
        <v>0.15656197908864031</v>
      </c>
      <c r="W14" s="17">
        <v>0.39462798005702548</v>
      </c>
      <c r="X14" s="17">
        <v>0.45041084062816888</v>
      </c>
      <c r="Y14" s="17">
        <v>0.43739664195107092</v>
      </c>
      <c r="AA14" s="17">
        <v>0.26384730072960411</v>
      </c>
      <c r="AB14" s="17">
        <v>0.22109554883307239</v>
      </c>
      <c r="AC14" s="17">
        <v>0.1860879709819856</v>
      </c>
      <c r="AD14" s="17">
        <v>0.18851868945220079</v>
      </c>
      <c r="AE14" s="17">
        <v>0.3401178452811715</v>
      </c>
      <c r="AF14" s="17">
        <v>9.0077273121305604E-2</v>
      </c>
      <c r="AG14" s="17">
        <v>3.9434992408346317E-2</v>
      </c>
      <c r="AH14" s="17">
        <v>0.32934966512123082</v>
      </c>
      <c r="AI14" s="17">
        <v>0.23257828027085589</v>
      </c>
    </row>
    <row r="15" spans="2:37" ht="32" customHeight="1" x14ac:dyDescent="0.2">
      <c r="B15" s="20" t="s">
        <v>344</v>
      </c>
      <c r="C15" s="17">
        <v>0.22985696905809649</v>
      </c>
      <c r="D15" s="17">
        <v>0.16352691654079199</v>
      </c>
      <c r="E15" s="17">
        <v>0.216986796059293</v>
      </c>
      <c r="F15" s="17">
        <v>0.26859056812125459</v>
      </c>
      <c r="G15" s="17">
        <v>0.2241807598787306</v>
      </c>
      <c r="H15" s="17">
        <v>0.23815257939172729</v>
      </c>
      <c r="I15" s="17">
        <v>0.27423093112390001</v>
      </c>
      <c r="K15" s="17">
        <v>0.24114032350667761</v>
      </c>
      <c r="L15" s="17">
        <v>0.21958477726289741</v>
      </c>
      <c r="N15" s="17">
        <v>0.25980616751280983</v>
      </c>
      <c r="O15" s="17">
        <v>0.1090178874871439</v>
      </c>
      <c r="P15" s="17">
        <v>0.20995314364325129</v>
      </c>
      <c r="Q15" s="17">
        <v>0.13365296098515009</v>
      </c>
      <c r="R15" s="17">
        <v>0.23211778893076249</v>
      </c>
      <c r="S15" s="17">
        <v>0.1078501011560177</v>
      </c>
      <c r="T15" s="17">
        <v>0.1993363185260571</v>
      </c>
      <c r="U15" s="17">
        <v>0.22374263862121371</v>
      </c>
      <c r="V15" s="17">
        <v>0.27885683933303068</v>
      </c>
      <c r="W15" s="17">
        <v>0.28937805378289583</v>
      </c>
      <c r="X15" s="17">
        <v>0.21456010046548279</v>
      </c>
      <c r="Y15" s="17">
        <v>0.32231803584329521</v>
      </c>
      <c r="AA15" s="17">
        <v>0.30307812160599168</v>
      </c>
      <c r="AB15" s="17">
        <v>0.22218541012314541</v>
      </c>
      <c r="AC15" s="17">
        <v>0.35633986309324728</v>
      </c>
      <c r="AD15" s="17">
        <v>0.18217332274206791</v>
      </c>
      <c r="AE15" s="17">
        <v>0.1815613248860852</v>
      </c>
      <c r="AF15" s="17">
        <v>0.35869266841115882</v>
      </c>
      <c r="AG15" s="17">
        <v>0.26152198438973873</v>
      </c>
      <c r="AH15" s="17">
        <v>0.25239880768440071</v>
      </c>
      <c r="AI15" s="17">
        <v>9.1836364235283394E-2</v>
      </c>
    </row>
    <row r="16" spans="2:37" ht="32" customHeight="1" x14ac:dyDescent="0.2">
      <c r="B16" s="20" t="s">
        <v>345</v>
      </c>
      <c r="C16" s="17">
        <v>0.17032555636111429</v>
      </c>
      <c r="D16" s="17">
        <v>0.21440077481678621</v>
      </c>
      <c r="E16" s="17">
        <v>0.17005232445556259</v>
      </c>
      <c r="F16" s="17">
        <v>0.20253489277072079</v>
      </c>
      <c r="G16" s="17">
        <v>0.15430896169474509</v>
      </c>
      <c r="H16" s="17">
        <v>0.1641764341191029</v>
      </c>
      <c r="I16" s="17">
        <v>9.4060614163196637E-2</v>
      </c>
      <c r="K16" s="17">
        <v>0.23632692628192919</v>
      </c>
      <c r="L16" s="17">
        <v>0.1237618206221817</v>
      </c>
      <c r="N16" s="17">
        <v>0.1059211351669543</v>
      </c>
      <c r="O16" s="17">
        <v>0.1232173982761927</v>
      </c>
      <c r="P16" s="17">
        <v>0.11667072053443681</v>
      </c>
      <c r="Q16" s="17">
        <v>0.2842322592670537</v>
      </c>
      <c r="R16" s="17">
        <v>0.17587903656355819</v>
      </c>
      <c r="S16" s="17">
        <v>0.13124661745655281</v>
      </c>
      <c r="T16" s="17">
        <v>5.9164095035276032E-2</v>
      </c>
      <c r="U16" s="17">
        <v>0.23873753208968501</v>
      </c>
      <c r="V16" s="17">
        <v>0.18805996446914691</v>
      </c>
      <c r="W16" s="17">
        <v>0.22452069339467151</v>
      </c>
      <c r="X16" s="17">
        <v>0.1701204221545238</v>
      </c>
      <c r="Y16" s="17">
        <v>0.18324010013951531</v>
      </c>
      <c r="AA16" s="17">
        <v>0.13955411173120549</v>
      </c>
      <c r="AB16" s="17">
        <v>0.217649773916577</v>
      </c>
      <c r="AC16" s="17">
        <v>0.1281210893584927</v>
      </c>
      <c r="AD16" s="17">
        <v>0.1381289611336938</v>
      </c>
      <c r="AE16" s="17">
        <v>0.1903976738619193</v>
      </c>
      <c r="AF16" s="17">
        <v>9.2367516880901154E-2</v>
      </c>
      <c r="AG16" s="17">
        <v>9.0022735922515723E-2</v>
      </c>
      <c r="AH16" s="17">
        <v>0.20640664713465581</v>
      </c>
      <c r="AI16" s="17">
        <v>0.13944190718960681</v>
      </c>
    </row>
    <row r="17" spans="2:35" ht="46" customHeight="1" x14ac:dyDescent="0.2">
      <c r="B17" s="20" t="s">
        <v>346</v>
      </c>
      <c r="C17" s="17">
        <v>0.2230363902418647</v>
      </c>
      <c r="D17" s="17">
        <v>0.24067727218793469</v>
      </c>
      <c r="E17" s="17">
        <v>0.15352280849133201</v>
      </c>
      <c r="F17" s="17">
        <v>0.23931914743940419</v>
      </c>
      <c r="G17" s="17">
        <v>0.27789503510560898</v>
      </c>
      <c r="H17" s="17">
        <v>0.28931918807230161</v>
      </c>
      <c r="I17" s="17">
        <v>0.2003021691180934</v>
      </c>
      <c r="K17" s="17">
        <v>0.23606243815965269</v>
      </c>
      <c r="L17" s="17">
        <v>0.21145241882256691</v>
      </c>
      <c r="N17" s="17">
        <v>0.29277423160318172</v>
      </c>
      <c r="O17" s="17">
        <v>0.20920876485359041</v>
      </c>
      <c r="P17" s="17">
        <v>0.26997691623840109</v>
      </c>
      <c r="Q17" s="17">
        <v>0.1064934253562182</v>
      </c>
      <c r="R17" s="17">
        <v>0.23098462813380971</v>
      </c>
      <c r="S17" s="17">
        <v>7.6807109257418002E-2</v>
      </c>
      <c r="T17" s="17">
        <v>0.2222975618448472</v>
      </c>
      <c r="U17" s="17">
        <v>0.28411962886051673</v>
      </c>
      <c r="V17" s="17">
        <v>0.18691451351020669</v>
      </c>
      <c r="W17" s="17">
        <v>0.31790604356348068</v>
      </c>
      <c r="X17" s="17">
        <v>0.26076622343656652</v>
      </c>
      <c r="Y17" s="17">
        <v>0.18686152848651891</v>
      </c>
      <c r="AA17" s="17">
        <v>0.18955846963762379</v>
      </c>
      <c r="AB17" s="17">
        <v>0.18739295084426219</v>
      </c>
      <c r="AC17" s="17">
        <v>0.37954546558852043</v>
      </c>
      <c r="AD17" s="17">
        <v>0.29856670599103408</v>
      </c>
      <c r="AE17" s="17">
        <v>0.25459034301791311</v>
      </c>
      <c r="AF17" s="17">
        <v>0.36244349747355609</v>
      </c>
      <c r="AG17" s="17">
        <v>0.15916817103997899</v>
      </c>
      <c r="AH17" s="17">
        <v>7.283036950084365E-2</v>
      </c>
      <c r="AI17" s="17">
        <v>0.22129441671130859</v>
      </c>
    </row>
    <row r="18" spans="2:35" ht="32" customHeight="1" x14ac:dyDescent="0.2">
      <c r="B18" s="20" t="s">
        <v>347</v>
      </c>
      <c r="C18" s="17">
        <v>0.25671375444842193</v>
      </c>
      <c r="D18" s="17">
        <v>0.18321028963953701</v>
      </c>
      <c r="E18" s="17">
        <v>0.3696742327873675</v>
      </c>
      <c r="F18" s="17">
        <v>0.21226373251846969</v>
      </c>
      <c r="G18" s="17">
        <v>0.2401639321605783</v>
      </c>
      <c r="H18" s="17">
        <v>0.23753729399239029</v>
      </c>
      <c r="I18" s="17">
        <v>0.24065022775142489</v>
      </c>
      <c r="K18" s="17">
        <v>0.27683276507106669</v>
      </c>
      <c r="L18" s="17">
        <v>0.24400934403950919</v>
      </c>
      <c r="N18" s="17">
        <v>0.2238620442573141</v>
      </c>
      <c r="O18" s="17">
        <v>0.1090178874871439</v>
      </c>
      <c r="P18" s="17">
        <v>0.33996606903342053</v>
      </c>
      <c r="Q18" s="17">
        <v>0.3260888658478811</v>
      </c>
      <c r="R18" s="17">
        <v>0.31497589635576001</v>
      </c>
      <c r="S18" s="17">
        <v>0.2081838019263956</v>
      </c>
      <c r="T18" s="17">
        <v>0.16838464226138131</v>
      </c>
      <c r="U18" s="17">
        <v>0.245403752756958</v>
      </c>
      <c r="V18" s="17">
        <v>0.26944645864875172</v>
      </c>
      <c r="W18" s="17">
        <v>0.24839339099810631</v>
      </c>
      <c r="X18" s="17">
        <v>0.21402951859093119</v>
      </c>
      <c r="Y18" s="17">
        <v>0.32442222941170168</v>
      </c>
      <c r="AA18" s="17">
        <v>0.23633257942913019</v>
      </c>
      <c r="AB18" s="17">
        <v>0.28211701295591513</v>
      </c>
      <c r="AC18" s="17">
        <v>0.20648728289904331</v>
      </c>
      <c r="AD18" s="17">
        <v>0.31933322282198179</v>
      </c>
      <c r="AE18" s="17">
        <v>0.26779559913773582</v>
      </c>
      <c r="AF18" s="17">
        <v>9.2133571054058616E-2</v>
      </c>
      <c r="AG18" s="17">
        <v>0.16501187332412601</v>
      </c>
      <c r="AH18" s="17">
        <v>0.2466415689474119</v>
      </c>
      <c r="AI18" s="17">
        <v>0.28023150971892868</v>
      </c>
    </row>
    <row r="19" spans="2:35" ht="19" customHeight="1" x14ac:dyDescent="0.2">
      <c r="B19" s="20" t="s">
        <v>348</v>
      </c>
      <c r="C19" s="17">
        <v>0.18033185055961301</v>
      </c>
      <c r="D19" s="17">
        <v>0.20243552141534199</v>
      </c>
      <c r="E19" s="17">
        <v>0.15625849169829209</v>
      </c>
      <c r="F19" s="17">
        <v>0.1759618203505153</v>
      </c>
      <c r="G19" s="17">
        <v>0.1865878952770772</v>
      </c>
      <c r="H19" s="17">
        <v>0.1128668833800956</v>
      </c>
      <c r="I19" s="17">
        <v>0.2430447293796304</v>
      </c>
      <c r="K19" s="17">
        <v>0.1847441364520509</v>
      </c>
      <c r="L19" s="17">
        <v>0.17844775033859639</v>
      </c>
      <c r="N19" s="17">
        <v>7.3199850095941224E-2</v>
      </c>
      <c r="O19" s="17">
        <v>0.2859986088223006</v>
      </c>
      <c r="P19" s="17">
        <v>0.12739598316244341</v>
      </c>
      <c r="Q19" s="17">
        <v>5.6023952526730071E-2</v>
      </c>
      <c r="R19" s="17">
        <v>0.1182934152799256</v>
      </c>
      <c r="S19" s="17">
        <v>0.31924719437636601</v>
      </c>
      <c r="T19" s="17">
        <v>0.22050965821236121</v>
      </c>
      <c r="U19" s="17">
        <v>0.11324289130300939</v>
      </c>
      <c r="V19" s="17">
        <v>0.19767209294389379</v>
      </c>
      <c r="W19" s="17">
        <v>0.24776183175193869</v>
      </c>
      <c r="X19" s="17">
        <v>0.16986194530324469</v>
      </c>
      <c r="Y19" s="17">
        <v>0.21914131089129921</v>
      </c>
      <c r="AA19" s="17">
        <v>0.2226171818180013</v>
      </c>
      <c r="AB19" s="17">
        <v>0.13365252759934351</v>
      </c>
      <c r="AC19" s="17">
        <v>0.21963929965121309</v>
      </c>
      <c r="AD19" s="17">
        <v>0.18459989398922719</v>
      </c>
      <c r="AE19" s="17">
        <v>0.19293145825262989</v>
      </c>
      <c r="AF19" s="17">
        <v>8.9120076844016821E-2</v>
      </c>
      <c r="AG19" s="17">
        <v>7.7630967191222172E-2</v>
      </c>
      <c r="AH19" s="17">
        <v>0.2664707484992852</v>
      </c>
      <c r="AI19" s="17">
        <v>0.2194969417602439</v>
      </c>
    </row>
    <row r="20" spans="2:35" ht="19" customHeight="1" x14ac:dyDescent="0.2">
      <c r="B20" s="20" t="s">
        <v>177</v>
      </c>
      <c r="C20" s="17">
        <v>1.4488888877878451E-2</v>
      </c>
      <c r="D20" s="17">
        <v>2.7832680454635082E-2</v>
      </c>
      <c r="E20" s="17">
        <v>0</v>
      </c>
      <c r="F20" s="17">
        <v>0</v>
      </c>
      <c r="G20" s="17">
        <v>3.463037984297291E-2</v>
      </c>
      <c r="H20" s="17">
        <v>0</v>
      </c>
      <c r="I20" s="17">
        <v>3.5082776556958177E-2</v>
      </c>
      <c r="K20" s="17">
        <v>1.641326576050138E-2</v>
      </c>
      <c r="L20" s="17">
        <v>1.3200507538759889E-2</v>
      </c>
      <c r="N20" s="17">
        <v>0</v>
      </c>
      <c r="O20" s="17">
        <v>0</v>
      </c>
      <c r="P20" s="17">
        <v>0</v>
      </c>
      <c r="Q20" s="17">
        <v>0</v>
      </c>
      <c r="R20" s="17">
        <v>2.4548803678047529E-2</v>
      </c>
      <c r="S20" s="17">
        <v>5.7150705275423888E-2</v>
      </c>
      <c r="T20" s="17">
        <v>2.4969139967102091E-2</v>
      </c>
      <c r="U20" s="17">
        <v>0</v>
      </c>
      <c r="V20" s="17">
        <v>1.520952821918678E-2</v>
      </c>
      <c r="W20" s="17">
        <v>0</v>
      </c>
      <c r="X20" s="17">
        <v>4.2546992985326923E-2</v>
      </c>
      <c r="Y20" s="17">
        <v>0</v>
      </c>
      <c r="AA20" s="17">
        <v>3.2685862207532827E-2</v>
      </c>
      <c r="AB20" s="17">
        <v>0</v>
      </c>
      <c r="AC20" s="17">
        <v>0</v>
      </c>
      <c r="AD20" s="17">
        <v>2.2447983753688679E-2</v>
      </c>
      <c r="AE20" s="17">
        <v>1.969545439700858E-2</v>
      </c>
      <c r="AF20" s="17">
        <v>0</v>
      </c>
      <c r="AG20" s="17">
        <v>4.337256010849886E-2</v>
      </c>
      <c r="AH20" s="17">
        <v>0</v>
      </c>
      <c r="AI20" s="17">
        <v>0</v>
      </c>
    </row>
    <row r="21" spans="2:35" ht="19" customHeight="1" x14ac:dyDescent="0.2">
      <c r="B21" s="20" t="s">
        <v>75</v>
      </c>
      <c r="C21" s="17">
        <v>1.9455800975291999E-2</v>
      </c>
      <c r="D21" s="17">
        <v>0</v>
      </c>
      <c r="E21" s="17">
        <v>3.7809118293396789E-2</v>
      </c>
      <c r="F21" s="17">
        <v>1.2573004292561271E-2</v>
      </c>
      <c r="G21" s="17">
        <v>1.7351163570911921E-2</v>
      </c>
      <c r="H21" s="17">
        <v>2.854236424235505E-2</v>
      </c>
      <c r="I21" s="17">
        <v>1.6012518468795641E-2</v>
      </c>
      <c r="K21" s="17">
        <v>1.1204442867878349E-2</v>
      </c>
      <c r="L21" s="17">
        <v>2.557347984247358E-2</v>
      </c>
      <c r="N21" s="17">
        <v>4.0638303567767292E-2</v>
      </c>
      <c r="O21" s="17">
        <v>0</v>
      </c>
      <c r="P21" s="17">
        <v>0</v>
      </c>
      <c r="Q21" s="17">
        <v>0</v>
      </c>
      <c r="R21" s="17">
        <v>2.511385105763507E-2</v>
      </c>
      <c r="S21" s="17">
        <v>2.6402042446790178E-2</v>
      </c>
      <c r="T21" s="17">
        <v>2.4531536036262919E-2</v>
      </c>
      <c r="U21" s="17">
        <v>2.2232288457333979E-2</v>
      </c>
      <c r="V21" s="17">
        <v>1.533026146189472E-2</v>
      </c>
      <c r="W21" s="17">
        <v>2.21039201256998E-2</v>
      </c>
      <c r="X21" s="17">
        <v>4.2674666370061891E-2</v>
      </c>
      <c r="Y21" s="17">
        <v>0</v>
      </c>
      <c r="AA21" s="17">
        <v>0</v>
      </c>
      <c r="AB21" s="17">
        <v>1.034842666195023E-2</v>
      </c>
      <c r="AC21" s="17">
        <v>0</v>
      </c>
      <c r="AD21" s="17">
        <v>4.5063715253119127E-2</v>
      </c>
      <c r="AE21" s="17">
        <v>2.2121887369704218E-2</v>
      </c>
      <c r="AF21" s="17">
        <v>0</v>
      </c>
      <c r="AG21" s="17">
        <v>4.0992542015363377E-2</v>
      </c>
      <c r="AH21" s="17">
        <v>6.8128355343891944E-2</v>
      </c>
      <c r="AI21" s="17">
        <v>0</v>
      </c>
    </row>
    <row r="23" spans="2:35" x14ac:dyDescent="0.2">
      <c r="B23" s="21" t="s">
        <v>20</v>
      </c>
    </row>
    <row r="24" spans="2:35" x14ac:dyDescent="0.2">
      <c r="B24" t="s">
        <v>409</v>
      </c>
    </row>
    <row r="25" spans="2:35" x14ac:dyDescent="0.2">
      <c r="B25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349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1381</v>
      </c>
      <c r="D7" s="24">
        <v>200</v>
      </c>
      <c r="E7" s="24">
        <v>210</v>
      </c>
      <c r="F7" s="24">
        <v>225</v>
      </c>
      <c r="G7" s="24">
        <v>257</v>
      </c>
      <c r="H7" s="24">
        <v>208</v>
      </c>
      <c r="I7" s="24">
        <v>281</v>
      </c>
      <c r="K7" s="24">
        <v>748</v>
      </c>
      <c r="L7" s="24">
        <v>628</v>
      </c>
      <c r="N7" s="24">
        <v>113</v>
      </c>
      <c r="O7" s="24">
        <v>51</v>
      </c>
      <c r="P7" s="24">
        <v>58</v>
      </c>
      <c r="Q7" s="24">
        <v>54</v>
      </c>
      <c r="R7" s="24">
        <v>167</v>
      </c>
      <c r="S7" s="24">
        <v>109</v>
      </c>
      <c r="T7" s="24">
        <v>95</v>
      </c>
      <c r="U7" s="24">
        <v>117</v>
      </c>
      <c r="V7" s="24">
        <v>186</v>
      </c>
      <c r="W7" s="24">
        <v>197</v>
      </c>
      <c r="X7" s="24">
        <v>116</v>
      </c>
      <c r="Y7" s="24">
        <v>118</v>
      </c>
      <c r="AA7" s="24">
        <v>175</v>
      </c>
      <c r="AB7" s="24">
        <v>259</v>
      </c>
      <c r="AC7" s="24">
        <v>113</v>
      </c>
      <c r="AD7" s="24">
        <v>181</v>
      </c>
      <c r="AE7" s="24">
        <v>325</v>
      </c>
      <c r="AF7" s="24">
        <v>42</v>
      </c>
      <c r="AG7" s="24">
        <v>100</v>
      </c>
      <c r="AH7" s="24">
        <v>106</v>
      </c>
      <c r="AI7" s="24">
        <v>80</v>
      </c>
    </row>
    <row r="8" spans="2:37" x14ac:dyDescent="0.2">
      <c r="B8" s="7" t="s">
        <v>69</v>
      </c>
      <c r="C8" s="13">
        <v>1384</v>
      </c>
      <c r="D8" s="13">
        <v>187</v>
      </c>
      <c r="E8" s="13">
        <v>211</v>
      </c>
      <c r="F8" s="13">
        <v>228</v>
      </c>
      <c r="G8" s="13">
        <v>250</v>
      </c>
      <c r="H8" s="13">
        <v>201</v>
      </c>
      <c r="I8" s="13">
        <v>307</v>
      </c>
      <c r="K8" s="13">
        <v>736</v>
      </c>
      <c r="L8" s="13">
        <v>644</v>
      </c>
      <c r="N8" s="13">
        <v>124</v>
      </c>
      <c r="O8" s="13">
        <v>47</v>
      </c>
      <c r="P8" s="13">
        <v>57</v>
      </c>
      <c r="Q8" s="13">
        <v>54</v>
      </c>
      <c r="R8" s="13">
        <v>162</v>
      </c>
      <c r="S8" s="13">
        <v>106</v>
      </c>
      <c r="T8" s="13">
        <v>91</v>
      </c>
      <c r="U8" s="13">
        <v>116</v>
      </c>
      <c r="V8" s="13">
        <v>191</v>
      </c>
      <c r="W8" s="13">
        <v>194</v>
      </c>
      <c r="X8" s="13">
        <v>115</v>
      </c>
      <c r="Y8" s="13">
        <v>128</v>
      </c>
      <c r="AA8" s="13">
        <v>176</v>
      </c>
      <c r="AB8" s="13">
        <v>261</v>
      </c>
      <c r="AC8" s="13">
        <v>115</v>
      </c>
      <c r="AD8" s="13">
        <v>179</v>
      </c>
      <c r="AE8" s="13">
        <v>327</v>
      </c>
      <c r="AF8" s="13">
        <v>45</v>
      </c>
      <c r="AG8" s="13">
        <v>96</v>
      </c>
      <c r="AH8" s="13">
        <v>108</v>
      </c>
      <c r="AI8" s="13">
        <v>78</v>
      </c>
    </row>
    <row r="9" spans="2:37" ht="32" customHeight="1" x14ac:dyDescent="0.2">
      <c r="B9" s="20" t="s">
        <v>350</v>
      </c>
      <c r="C9" s="17">
        <v>0.29672251927110271</v>
      </c>
      <c r="D9" s="17">
        <v>0.27312896913783841</v>
      </c>
      <c r="E9" s="17">
        <v>0.27696096713388779</v>
      </c>
      <c r="F9" s="17">
        <v>0.30377490095871901</v>
      </c>
      <c r="G9" s="17">
        <v>0.25464598153328089</v>
      </c>
      <c r="H9" s="17">
        <v>0.26964763303342371</v>
      </c>
      <c r="I9" s="17">
        <v>0.37159364300275433</v>
      </c>
      <c r="K9" s="17">
        <v>0.31176498787524382</v>
      </c>
      <c r="L9" s="17">
        <v>0.28017596773892472</v>
      </c>
      <c r="N9" s="17">
        <v>0.38439841037972228</v>
      </c>
      <c r="O9" s="17">
        <v>0.26627653521369032</v>
      </c>
      <c r="P9" s="17">
        <v>0.3360493319157597</v>
      </c>
      <c r="Q9" s="17">
        <v>0.281306904459384</v>
      </c>
      <c r="R9" s="17">
        <v>0.25953818303484272</v>
      </c>
      <c r="S9" s="17">
        <v>0.27740006922530802</v>
      </c>
      <c r="T9" s="17">
        <v>0.29411869031629873</v>
      </c>
      <c r="U9" s="17">
        <v>0.27934709861183432</v>
      </c>
      <c r="V9" s="17">
        <v>0.31331654908512718</v>
      </c>
      <c r="W9" s="17">
        <v>0.32497444887964949</v>
      </c>
      <c r="X9" s="17">
        <v>0.25255145448655791</v>
      </c>
      <c r="Y9" s="17">
        <v>0.26494570388247091</v>
      </c>
      <c r="AA9" s="17">
        <v>0.30188642050533571</v>
      </c>
      <c r="AB9" s="17">
        <v>0.32386193088437898</v>
      </c>
      <c r="AC9" s="17">
        <v>0.35127944991455629</v>
      </c>
      <c r="AD9" s="17">
        <v>0.2986960730245215</v>
      </c>
      <c r="AE9" s="17">
        <v>0.27700020679293941</v>
      </c>
      <c r="AF9" s="17">
        <v>0.44413855590066192</v>
      </c>
      <c r="AG9" s="17">
        <v>0.17762879721045399</v>
      </c>
      <c r="AH9" s="17">
        <v>0.2474964107002309</v>
      </c>
      <c r="AI9" s="17">
        <v>0.32031608834382252</v>
      </c>
    </row>
    <row r="10" spans="2:37" ht="32" customHeight="1" x14ac:dyDescent="0.2">
      <c r="B10" s="20" t="s">
        <v>351</v>
      </c>
      <c r="C10" s="17">
        <v>0.1504713365399713</v>
      </c>
      <c r="D10" s="17">
        <v>0.21652113713400689</v>
      </c>
      <c r="E10" s="17">
        <v>0.17548247540283751</v>
      </c>
      <c r="F10" s="17">
        <v>0.1646092077633777</v>
      </c>
      <c r="G10" s="17">
        <v>0.157550380631308</v>
      </c>
      <c r="H10" s="17">
        <v>8.2567946230503647E-2</v>
      </c>
      <c r="I10" s="17">
        <v>0.1212691413659109</v>
      </c>
      <c r="K10" s="17">
        <v>0.14941071263727021</v>
      </c>
      <c r="L10" s="17">
        <v>0.15006131875455039</v>
      </c>
      <c r="N10" s="17">
        <v>0.15462754314283231</v>
      </c>
      <c r="O10" s="17">
        <v>0.1177099168021062</v>
      </c>
      <c r="P10" s="17">
        <v>0.1591327501475551</v>
      </c>
      <c r="Q10" s="17">
        <v>0.20784383300566231</v>
      </c>
      <c r="R10" s="17">
        <v>0.1501054002379178</v>
      </c>
      <c r="S10" s="17">
        <v>0.1235759403589167</v>
      </c>
      <c r="T10" s="17">
        <v>0.1506453055327536</v>
      </c>
      <c r="U10" s="17">
        <v>0.19571809850865091</v>
      </c>
      <c r="V10" s="17">
        <v>0.19361584985994651</v>
      </c>
      <c r="W10" s="17">
        <v>0.1132717539547024</v>
      </c>
      <c r="X10" s="17">
        <v>7.5441819297580981E-2</v>
      </c>
      <c r="Y10" s="17">
        <v>0.17127729862603491</v>
      </c>
      <c r="AA10" s="17">
        <v>0.1298464518265019</v>
      </c>
      <c r="AB10" s="17">
        <v>0.16595457641365291</v>
      </c>
      <c r="AC10" s="17">
        <v>0.1309269411493994</v>
      </c>
      <c r="AD10" s="17">
        <v>0.14231605666658551</v>
      </c>
      <c r="AE10" s="17">
        <v>0.14035021008333429</v>
      </c>
      <c r="AF10" s="17">
        <v>0.1439640630928701</v>
      </c>
      <c r="AG10" s="17">
        <v>0.19002347961845351</v>
      </c>
      <c r="AH10" s="17">
        <v>0.1296196619352164</v>
      </c>
      <c r="AI10" s="17">
        <v>0.2196818627132725</v>
      </c>
    </row>
    <row r="11" spans="2:37" ht="32" customHeight="1" x14ac:dyDescent="0.2">
      <c r="B11" s="20" t="s">
        <v>352</v>
      </c>
      <c r="C11" s="17">
        <v>0.56489282624974846</v>
      </c>
      <c r="D11" s="17">
        <v>0.54520218374426732</v>
      </c>
      <c r="E11" s="17">
        <v>0.57581120063331093</v>
      </c>
      <c r="F11" s="17">
        <v>0.59564062572854792</v>
      </c>
      <c r="G11" s="17">
        <v>0.51477066713438491</v>
      </c>
      <c r="H11" s="17">
        <v>0.58924238279799168</v>
      </c>
      <c r="I11" s="17">
        <v>0.5713871353146911</v>
      </c>
      <c r="K11" s="17">
        <v>0.59035272172530551</v>
      </c>
      <c r="L11" s="17">
        <v>0.53677074040185846</v>
      </c>
      <c r="N11" s="17">
        <v>0.63692021556354517</v>
      </c>
      <c r="O11" s="17">
        <v>0.45503396412764119</v>
      </c>
      <c r="P11" s="17">
        <v>0.46096661423591451</v>
      </c>
      <c r="Q11" s="17">
        <v>0.5459623644430488</v>
      </c>
      <c r="R11" s="17">
        <v>0.53621666592541239</v>
      </c>
      <c r="S11" s="17">
        <v>0.56970507553506655</v>
      </c>
      <c r="T11" s="17">
        <v>0.58450779076327619</v>
      </c>
      <c r="U11" s="17">
        <v>0.49119668253025067</v>
      </c>
      <c r="V11" s="17">
        <v>0.55933509140004112</v>
      </c>
      <c r="W11" s="17">
        <v>0.63915613995836218</v>
      </c>
      <c r="X11" s="17">
        <v>0.54587787330743276</v>
      </c>
      <c r="Y11" s="17">
        <v>0.58724219125583488</v>
      </c>
      <c r="AA11" s="17">
        <v>0.50468972038283366</v>
      </c>
      <c r="AB11" s="17">
        <v>0.5700269106237259</v>
      </c>
      <c r="AC11" s="17">
        <v>0.65423717210014476</v>
      </c>
      <c r="AD11" s="17">
        <v>0.58918178966204049</v>
      </c>
      <c r="AE11" s="17">
        <v>0.55787775737875622</v>
      </c>
      <c r="AF11" s="17">
        <v>0.65519408052579542</v>
      </c>
      <c r="AG11" s="17">
        <v>0.45797813464428599</v>
      </c>
      <c r="AH11" s="17">
        <v>0.61702780062217311</v>
      </c>
      <c r="AI11" s="17">
        <v>0.53224356664944406</v>
      </c>
    </row>
    <row r="12" spans="2:37" ht="32" customHeight="1" x14ac:dyDescent="0.2">
      <c r="B12" s="20" t="s">
        <v>353</v>
      </c>
      <c r="C12" s="17">
        <v>0.14636051744232689</v>
      </c>
      <c r="D12" s="17">
        <v>0.19945595295818569</v>
      </c>
      <c r="E12" s="17">
        <v>0.15590808826805369</v>
      </c>
      <c r="F12" s="17">
        <v>0.15461949384952639</v>
      </c>
      <c r="G12" s="17">
        <v>0.14400649233040341</v>
      </c>
      <c r="H12" s="17">
        <v>0.13421255047541719</v>
      </c>
      <c r="I12" s="17">
        <v>0.11112664151701521</v>
      </c>
      <c r="K12" s="17">
        <v>0.1629003470165718</v>
      </c>
      <c r="L12" s="17">
        <v>0.1271159687747867</v>
      </c>
      <c r="N12" s="17">
        <v>0.15091513693608541</v>
      </c>
      <c r="O12" s="17">
        <v>4.1938194062955347E-2</v>
      </c>
      <c r="P12" s="17">
        <v>0.16000738087199229</v>
      </c>
      <c r="Q12" s="17">
        <v>9.4788066957898168E-2</v>
      </c>
      <c r="R12" s="17">
        <v>0.16432043417824321</v>
      </c>
      <c r="S12" s="17">
        <v>0.1978941986357963</v>
      </c>
      <c r="T12" s="17">
        <v>0.1138446359576207</v>
      </c>
      <c r="U12" s="17">
        <v>0.10886591407767419</v>
      </c>
      <c r="V12" s="17">
        <v>0.21797401688894291</v>
      </c>
      <c r="W12" s="17">
        <v>0.13099551326950601</v>
      </c>
      <c r="X12" s="17">
        <v>0.1018127193156645</v>
      </c>
      <c r="Y12" s="17">
        <v>0.14327124135249891</v>
      </c>
      <c r="AA12" s="17">
        <v>0.12611405171079609</v>
      </c>
      <c r="AB12" s="17">
        <v>0.17946806624056719</v>
      </c>
      <c r="AC12" s="17">
        <v>9.6682335396320207E-2</v>
      </c>
      <c r="AD12" s="17">
        <v>0.223675262104606</v>
      </c>
      <c r="AE12" s="17">
        <v>0.12890310984343359</v>
      </c>
      <c r="AF12" s="17">
        <v>0.19109306335690099</v>
      </c>
      <c r="AG12" s="17">
        <v>9.0975908148432816E-2</v>
      </c>
      <c r="AH12" s="17">
        <v>0.11204374250785309</v>
      </c>
      <c r="AI12" s="17">
        <v>0.13989521612247571</v>
      </c>
    </row>
    <row r="13" spans="2:37" ht="46" customHeight="1" x14ac:dyDescent="0.2">
      <c r="B13" s="20" t="s">
        <v>354</v>
      </c>
      <c r="C13" s="17">
        <v>0.19847376021183269</v>
      </c>
      <c r="D13" s="17">
        <v>0.25205698296808687</v>
      </c>
      <c r="E13" s="17">
        <v>0.25094716226067371</v>
      </c>
      <c r="F13" s="17">
        <v>0.1829957079709631</v>
      </c>
      <c r="G13" s="17">
        <v>0.1675862151570178</v>
      </c>
      <c r="H13" s="17">
        <v>0.20484734023223111</v>
      </c>
      <c r="I13" s="17">
        <v>0.1620445047229789</v>
      </c>
      <c r="K13" s="17">
        <v>0.19724524932933801</v>
      </c>
      <c r="L13" s="17">
        <v>0.1985727914968709</v>
      </c>
      <c r="N13" s="17">
        <v>0.19249281463995721</v>
      </c>
      <c r="O13" s="17">
        <v>0.1848897690864319</v>
      </c>
      <c r="P13" s="17">
        <v>0.27764762254585812</v>
      </c>
      <c r="Q13" s="17">
        <v>0.1124640505289802</v>
      </c>
      <c r="R13" s="17">
        <v>0.23796569101720499</v>
      </c>
      <c r="S13" s="17">
        <v>0.20239641699942579</v>
      </c>
      <c r="T13" s="17">
        <v>0.17520975690594359</v>
      </c>
      <c r="U13" s="17">
        <v>0.17693438644051371</v>
      </c>
      <c r="V13" s="17">
        <v>0.19730205770636319</v>
      </c>
      <c r="W13" s="17">
        <v>0.21662224014022061</v>
      </c>
      <c r="X13" s="17">
        <v>0.149937504484393</v>
      </c>
      <c r="Y13" s="17">
        <v>0.21056855226553481</v>
      </c>
      <c r="AA13" s="17">
        <v>0.17340142819146301</v>
      </c>
      <c r="AB13" s="17">
        <v>0.19599709519674319</v>
      </c>
      <c r="AC13" s="17">
        <v>0.20366686135502299</v>
      </c>
      <c r="AD13" s="17">
        <v>0.28405049795808768</v>
      </c>
      <c r="AE13" s="17">
        <v>0.15632390643983829</v>
      </c>
      <c r="AF13" s="17">
        <v>0.18801692426424549</v>
      </c>
      <c r="AG13" s="17">
        <v>0.21435755902719311</v>
      </c>
      <c r="AH13" s="17">
        <v>0.1936931877236768</v>
      </c>
      <c r="AI13" s="17">
        <v>0.23002123235527641</v>
      </c>
    </row>
    <row r="14" spans="2:37" ht="32" customHeight="1" x14ac:dyDescent="0.2">
      <c r="B14" s="20" t="s">
        <v>355</v>
      </c>
      <c r="C14" s="17">
        <v>0.1397964791338954</v>
      </c>
      <c r="D14" s="17">
        <v>0.14797174599344459</v>
      </c>
      <c r="E14" s="17">
        <v>0.18820861619857859</v>
      </c>
      <c r="F14" s="17">
        <v>0.1255492605974568</v>
      </c>
      <c r="G14" s="17">
        <v>0.104611087982954</v>
      </c>
      <c r="H14" s="17">
        <v>0.13836356742765349</v>
      </c>
      <c r="I14" s="17">
        <v>0.1416152352839895</v>
      </c>
      <c r="K14" s="17">
        <v>0.15029493557330559</v>
      </c>
      <c r="L14" s="17">
        <v>0.12610198038109929</v>
      </c>
      <c r="N14" s="17">
        <v>0.1133647326483002</v>
      </c>
      <c r="O14" s="17">
        <v>0.12367289400152361</v>
      </c>
      <c r="P14" s="17">
        <v>0.12350989113662041</v>
      </c>
      <c r="Q14" s="17">
        <v>0.13144009230773701</v>
      </c>
      <c r="R14" s="17">
        <v>0.16513971302831351</v>
      </c>
      <c r="S14" s="17">
        <v>0.17128286046680841</v>
      </c>
      <c r="T14" s="17">
        <v>0.15848384652985981</v>
      </c>
      <c r="U14" s="17">
        <v>0.11832416034805909</v>
      </c>
      <c r="V14" s="17">
        <v>0.17945902059535879</v>
      </c>
      <c r="W14" s="17">
        <v>0.14064261850344159</v>
      </c>
      <c r="X14" s="17">
        <v>0.14910221892892869</v>
      </c>
      <c r="Y14" s="17">
        <v>6.1220579671285948E-2</v>
      </c>
      <c r="AA14" s="17">
        <v>0.16690000967292559</v>
      </c>
      <c r="AB14" s="17">
        <v>0.16288369908683201</v>
      </c>
      <c r="AC14" s="17">
        <v>0.15867837316533259</v>
      </c>
      <c r="AD14" s="17">
        <v>0.1206673641718108</v>
      </c>
      <c r="AE14" s="17">
        <v>0.140010080984345</v>
      </c>
      <c r="AF14" s="17">
        <v>0.1180933094433826</v>
      </c>
      <c r="AG14" s="17">
        <v>0.12425231479069</v>
      </c>
      <c r="AH14" s="17">
        <v>9.3222165586782035E-2</v>
      </c>
      <c r="AI14" s="17">
        <v>0.1123120626577631</v>
      </c>
    </row>
    <row r="15" spans="2:37" ht="46" customHeight="1" x14ac:dyDescent="0.2">
      <c r="B15" s="20" t="s">
        <v>356</v>
      </c>
      <c r="C15" s="17">
        <v>8.1572935817252071E-2</v>
      </c>
      <c r="D15" s="17">
        <v>0.1157409216889318</v>
      </c>
      <c r="E15" s="17">
        <v>8.6310209906729357E-2</v>
      </c>
      <c r="F15" s="17">
        <v>0.10364867634312171</v>
      </c>
      <c r="G15" s="17">
        <v>7.9574876087048135E-2</v>
      </c>
      <c r="H15" s="17">
        <v>3.5563320870768099E-2</v>
      </c>
      <c r="I15" s="17">
        <v>7.2924625394606493E-2</v>
      </c>
      <c r="K15" s="17">
        <v>8.776633411262616E-2</v>
      </c>
      <c r="L15" s="17">
        <v>7.5027597930328954E-2</v>
      </c>
      <c r="N15" s="17">
        <v>9.4924675002539094E-2</v>
      </c>
      <c r="O15" s="17">
        <v>0</v>
      </c>
      <c r="P15" s="17">
        <v>6.6464408616480397E-2</v>
      </c>
      <c r="Q15" s="17">
        <v>5.6906387988969742E-2</v>
      </c>
      <c r="R15" s="17">
        <v>0.1012290131690364</v>
      </c>
      <c r="S15" s="17">
        <v>7.4116957661195096E-2</v>
      </c>
      <c r="T15" s="17">
        <v>5.7166539447607877E-2</v>
      </c>
      <c r="U15" s="17">
        <v>0.1000121124970562</v>
      </c>
      <c r="V15" s="17">
        <v>8.4342079212944954E-2</v>
      </c>
      <c r="W15" s="17">
        <v>7.1550698498862517E-2</v>
      </c>
      <c r="X15" s="17">
        <v>8.8467193467768712E-2</v>
      </c>
      <c r="Y15" s="17">
        <v>0.10214988589764069</v>
      </c>
      <c r="AA15" s="17">
        <v>0.1012005876616798</v>
      </c>
      <c r="AB15" s="17">
        <v>0.1002591068835328</v>
      </c>
      <c r="AC15" s="17">
        <v>6.2647108866486084E-2</v>
      </c>
      <c r="AD15" s="17">
        <v>5.387010038565232E-2</v>
      </c>
      <c r="AE15" s="17">
        <v>7.3480999910683686E-2</v>
      </c>
      <c r="AF15" s="17">
        <v>7.3635008468096397E-2</v>
      </c>
      <c r="AG15" s="17">
        <v>0.11630723367179729</v>
      </c>
      <c r="AH15" s="17">
        <v>5.0151259065456769E-2</v>
      </c>
      <c r="AI15" s="17">
        <v>0.1055817429388511</v>
      </c>
    </row>
    <row r="16" spans="2:37" ht="32" customHeight="1" x14ac:dyDescent="0.2">
      <c r="B16" s="20" t="s">
        <v>357</v>
      </c>
      <c r="C16" s="17">
        <v>0.17306904020674241</v>
      </c>
      <c r="D16" s="17">
        <v>0.26647945757607389</v>
      </c>
      <c r="E16" s="17">
        <v>0.22401723414709579</v>
      </c>
      <c r="F16" s="17">
        <v>0.18751398699651739</v>
      </c>
      <c r="G16" s="17">
        <v>0.16234899087584601</v>
      </c>
      <c r="H16" s="17">
        <v>0.14529184397788311</v>
      </c>
      <c r="I16" s="17">
        <v>9.7173049102017323E-2</v>
      </c>
      <c r="K16" s="17">
        <v>0.20279718842494049</v>
      </c>
      <c r="L16" s="17">
        <v>0.13758043493359351</v>
      </c>
      <c r="N16" s="17">
        <v>0.12901759749052161</v>
      </c>
      <c r="O16" s="17">
        <v>0.25399107653592562</v>
      </c>
      <c r="P16" s="17">
        <v>0.1717326649682907</v>
      </c>
      <c r="Q16" s="17">
        <v>0.107999405166989</v>
      </c>
      <c r="R16" s="17">
        <v>0.15079971850473689</v>
      </c>
      <c r="S16" s="17">
        <v>0.22955453744432691</v>
      </c>
      <c r="T16" s="17">
        <v>0.16104248697244861</v>
      </c>
      <c r="U16" s="17">
        <v>0.20285601368169329</v>
      </c>
      <c r="V16" s="17">
        <v>0.22726711015344761</v>
      </c>
      <c r="W16" s="17">
        <v>0.14206564483556761</v>
      </c>
      <c r="X16" s="17">
        <v>0.1703435398785253</v>
      </c>
      <c r="Y16" s="17">
        <v>0.14527002995975111</v>
      </c>
      <c r="AA16" s="17">
        <v>0.1427581344363564</v>
      </c>
      <c r="AB16" s="17">
        <v>0.200996004648722</v>
      </c>
      <c r="AC16" s="17">
        <v>0.10498627699033949</v>
      </c>
      <c r="AD16" s="17">
        <v>0.19769863287482509</v>
      </c>
      <c r="AE16" s="17">
        <v>0.14774881391705119</v>
      </c>
      <c r="AF16" s="17">
        <v>0.14129391800136989</v>
      </c>
      <c r="AG16" s="17">
        <v>0.23459835162918341</v>
      </c>
      <c r="AH16" s="17">
        <v>0.173503784355163</v>
      </c>
      <c r="AI16" s="17">
        <v>0.24113050887246421</v>
      </c>
    </row>
    <row r="17" spans="2:35" ht="46" customHeight="1" x14ac:dyDescent="0.2">
      <c r="B17" s="20" t="s">
        <v>358</v>
      </c>
      <c r="C17" s="17">
        <v>0.27050516417731169</v>
      </c>
      <c r="D17" s="17">
        <v>0.26512955402725941</v>
      </c>
      <c r="E17" s="17">
        <v>0.23377731426098811</v>
      </c>
      <c r="F17" s="17">
        <v>0.2486156535683221</v>
      </c>
      <c r="G17" s="17">
        <v>0.28658714274117753</v>
      </c>
      <c r="H17" s="17">
        <v>0.28793804031451348</v>
      </c>
      <c r="I17" s="17">
        <v>0.29079765568266841</v>
      </c>
      <c r="K17" s="17">
        <v>0.27880741022432037</v>
      </c>
      <c r="L17" s="17">
        <v>0.26137823511133601</v>
      </c>
      <c r="N17" s="17">
        <v>0.32975117093932371</v>
      </c>
      <c r="O17" s="17">
        <v>0.36150194352068521</v>
      </c>
      <c r="P17" s="17">
        <v>0.2107496787491773</v>
      </c>
      <c r="Q17" s="17">
        <v>0.24416389654917009</v>
      </c>
      <c r="R17" s="17">
        <v>0.29157257705586948</v>
      </c>
      <c r="S17" s="17">
        <v>0.29091379495800962</v>
      </c>
      <c r="T17" s="17">
        <v>0.26435392838932043</v>
      </c>
      <c r="U17" s="17">
        <v>0.28649378572663659</v>
      </c>
      <c r="V17" s="17">
        <v>0.30404464908071721</v>
      </c>
      <c r="W17" s="17">
        <v>0.2162013670653545</v>
      </c>
      <c r="X17" s="17">
        <v>0.2663606202581601</v>
      </c>
      <c r="Y17" s="17">
        <v>0.19964661901398251</v>
      </c>
      <c r="AA17" s="17">
        <v>0.29647300846084551</v>
      </c>
      <c r="AB17" s="17">
        <v>0.26832914552029419</v>
      </c>
      <c r="AC17" s="17">
        <v>0.1917291395600666</v>
      </c>
      <c r="AD17" s="17">
        <v>0.30848880320616062</v>
      </c>
      <c r="AE17" s="17">
        <v>0.26096588961838801</v>
      </c>
      <c r="AF17" s="17">
        <v>0.36612120019605859</v>
      </c>
      <c r="AG17" s="17">
        <v>0.19564216009284699</v>
      </c>
      <c r="AH17" s="17">
        <v>0.2364692361762199</v>
      </c>
      <c r="AI17" s="17">
        <v>0.37163710160296481</v>
      </c>
    </row>
    <row r="18" spans="2:35" ht="19" customHeight="1" x14ac:dyDescent="0.2">
      <c r="B18" s="20" t="s">
        <v>348</v>
      </c>
      <c r="C18" s="17">
        <v>0.14945938209940321</v>
      </c>
      <c r="D18" s="17">
        <v>9.9501284178227262E-2</v>
      </c>
      <c r="E18" s="17">
        <v>0.16340565383540431</v>
      </c>
      <c r="F18" s="17">
        <v>0.13112443038120031</v>
      </c>
      <c r="G18" s="17">
        <v>0.15982980495984669</v>
      </c>
      <c r="H18" s="17">
        <v>0.16562823974547261</v>
      </c>
      <c r="I18" s="17">
        <v>0.16488888902434601</v>
      </c>
      <c r="K18" s="17">
        <v>0.1108127553386704</v>
      </c>
      <c r="L18" s="17">
        <v>0.1934213612129716</v>
      </c>
      <c r="N18" s="17">
        <v>0.123406622010493</v>
      </c>
      <c r="O18" s="17">
        <v>0.160980024678371</v>
      </c>
      <c r="P18" s="17">
        <v>0.17825131100102379</v>
      </c>
      <c r="Q18" s="17">
        <v>0.17774266428221899</v>
      </c>
      <c r="R18" s="17">
        <v>0.10282172049403079</v>
      </c>
      <c r="S18" s="17">
        <v>0.17034938395684751</v>
      </c>
      <c r="T18" s="17">
        <v>0.16045105433562809</v>
      </c>
      <c r="U18" s="17">
        <v>0.20126921518730101</v>
      </c>
      <c r="V18" s="17">
        <v>0.14106580931456039</v>
      </c>
      <c r="W18" s="17">
        <v>0.14469047378623401</v>
      </c>
      <c r="X18" s="17">
        <v>0.17422596112014571</v>
      </c>
      <c r="Y18" s="17">
        <v>0.13061525353727341</v>
      </c>
      <c r="AA18" s="17">
        <v>0.16123456766562369</v>
      </c>
      <c r="AB18" s="17">
        <v>0.1071106372482355</v>
      </c>
      <c r="AC18" s="17">
        <v>0.1186852929311803</v>
      </c>
      <c r="AD18" s="17">
        <v>0.1404020041112905</v>
      </c>
      <c r="AE18" s="17">
        <v>0.1815109448293476</v>
      </c>
      <c r="AF18" s="17">
        <v>9.7612218693472377E-2</v>
      </c>
      <c r="AG18" s="17">
        <v>0.17883028774180909</v>
      </c>
      <c r="AH18" s="17">
        <v>0.18360732049243231</v>
      </c>
      <c r="AI18" s="17">
        <v>0.1430622250112773</v>
      </c>
    </row>
    <row r="19" spans="2:35" ht="19" customHeight="1" x14ac:dyDescent="0.2">
      <c r="B19" s="20" t="s">
        <v>177</v>
      </c>
      <c r="C19" s="17">
        <v>7.4841458263700131E-2</v>
      </c>
      <c r="D19" s="17">
        <v>6.5651443149876143E-2</v>
      </c>
      <c r="E19" s="17">
        <v>4.8373441104430211E-2</v>
      </c>
      <c r="F19" s="17">
        <v>5.7960555293275873E-2</v>
      </c>
      <c r="G19" s="17">
        <v>6.8632923865282011E-2</v>
      </c>
      <c r="H19" s="17">
        <v>6.5810209073516826E-2</v>
      </c>
      <c r="I19" s="17">
        <v>0.1222279740783276</v>
      </c>
      <c r="K19" s="17">
        <v>8.6576395397459274E-2</v>
      </c>
      <c r="L19" s="17">
        <v>6.1916822287353221E-2</v>
      </c>
      <c r="N19" s="17">
        <v>5.2281109510005162E-2</v>
      </c>
      <c r="O19" s="17">
        <v>0.10165767394950689</v>
      </c>
      <c r="P19" s="17">
        <v>0.1026733166679481</v>
      </c>
      <c r="Q19" s="17">
        <v>7.0660944045238899E-2</v>
      </c>
      <c r="R19" s="17">
        <v>7.2299436604075687E-2</v>
      </c>
      <c r="S19" s="17">
        <v>7.4905466454311134E-2</v>
      </c>
      <c r="T19" s="17">
        <v>3.101344863991503E-2</v>
      </c>
      <c r="U19" s="17">
        <v>5.9457651828177943E-2</v>
      </c>
      <c r="V19" s="17">
        <v>7.5915411450435455E-2</v>
      </c>
      <c r="W19" s="17">
        <v>6.9669690522908501E-2</v>
      </c>
      <c r="X19" s="17">
        <v>0.104403532440432</v>
      </c>
      <c r="Y19" s="17">
        <v>0.1041017030687819</v>
      </c>
      <c r="AA19" s="17">
        <v>9.7557311885655792E-2</v>
      </c>
      <c r="AB19" s="17">
        <v>6.5124600409099245E-2</v>
      </c>
      <c r="AC19" s="17">
        <v>0.10665476238148509</v>
      </c>
      <c r="AD19" s="17">
        <v>7.9152821286883404E-2</v>
      </c>
      <c r="AE19" s="17">
        <v>5.734362809913119E-2</v>
      </c>
      <c r="AF19" s="17">
        <v>9.4176693510962278E-2</v>
      </c>
      <c r="AG19" s="17">
        <v>6.3562298846809945E-2</v>
      </c>
      <c r="AH19" s="17">
        <v>7.8393123049329758E-2</v>
      </c>
      <c r="AI19" s="17">
        <v>7.033901159641133E-2</v>
      </c>
    </row>
    <row r="20" spans="2:35" ht="19" customHeight="1" x14ac:dyDescent="0.2">
      <c r="B20" s="20" t="s">
        <v>75</v>
      </c>
      <c r="C20" s="17">
        <v>1.403521275843154E-2</v>
      </c>
      <c r="D20" s="17">
        <v>4.9543809590556391E-3</v>
      </c>
      <c r="E20" s="17">
        <v>1.8735996356928609E-2</v>
      </c>
      <c r="F20" s="17">
        <v>1.7810302445418071E-2</v>
      </c>
      <c r="G20" s="17">
        <v>8.0089744796779504E-3</v>
      </c>
      <c r="H20" s="17">
        <v>1.9307520142793608E-2</v>
      </c>
      <c r="I20" s="17">
        <v>1.4980615566813051E-2</v>
      </c>
      <c r="K20" s="17">
        <v>1.3734607290824329E-2</v>
      </c>
      <c r="L20" s="17">
        <v>1.447092267914632E-2</v>
      </c>
      <c r="N20" s="17">
        <v>8.324527355507547E-3</v>
      </c>
      <c r="O20" s="17">
        <v>0</v>
      </c>
      <c r="P20" s="17">
        <v>1.7272846815706441E-2</v>
      </c>
      <c r="Q20" s="17">
        <v>3.6281395525055549E-2</v>
      </c>
      <c r="R20" s="17">
        <v>1.247002632056525E-2</v>
      </c>
      <c r="S20" s="17">
        <v>1.7645020689003778E-2</v>
      </c>
      <c r="T20" s="17">
        <v>0</v>
      </c>
      <c r="U20" s="17">
        <v>0</v>
      </c>
      <c r="V20" s="17">
        <v>1.0903169596017011E-2</v>
      </c>
      <c r="W20" s="17">
        <v>2.0174777979611501E-2</v>
      </c>
      <c r="X20" s="17">
        <v>2.698064158806842E-2</v>
      </c>
      <c r="Y20" s="17">
        <v>1.935262552419701E-2</v>
      </c>
      <c r="AA20" s="17">
        <v>1.7513215342485539E-2</v>
      </c>
      <c r="AB20" s="17">
        <v>7.7002061567182098E-3</v>
      </c>
      <c r="AC20" s="17">
        <v>1.754940336642391E-2</v>
      </c>
      <c r="AD20" s="17">
        <v>5.1927452552645234E-3</v>
      </c>
      <c r="AE20" s="17">
        <v>1.8279568208560928E-2</v>
      </c>
      <c r="AF20" s="17">
        <v>0</v>
      </c>
      <c r="AG20" s="17">
        <v>3.1755664502018617E-2</v>
      </c>
      <c r="AH20" s="17">
        <v>2.2022351427867869E-2</v>
      </c>
      <c r="AI20" s="17">
        <v>0</v>
      </c>
    </row>
    <row r="22" spans="2:35" x14ac:dyDescent="0.2">
      <c r="B22" s="21" t="s">
        <v>26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333</v>
      </c>
      <c r="C9" s="17">
        <v>0.17681441300755249</v>
      </c>
      <c r="D9" s="17">
        <v>0.33687377267167568</v>
      </c>
      <c r="E9" s="17">
        <v>0.28963806390095148</v>
      </c>
      <c r="F9" s="17">
        <v>0.2135595178073518</v>
      </c>
      <c r="G9" s="17">
        <v>0.12570912914779381</v>
      </c>
      <c r="H9" s="17">
        <v>0.10438126436978901</v>
      </c>
      <c r="I9" s="17">
        <v>3.9643624671825917E-2</v>
      </c>
      <c r="K9" s="17">
        <v>0.1881908416920797</v>
      </c>
      <c r="L9" s="17">
        <v>0.16590579061519981</v>
      </c>
      <c r="N9" s="17">
        <v>0.16203180191563299</v>
      </c>
      <c r="O9" s="17">
        <v>0.26687727038425718</v>
      </c>
      <c r="P9" s="17">
        <v>0.19166764611938431</v>
      </c>
      <c r="Q9" s="17">
        <v>0.15448196974867989</v>
      </c>
      <c r="R9" s="17">
        <v>0.1329034013515232</v>
      </c>
      <c r="S9" s="17">
        <v>0.18830589921496449</v>
      </c>
      <c r="T9" s="17">
        <v>0.18089430268365009</v>
      </c>
      <c r="U9" s="17">
        <v>0.1943842604902771</v>
      </c>
      <c r="V9" s="17">
        <v>0.25919447934618778</v>
      </c>
      <c r="W9" s="17">
        <v>0.14054605563404701</v>
      </c>
      <c r="X9" s="17">
        <v>0.11962928299585859</v>
      </c>
      <c r="Y9" s="17">
        <v>0.16101142736976989</v>
      </c>
      <c r="AA9" s="17">
        <v>0.19189420296860671</v>
      </c>
      <c r="AB9" s="17">
        <v>0.23604151908878801</v>
      </c>
      <c r="AC9" s="17">
        <v>0.1085243355871246</v>
      </c>
      <c r="AD9" s="17">
        <v>0.19843087531532549</v>
      </c>
      <c r="AE9" s="17">
        <v>0.14901906252763589</v>
      </c>
      <c r="AF9" s="17">
        <v>0.14057891588459731</v>
      </c>
      <c r="AG9" s="17">
        <v>0.1251229941224406</v>
      </c>
      <c r="AH9" s="17">
        <v>0.16759693241660359</v>
      </c>
      <c r="AI9" s="17">
        <v>0.19708689478692429</v>
      </c>
    </row>
    <row r="10" spans="2:37" ht="19" customHeight="1" x14ac:dyDescent="0.2">
      <c r="B10" s="20" t="s">
        <v>334</v>
      </c>
      <c r="C10" s="17">
        <v>0.40757679158659499</v>
      </c>
      <c r="D10" s="17">
        <v>0.38683709382775222</v>
      </c>
      <c r="E10" s="17">
        <v>0.45469006553273789</v>
      </c>
      <c r="F10" s="17">
        <v>0.44263424772056481</v>
      </c>
      <c r="G10" s="17">
        <v>0.47543490718917869</v>
      </c>
      <c r="H10" s="17">
        <v>0.38004400753525069</v>
      </c>
      <c r="I10" s="17">
        <v>0.31786322230024888</v>
      </c>
      <c r="K10" s="17">
        <v>0.40861627075448992</v>
      </c>
      <c r="L10" s="17">
        <v>0.40654602092102288</v>
      </c>
      <c r="N10" s="17">
        <v>0.43760598304165638</v>
      </c>
      <c r="O10" s="17">
        <v>0.37299049230152581</v>
      </c>
      <c r="P10" s="17">
        <v>0.34166941368441622</v>
      </c>
      <c r="Q10" s="17">
        <v>0.41956654155972789</v>
      </c>
      <c r="R10" s="17">
        <v>0.4415140656640747</v>
      </c>
      <c r="S10" s="17">
        <v>0.37584976280688509</v>
      </c>
      <c r="T10" s="17">
        <v>0.49501684779299698</v>
      </c>
      <c r="U10" s="17">
        <v>0.428524824648578</v>
      </c>
      <c r="V10" s="17">
        <v>0.41093381556454811</v>
      </c>
      <c r="W10" s="17">
        <v>0.37310461967420111</v>
      </c>
      <c r="X10" s="17">
        <v>0.42701443697734748</v>
      </c>
      <c r="Y10" s="17">
        <v>0.34563351656904179</v>
      </c>
      <c r="AA10" s="17">
        <v>0.32297770562239753</v>
      </c>
      <c r="AB10" s="17">
        <v>0.4110616778414668</v>
      </c>
      <c r="AC10" s="17">
        <v>0.45209543404223101</v>
      </c>
      <c r="AD10" s="17">
        <v>0.44855925069006253</v>
      </c>
      <c r="AE10" s="17">
        <v>0.43544364196534419</v>
      </c>
      <c r="AF10" s="17">
        <v>0.3918063865698917</v>
      </c>
      <c r="AG10" s="17">
        <v>0.33851857327112489</v>
      </c>
      <c r="AH10" s="17">
        <v>0.40037924962636812</v>
      </c>
      <c r="AI10" s="17">
        <v>0.4369954234041919</v>
      </c>
    </row>
    <row r="11" spans="2:37" ht="19" customHeight="1" x14ac:dyDescent="0.2">
      <c r="B11" s="20" t="s">
        <v>335</v>
      </c>
      <c r="C11" s="17">
        <v>0.19085374951205911</v>
      </c>
      <c r="D11" s="17">
        <v>0.13770516314671261</v>
      </c>
      <c r="E11" s="17">
        <v>0.1257607530524871</v>
      </c>
      <c r="F11" s="17">
        <v>0.1586356169674682</v>
      </c>
      <c r="G11" s="17">
        <v>0.18187101676366149</v>
      </c>
      <c r="H11" s="17">
        <v>0.19574185710966099</v>
      </c>
      <c r="I11" s="17">
        <v>0.30895217566803429</v>
      </c>
      <c r="K11" s="17">
        <v>0.19048374372242169</v>
      </c>
      <c r="L11" s="17">
        <v>0.191445245307405</v>
      </c>
      <c r="N11" s="17">
        <v>0.17952651691069971</v>
      </c>
      <c r="O11" s="17">
        <v>0.25002644703096383</v>
      </c>
      <c r="P11" s="17">
        <v>0.2072348926866201</v>
      </c>
      <c r="Q11" s="17">
        <v>0.195443175583978</v>
      </c>
      <c r="R11" s="17">
        <v>0.20693334612904801</v>
      </c>
      <c r="S11" s="17">
        <v>0.1861846295396625</v>
      </c>
      <c r="T11" s="17">
        <v>0.17923212601155719</v>
      </c>
      <c r="U11" s="17">
        <v>0.1945238994987192</v>
      </c>
      <c r="V11" s="17">
        <v>0.13855724107028311</v>
      </c>
      <c r="W11" s="17">
        <v>0.20104034728409759</v>
      </c>
      <c r="X11" s="17">
        <v>0.18705500740675071</v>
      </c>
      <c r="Y11" s="17">
        <v>0.23109667133370229</v>
      </c>
      <c r="AA11" s="17">
        <v>0.2217791826569617</v>
      </c>
      <c r="AB11" s="17">
        <v>0.1623328442837339</v>
      </c>
      <c r="AC11" s="17">
        <v>0.2549591345919332</v>
      </c>
      <c r="AD11" s="17">
        <v>0.1522598530576241</v>
      </c>
      <c r="AE11" s="17">
        <v>0.18075366363001719</v>
      </c>
      <c r="AF11" s="17">
        <v>0.21791615320931329</v>
      </c>
      <c r="AG11" s="17">
        <v>0.21204870269480749</v>
      </c>
      <c r="AH11" s="17">
        <v>0.18337492582399681</v>
      </c>
      <c r="AI11" s="17">
        <v>0.23313184051758271</v>
      </c>
    </row>
    <row r="12" spans="2:37" ht="19" customHeight="1" x14ac:dyDescent="0.2">
      <c r="B12" s="20" t="s">
        <v>336</v>
      </c>
      <c r="C12" s="17">
        <v>0.1015235733375625</v>
      </c>
      <c r="D12" s="17">
        <v>6.8255155225053057E-2</v>
      </c>
      <c r="E12" s="17">
        <v>7.087423317994207E-2</v>
      </c>
      <c r="F12" s="17">
        <v>7.4256906658477131E-2</v>
      </c>
      <c r="G12" s="17">
        <v>7.4614576168747296E-2</v>
      </c>
      <c r="H12" s="17">
        <v>0.1650416162246223</v>
      </c>
      <c r="I12" s="17">
        <v>0.14994957537891759</v>
      </c>
      <c r="K12" s="17">
        <v>0.11267871498551529</v>
      </c>
      <c r="L12" s="17">
        <v>8.946955918626652E-2</v>
      </c>
      <c r="N12" s="17">
        <v>9.2526890485656141E-2</v>
      </c>
      <c r="O12" s="17">
        <v>7.731764991355744E-2</v>
      </c>
      <c r="P12" s="17">
        <v>9.8238569271075812E-2</v>
      </c>
      <c r="Q12" s="17">
        <v>8.9264526122035781E-2</v>
      </c>
      <c r="R12" s="17">
        <v>0.1202225939789769</v>
      </c>
      <c r="S12" s="17">
        <v>0.10015968254004159</v>
      </c>
      <c r="T12" s="17">
        <v>7.5860085253823401E-2</v>
      </c>
      <c r="U12" s="17">
        <v>8.6998084342950283E-2</v>
      </c>
      <c r="V12" s="17">
        <v>0.1066978860890338</v>
      </c>
      <c r="W12" s="17">
        <v>0.1189835525401992</v>
      </c>
      <c r="X12" s="17">
        <v>0.107619734300273</v>
      </c>
      <c r="Y12" s="17">
        <v>9.9878583629725071E-2</v>
      </c>
      <c r="AA12" s="17">
        <v>0.14333232303686799</v>
      </c>
      <c r="AB12" s="17">
        <v>9.7691237738627867E-2</v>
      </c>
      <c r="AC12" s="17">
        <v>6.803933350049958E-2</v>
      </c>
      <c r="AD12" s="17">
        <v>9.2072416581229499E-2</v>
      </c>
      <c r="AE12" s="17">
        <v>0.11269151807866171</v>
      </c>
      <c r="AF12" s="17">
        <v>0.1140363782554626</v>
      </c>
      <c r="AG12" s="17">
        <v>0.1065121564353206</v>
      </c>
      <c r="AH12" s="17">
        <v>6.4479478778280253E-2</v>
      </c>
      <c r="AI12" s="17">
        <v>7.4730099635995972E-2</v>
      </c>
    </row>
    <row r="13" spans="2:37" ht="19" customHeight="1" x14ac:dyDescent="0.2">
      <c r="B13" s="20" t="s">
        <v>128</v>
      </c>
      <c r="C13" s="17">
        <v>0.12323147255623081</v>
      </c>
      <c r="D13" s="17">
        <v>7.032881512880651E-2</v>
      </c>
      <c r="E13" s="17">
        <v>5.9036884333881448E-2</v>
      </c>
      <c r="F13" s="17">
        <v>0.11091371084613801</v>
      </c>
      <c r="G13" s="17">
        <v>0.1423703707306187</v>
      </c>
      <c r="H13" s="17">
        <v>0.15479125476067701</v>
      </c>
      <c r="I13" s="17">
        <v>0.18359140198097329</v>
      </c>
      <c r="K13" s="17">
        <v>0.1000304288454935</v>
      </c>
      <c r="L13" s="17">
        <v>0.14663338397010589</v>
      </c>
      <c r="N13" s="17">
        <v>0.12830880764635469</v>
      </c>
      <c r="O13" s="17">
        <v>3.2788140369695948E-2</v>
      </c>
      <c r="P13" s="17">
        <v>0.1611894782385038</v>
      </c>
      <c r="Q13" s="17">
        <v>0.14124378698557849</v>
      </c>
      <c r="R13" s="17">
        <v>9.8426592876377283E-2</v>
      </c>
      <c r="S13" s="17">
        <v>0.14950002589844599</v>
      </c>
      <c r="T13" s="17">
        <v>6.8996638257972295E-2</v>
      </c>
      <c r="U13" s="17">
        <v>9.5568931019475611E-2</v>
      </c>
      <c r="V13" s="17">
        <v>8.4616577929947021E-2</v>
      </c>
      <c r="W13" s="17">
        <v>0.16632542486745519</v>
      </c>
      <c r="X13" s="17">
        <v>0.15868153831977011</v>
      </c>
      <c r="Y13" s="17">
        <v>0.1623798010977609</v>
      </c>
      <c r="AA13" s="17">
        <v>0.1200165857151661</v>
      </c>
      <c r="AB13" s="17">
        <v>9.2872721047383505E-2</v>
      </c>
      <c r="AC13" s="17">
        <v>0.1163817622782117</v>
      </c>
      <c r="AD13" s="17">
        <v>0.1086776043557585</v>
      </c>
      <c r="AE13" s="17">
        <v>0.1220921137983408</v>
      </c>
      <c r="AF13" s="17">
        <v>0.13566216608073531</v>
      </c>
      <c r="AG13" s="17">
        <v>0.21779757347630649</v>
      </c>
      <c r="AH13" s="17">
        <v>0.1841694133547512</v>
      </c>
      <c r="AI13" s="17">
        <v>5.8055741655305033E-2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1184</v>
      </c>
      <c r="D7" s="24">
        <v>217</v>
      </c>
      <c r="E7" s="24">
        <v>253</v>
      </c>
      <c r="F7" s="24">
        <v>223</v>
      </c>
      <c r="G7" s="24">
        <v>212</v>
      </c>
      <c r="H7" s="24">
        <v>141</v>
      </c>
      <c r="I7" s="24">
        <v>138</v>
      </c>
      <c r="K7" s="24">
        <v>602</v>
      </c>
      <c r="L7" s="24">
        <v>578</v>
      </c>
      <c r="N7" s="24">
        <v>99</v>
      </c>
      <c r="O7" s="24">
        <v>42</v>
      </c>
      <c r="P7" s="24">
        <v>56</v>
      </c>
      <c r="Q7" s="24">
        <v>48</v>
      </c>
      <c r="R7" s="24">
        <v>132</v>
      </c>
      <c r="S7" s="24">
        <v>94</v>
      </c>
      <c r="T7" s="24">
        <v>99</v>
      </c>
      <c r="U7" s="24">
        <v>115</v>
      </c>
      <c r="V7" s="24">
        <v>185</v>
      </c>
      <c r="W7" s="24">
        <v>138</v>
      </c>
      <c r="X7" s="24">
        <v>91</v>
      </c>
      <c r="Y7" s="24">
        <v>85</v>
      </c>
      <c r="AA7" s="24">
        <v>138</v>
      </c>
      <c r="AB7" s="24">
        <v>255</v>
      </c>
      <c r="AC7" s="24">
        <v>83</v>
      </c>
      <c r="AD7" s="24">
        <v>164</v>
      </c>
      <c r="AE7" s="24">
        <v>280</v>
      </c>
      <c r="AF7" s="24">
        <v>32</v>
      </c>
      <c r="AG7" s="24">
        <v>67</v>
      </c>
      <c r="AH7" s="24">
        <v>96</v>
      </c>
      <c r="AI7" s="24">
        <v>69</v>
      </c>
    </row>
    <row r="8" spans="2:37" x14ac:dyDescent="0.2">
      <c r="B8" s="7" t="s">
        <v>69</v>
      </c>
      <c r="C8" s="13">
        <v>1174</v>
      </c>
      <c r="D8" s="13">
        <v>202</v>
      </c>
      <c r="E8" s="13">
        <v>254</v>
      </c>
      <c r="F8" s="13">
        <v>224</v>
      </c>
      <c r="G8" s="13">
        <v>206</v>
      </c>
      <c r="H8" s="13">
        <v>136</v>
      </c>
      <c r="I8" s="13">
        <v>151</v>
      </c>
      <c r="K8" s="13">
        <v>591</v>
      </c>
      <c r="L8" s="13">
        <v>580</v>
      </c>
      <c r="N8" s="13">
        <v>108</v>
      </c>
      <c r="O8" s="13">
        <v>38</v>
      </c>
      <c r="P8" s="13">
        <v>53</v>
      </c>
      <c r="Q8" s="13">
        <v>46</v>
      </c>
      <c r="R8" s="13">
        <v>127</v>
      </c>
      <c r="S8" s="13">
        <v>90</v>
      </c>
      <c r="T8" s="13">
        <v>95</v>
      </c>
      <c r="U8" s="13">
        <v>113</v>
      </c>
      <c r="V8" s="13">
        <v>189</v>
      </c>
      <c r="W8" s="13">
        <v>134</v>
      </c>
      <c r="X8" s="13">
        <v>88</v>
      </c>
      <c r="Y8" s="13">
        <v>92</v>
      </c>
      <c r="AA8" s="13">
        <v>136</v>
      </c>
      <c r="AB8" s="13">
        <v>253</v>
      </c>
      <c r="AC8" s="13">
        <v>83</v>
      </c>
      <c r="AD8" s="13">
        <v>160</v>
      </c>
      <c r="AE8" s="13">
        <v>278</v>
      </c>
      <c r="AF8" s="13">
        <v>35</v>
      </c>
      <c r="AG8" s="13">
        <v>66</v>
      </c>
      <c r="AH8" s="13">
        <v>97</v>
      </c>
      <c r="AI8" s="13">
        <v>66</v>
      </c>
    </row>
    <row r="9" spans="2:37" ht="32" customHeight="1" x14ac:dyDescent="0.2">
      <c r="B9" s="20" t="s">
        <v>338</v>
      </c>
      <c r="C9" s="17">
        <v>0.4375142837190632</v>
      </c>
      <c r="D9" s="17">
        <v>0.46331430576656968</v>
      </c>
      <c r="E9" s="17">
        <v>0.43641422434289873</v>
      </c>
      <c r="F9" s="17">
        <v>0.44788209335264012</v>
      </c>
      <c r="G9" s="17">
        <v>0.44768549639024291</v>
      </c>
      <c r="H9" s="17">
        <v>0.44379551232955489</v>
      </c>
      <c r="I9" s="17">
        <v>0.36975757180650021</v>
      </c>
      <c r="K9" s="17">
        <v>0.42143202701563548</v>
      </c>
      <c r="L9" s="17">
        <v>0.4563865865880537</v>
      </c>
      <c r="N9" s="17">
        <v>0.41426597357860889</v>
      </c>
      <c r="O9" s="17">
        <v>0.35646150264278592</v>
      </c>
      <c r="P9" s="17">
        <v>0.42378179295380042</v>
      </c>
      <c r="Q9" s="17">
        <v>0.50183848345971926</v>
      </c>
      <c r="R9" s="17">
        <v>0.45267331620348411</v>
      </c>
      <c r="S9" s="17">
        <v>0.51562341164710068</v>
      </c>
      <c r="T9" s="17">
        <v>0.49521652985097669</v>
      </c>
      <c r="U9" s="17">
        <v>0.37703152958414798</v>
      </c>
      <c r="V9" s="17">
        <v>0.40899661008701749</v>
      </c>
      <c r="W9" s="17">
        <v>0.42554686233350042</v>
      </c>
      <c r="X9" s="17">
        <v>0.43479030343529529</v>
      </c>
      <c r="Y9" s="17">
        <v>0.47018752081923032</v>
      </c>
      <c r="AA9" s="17">
        <v>0.41473517965781281</v>
      </c>
      <c r="AB9" s="17">
        <v>0.4036152965734352</v>
      </c>
      <c r="AC9" s="17">
        <v>0.36024995937896231</v>
      </c>
      <c r="AD9" s="17">
        <v>0.49750131146197901</v>
      </c>
      <c r="AE9" s="17">
        <v>0.44028999539211833</v>
      </c>
      <c r="AF9" s="17">
        <v>0.38610150032125762</v>
      </c>
      <c r="AG9" s="17">
        <v>0.46975251625885062</v>
      </c>
      <c r="AH9" s="17">
        <v>0.50778440002538971</v>
      </c>
      <c r="AI9" s="17">
        <v>0.44514938215537431</v>
      </c>
    </row>
    <row r="10" spans="2:37" ht="32" customHeight="1" x14ac:dyDescent="0.2">
      <c r="B10" s="20" t="s">
        <v>339</v>
      </c>
      <c r="C10" s="17">
        <v>6.7853994202750401E-2</v>
      </c>
      <c r="D10" s="17">
        <v>0.1030091037239344</v>
      </c>
      <c r="E10" s="17">
        <v>8.5896142099890924E-2</v>
      </c>
      <c r="F10" s="17">
        <v>6.3515941540288751E-2</v>
      </c>
      <c r="G10" s="17">
        <v>6.6177896026016189E-2</v>
      </c>
      <c r="H10" s="17">
        <v>3.4598871651747382E-2</v>
      </c>
      <c r="I10" s="17">
        <v>2.9154862538351711E-2</v>
      </c>
      <c r="K10" s="17">
        <v>7.9916931027094268E-2</v>
      </c>
      <c r="L10" s="17">
        <v>5.5948601582009538E-2</v>
      </c>
      <c r="N10" s="17">
        <v>4.7654334429504487E-2</v>
      </c>
      <c r="O10" s="17">
        <v>2.9312158850349879E-2</v>
      </c>
      <c r="P10" s="17">
        <v>7.1939350649671607E-2</v>
      </c>
      <c r="Q10" s="17">
        <v>0.12513391667449131</v>
      </c>
      <c r="R10" s="17">
        <v>8.8479721443251474E-2</v>
      </c>
      <c r="S10" s="17">
        <v>5.2712915700558791E-2</v>
      </c>
      <c r="T10" s="17">
        <v>7.252875001567731E-2</v>
      </c>
      <c r="U10" s="17">
        <v>6.0364080914413899E-2</v>
      </c>
      <c r="V10" s="17">
        <v>7.9475685739469351E-2</v>
      </c>
      <c r="W10" s="17">
        <v>5.6696551158346223E-2</v>
      </c>
      <c r="X10" s="17">
        <v>3.320332604575657E-2</v>
      </c>
      <c r="Y10" s="17">
        <v>9.2935217570866535E-2</v>
      </c>
      <c r="AA10" s="17">
        <v>0.1160881737464593</v>
      </c>
      <c r="AB10" s="17">
        <v>9.7125191956399307E-2</v>
      </c>
      <c r="AC10" s="17">
        <v>3.4588209306394398E-2</v>
      </c>
      <c r="AD10" s="17">
        <v>6.5121693339524458E-2</v>
      </c>
      <c r="AE10" s="17">
        <v>6.5375332967226432E-2</v>
      </c>
      <c r="AF10" s="17">
        <v>6.2969626054471511E-2</v>
      </c>
      <c r="AG10" s="17">
        <v>3.0810230101737401E-2</v>
      </c>
      <c r="AH10" s="17">
        <v>2.7733765859972819E-2</v>
      </c>
      <c r="AI10" s="17">
        <v>1.3388910059994701E-2</v>
      </c>
    </row>
    <row r="11" spans="2:37" ht="46" customHeight="1" x14ac:dyDescent="0.2">
      <c r="B11" s="20" t="s">
        <v>340</v>
      </c>
      <c r="C11" s="17">
        <v>0.1681129770554409</v>
      </c>
      <c r="D11" s="17">
        <v>0.17100396267197709</v>
      </c>
      <c r="E11" s="17">
        <v>0.22782839128014229</v>
      </c>
      <c r="F11" s="17">
        <v>0.1401373127834864</v>
      </c>
      <c r="G11" s="17">
        <v>0.1229459352282273</v>
      </c>
      <c r="H11" s="17">
        <v>0.18489011879414399</v>
      </c>
      <c r="I11" s="17">
        <v>0.15173980875064741</v>
      </c>
      <c r="K11" s="17">
        <v>0.1755960735316639</v>
      </c>
      <c r="L11" s="17">
        <v>0.16144368839247569</v>
      </c>
      <c r="N11" s="17">
        <v>0.1414736405435135</v>
      </c>
      <c r="O11" s="17">
        <v>0.17086678956283899</v>
      </c>
      <c r="P11" s="17">
        <v>0.19669140909541891</v>
      </c>
      <c r="Q11" s="17">
        <v>8.3456870180241088E-2</v>
      </c>
      <c r="R11" s="17">
        <v>0.16018557362188779</v>
      </c>
      <c r="S11" s="17">
        <v>0.15276060721009371</v>
      </c>
      <c r="T11" s="17">
        <v>0.16891737574211049</v>
      </c>
      <c r="U11" s="17">
        <v>0.2041947719288047</v>
      </c>
      <c r="V11" s="17">
        <v>0.17471206917824389</v>
      </c>
      <c r="W11" s="17">
        <v>0.1528982952925407</v>
      </c>
      <c r="X11" s="17">
        <v>0.1967073585852025</v>
      </c>
      <c r="Y11" s="17">
        <v>0.18640208430511351</v>
      </c>
      <c r="AA11" s="17">
        <v>0.2052220799907794</v>
      </c>
      <c r="AB11" s="17">
        <v>0.14854096313445289</v>
      </c>
      <c r="AC11" s="17">
        <v>0.17066012304383291</v>
      </c>
      <c r="AD11" s="17">
        <v>0.17127074439297479</v>
      </c>
      <c r="AE11" s="17">
        <v>0.182199679862424</v>
      </c>
      <c r="AF11" s="17">
        <v>0.16123276269709541</v>
      </c>
      <c r="AG11" s="17">
        <v>0.14850340163073431</v>
      </c>
      <c r="AH11" s="17">
        <v>0.1298054002048247</v>
      </c>
      <c r="AI11" s="17">
        <v>0.17573533412416159</v>
      </c>
    </row>
    <row r="12" spans="2:37" ht="46" customHeight="1" x14ac:dyDescent="0.2">
      <c r="B12" s="20" t="s">
        <v>341</v>
      </c>
      <c r="C12" s="17">
        <v>0.23501004720581689</v>
      </c>
      <c r="D12" s="17">
        <v>0.23289857074745349</v>
      </c>
      <c r="E12" s="17">
        <v>0.2071319261738489</v>
      </c>
      <c r="F12" s="17">
        <v>0.22504441239763831</v>
      </c>
      <c r="G12" s="17">
        <v>0.22196133102416479</v>
      </c>
      <c r="H12" s="17">
        <v>0.32100254985263987</v>
      </c>
      <c r="I12" s="17">
        <v>0.23970290021367949</v>
      </c>
      <c r="K12" s="17">
        <v>0.24178550922015871</v>
      </c>
      <c r="L12" s="17">
        <v>0.229441893092828</v>
      </c>
      <c r="N12" s="17">
        <v>0.27299149193602062</v>
      </c>
      <c r="O12" s="17">
        <v>0.24849897621805209</v>
      </c>
      <c r="P12" s="17">
        <v>0.28415137749504021</v>
      </c>
      <c r="Q12" s="17">
        <v>0.25510732631477329</v>
      </c>
      <c r="R12" s="17">
        <v>0.21369965293579149</v>
      </c>
      <c r="S12" s="17">
        <v>0.22961433239771509</v>
      </c>
      <c r="T12" s="17">
        <v>0.1916037029187774</v>
      </c>
      <c r="U12" s="17">
        <v>0.24836382951857189</v>
      </c>
      <c r="V12" s="17">
        <v>0.21580652490434271</v>
      </c>
      <c r="W12" s="17">
        <v>0.1967120311020929</v>
      </c>
      <c r="X12" s="17">
        <v>0.27466370471151402</v>
      </c>
      <c r="Y12" s="17">
        <v>0.26680006014044738</v>
      </c>
      <c r="AA12" s="17">
        <v>0.24060175616993851</v>
      </c>
      <c r="AB12" s="17">
        <v>0.1732106692781456</v>
      </c>
      <c r="AC12" s="17">
        <v>0.32300112487175292</v>
      </c>
      <c r="AD12" s="17">
        <v>0.25019037734852989</v>
      </c>
      <c r="AE12" s="17">
        <v>0.23352676426529709</v>
      </c>
      <c r="AF12" s="17">
        <v>0.35138899840233417</v>
      </c>
      <c r="AG12" s="17">
        <v>0.18990455818580709</v>
      </c>
      <c r="AH12" s="17">
        <v>0.26505021643160559</v>
      </c>
      <c r="AI12" s="17">
        <v>0.25850390174459792</v>
      </c>
    </row>
    <row r="13" spans="2:37" ht="32" customHeight="1" x14ac:dyDescent="0.2">
      <c r="B13" s="20" t="s">
        <v>342</v>
      </c>
      <c r="C13" s="17">
        <v>0.37113945350686461</v>
      </c>
      <c r="D13" s="17">
        <v>0.40899396497802148</v>
      </c>
      <c r="E13" s="17">
        <v>0.36616884665386518</v>
      </c>
      <c r="F13" s="17">
        <v>0.38826545393551237</v>
      </c>
      <c r="G13" s="17">
        <v>0.39624260961169078</v>
      </c>
      <c r="H13" s="17">
        <v>0.33930171339156662</v>
      </c>
      <c r="I13" s="17">
        <v>0.29777796129177592</v>
      </c>
      <c r="K13" s="17">
        <v>0.40061457297657649</v>
      </c>
      <c r="L13" s="17">
        <v>0.34032143750587579</v>
      </c>
      <c r="N13" s="17">
        <v>0.33340254160835908</v>
      </c>
      <c r="O13" s="17">
        <v>0.235474683048012</v>
      </c>
      <c r="P13" s="17">
        <v>0.41563006960883692</v>
      </c>
      <c r="Q13" s="17">
        <v>0.25525000351707422</v>
      </c>
      <c r="R13" s="17">
        <v>0.3423875760321361</v>
      </c>
      <c r="S13" s="17">
        <v>0.30443073689411088</v>
      </c>
      <c r="T13" s="17">
        <v>0.38771358405884682</v>
      </c>
      <c r="U13" s="17">
        <v>0.37222570067943522</v>
      </c>
      <c r="V13" s="17">
        <v>0.43533998842548771</v>
      </c>
      <c r="W13" s="17">
        <v>0.38535870223867791</v>
      </c>
      <c r="X13" s="17">
        <v>0.34865085636462079</v>
      </c>
      <c r="Y13" s="17">
        <v>0.46036942895875271</v>
      </c>
      <c r="AA13" s="17">
        <v>0.33026659109880002</v>
      </c>
      <c r="AB13" s="17">
        <v>0.41081781565910042</v>
      </c>
      <c r="AC13" s="17">
        <v>0.28839769425545592</v>
      </c>
      <c r="AD13" s="17">
        <v>0.43213083834491628</v>
      </c>
      <c r="AE13" s="17">
        <v>0.38264907942497461</v>
      </c>
      <c r="AF13" s="17">
        <v>0.41363429262685669</v>
      </c>
      <c r="AG13" s="17">
        <v>0.33801177790638082</v>
      </c>
      <c r="AH13" s="17">
        <v>0.28328300975771598</v>
      </c>
      <c r="AI13" s="17">
        <v>0.3504149233703972</v>
      </c>
    </row>
    <row r="14" spans="2:37" ht="32" customHeight="1" x14ac:dyDescent="0.2">
      <c r="B14" s="20" t="s">
        <v>343</v>
      </c>
      <c r="C14" s="17">
        <v>0.29745271185055999</v>
      </c>
      <c r="D14" s="17">
        <v>0.2487027814737639</v>
      </c>
      <c r="E14" s="17">
        <v>0.2749998933986833</v>
      </c>
      <c r="F14" s="17">
        <v>0.27032702752596049</v>
      </c>
      <c r="G14" s="17">
        <v>0.26526150138118132</v>
      </c>
      <c r="H14" s="17">
        <v>0.42598569532969532</v>
      </c>
      <c r="I14" s="17">
        <v>0.36871136891091649</v>
      </c>
      <c r="K14" s="17">
        <v>0.29905408940847478</v>
      </c>
      <c r="L14" s="17">
        <v>0.29461661137222289</v>
      </c>
      <c r="N14" s="17">
        <v>0.30292892240811659</v>
      </c>
      <c r="O14" s="17">
        <v>0.18969247846334061</v>
      </c>
      <c r="P14" s="17">
        <v>0.35957230832801651</v>
      </c>
      <c r="Q14" s="17">
        <v>0.17191187628268961</v>
      </c>
      <c r="R14" s="17">
        <v>0.26251306406356689</v>
      </c>
      <c r="S14" s="17">
        <v>0.33438145329800228</v>
      </c>
      <c r="T14" s="17">
        <v>0.34347316126786792</v>
      </c>
      <c r="U14" s="17">
        <v>0.32764427949629121</v>
      </c>
      <c r="V14" s="17">
        <v>0.22021559569049329</v>
      </c>
      <c r="W14" s="17">
        <v>0.32636192724239332</v>
      </c>
      <c r="X14" s="17">
        <v>0.30797371832156301</v>
      </c>
      <c r="Y14" s="17">
        <v>0.39657694976940649</v>
      </c>
      <c r="AA14" s="17">
        <v>0.25655835435413771</v>
      </c>
      <c r="AB14" s="17">
        <v>0.27439134536631199</v>
      </c>
      <c r="AC14" s="17">
        <v>0.31461690936169712</v>
      </c>
      <c r="AD14" s="17">
        <v>0.31253765603152639</v>
      </c>
      <c r="AE14" s="17">
        <v>0.31524311116109249</v>
      </c>
      <c r="AF14" s="17">
        <v>0.28563951185579978</v>
      </c>
      <c r="AG14" s="17">
        <v>0.30777516630301988</v>
      </c>
      <c r="AH14" s="17">
        <v>0.35135899823246641</v>
      </c>
      <c r="AI14" s="17">
        <v>0.25332957158728842</v>
      </c>
    </row>
    <row r="15" spans="2:37" ht="32" customHeight="1" x14ac:dyDescent="0.2">
      <c r="B15" s="20" t="s">
        <v>344</v>
      </c>
      <c r="C15" s="17">
        <v>0.36395448249796131</v>
      </c>
      <c r="D15" s="17">
        <v>0.38774885051428398</v>
      </c>
      <c r="E15" s="17">
        <v>0.35309746324762098</v>
      </c>
      <c r="F15" s="17">
        <v>0.31628792418746032</v>
      </c>
      <c r="G15" s="17">
        <v>0.3599365558296107</v>
      </c>
      <c r="H15" s="17">
        <v>0.41898629797780268</v>
      </c>
      <c r="I15" s="17">
        <v>0.37695897095518471</v>
      </c>
      <c r="K15" s="17">
        <v>0.38352276033773958</v>
      </c>
      <c r="L15" s="17">
        <v>0.34331368080211438</v>
      </c>
      <c r="N15" s="17">
        <v>0.37316534953215008</v>
      </c>
      <c r="O15" s="17">
        <v>0.427698803073912</v>
      </c>
      <c r="P15" s="17">
        <v>0.46165920892003193</v>
      </c>
      <c r="Q15" s="17">
        <v>0.27041593409238762</v>
      </c>
      <c r="R15" s="17">
        <v>0.34244942341475421</v>
      </c>
      <c r="S15" s="17">
        <v>0.33050255219645081</v>
      </c>
      <c r="T15" s="17">
        <v>0.3400126847150341</v>
      </c>
      <c r="U15" s="17">
        <v>0.29728986941631902</v>
      </c>
      <c r="V15" s="17">
        <v>0.36556598803225621</v>
      </c>
      <c r="W15" s="17">
        <v>0.48369503992575902</v>
      </c>
      <c r="X15" s="17">
        <v>0.34531921985893899</v>
      </c>
      <c r="Y15" s="17">
        <v>0.32522325003600872</v>
      </c>
      <c r="AA15" s="17">
        <v>0.38738121264992181</v>
      </c>
      <c r="AB15" s="17">
        <v>0.32448200801418908</v>
      </c>
      <c r="AC15" s="17">
        <v>0.39991881076208852</v>
      </c>
      <c r="AD15" s="17">
        <v>0.3653964925355308</v>
      </c>
      <c r="AE15" s="17">
        <v>0.35340894472363032</v>
      </c>
      <c r="AF15" s="17">
        <v>0.44906087061467043</v>
      </c>
      <c r="AG15" s="17">
        <v>0.37186771619223141</v>
      </c>
      <c r="AH15" s="17">
        <v>0.3769000990602675</v>
      </c>
      <c r="AI15" s="17">
        <v>0.39093552640010443</v>
      </c>
    </row>
    <row r="16" spans="2:37" ht="32" customHeight="1" x14ac:dyDescent="0.2">
      <c r="B16" s="20" t="s">
        <v>345</v>
      </c>
      <c r="C16" s="17">
        <v>0.27723140053382128</v>
      </c>
      <c r="D16" s="17">
        <v>0.41281794075452799</v>
      </c>
      <c r="E16" s="17">
        <v>0.2750084753374285</v>
      </c>
      <c r="F16" s="17">
        <v>0.27155944791277981</v>
      </c>
      <c r="G16" s="17">
        <v>0.25507382812773899</v>
      </c>
      <c r="H16" s="17">
        <v>0.27966831362149169</v>
      </c>
      <c r="I16" s="17">
        <v>0.1358304965932943</v>
      </c>
      <c r="K16" s="17">
        <v>0.27650105136497788</v>
      </c>
      <c r="L16" s="17">
        <v>0.27663933082018272</v>
      </c>
      <c r="N16" s="17">
        <v>0.23011221311154659</v>
      </c>
      <c r="O16" s="17">
        <v>0.32688564557458172</v>
      </c>
      <c r="P16" s="17">
        <v>0.27262001025733912</v>
      </c>
      <c r="Q16" s="17">
        <v>0.22727727601988221</v>
      </c>
      <c r="R16" s="17">
        <v>0.32454366949428409</v>
      </c>
      <c r="S16" s="17">
        <v>0.29184719151619271</v>
      </c>
      <c r="T16" s="17">
        <v>0.28248130422629758</v>
      </c>
      <c r="U16" s="17">
        <v>0.26893043032997938</v>
      </c>
      <c r="V16" s="17">
        <v>0.26723128499580429</v>
      </c>
      <c r="W16" s="17">
        <v>0.23920787941986549</v>
      </c>
      <c r="X16" s="17">
        <v>0.29230965226043248</v>
      </c>
      <c r="Y16" s="17">
        <v>0.32624882510077408</v>
      </c>
      <c r="AA16" s="17">
        <v>0.30181510651992882</v>
      </c>
      <c r="AB16" s="17">
        <v>0.23749150821263021</v>
      </c>
      <c r="AC16" s="17">
        <v>0.18286607794039081</v>
      </c>
      <c r="AD16" s="17">
        <v>0.38278586975111778</v>
      </c>
      <c r="AE16" s="17">
        <v>0.26694333260120512</v>
      </c>
      <c r="AF16" s="17">
        <v>0.25964183164468763</v>
      </c>
      <c r="AG16" s="17">
        <v>0.29577367898270068</v>
      </c>
      <c r="AH16" s="17">
        <v>0.2720789284405441</v>
      </c>
      <c r="AI16" s="17">
        <v>0.28210403489094238</v>
      </c>
    </row>
    <row r="17" spans="2:35" ht="46" customHeight="1" x14ac:dyDescent="0.2">
      <c r="B17" s="20" t="s">
        <v>346</v>
      </c>
      <c r="C17" s="17">
        <v>0.18841173089088711</v>
      </c>
      <c r="D17" s="17">
        <v>0.20262602881165581</v>
      </c>
      <c r="E17" s="17">
        <v>0.21529325679681419</v>
      </c>
      <c r="F17" s="17">
        <v>0.16179594480403511</v>
      </c>
      <c r="G17" s="17">
        <v>0.16085192218698649</v>
      </c>
      <c r="H17" s="17">
        <v>0.20571809367220839</v>
      </c>
      <c r="I17" s="17">
        <v>0.18565597149423299</v>
      </c>
      <c r="K17" s="17">
        <v>0.18930638315847789</v>
      </c>
      <c r="L17" s="17">
        <v>0.1871318706922443</v>
      </c>
      <c r="N17" s="17">
        <v>0.19850068801255441</v>
      </c>
      <c r="O17" s="17">
        <v>0.22072009004492599</v>
      </c>
      <c r="P17" s="17">
        <v>0.15796167601844291</v>
      </c>
      <c r="Q17" s="17">
        <v>0.14481348808079991</v>
      </c>
      <c r="R17" s="17">
        <v>0.21073489129498649</v>
      </c>
      <c r="S17" s="17">
        <v>0.19799550232692981</v>
      </c>
      <c r="T17" s="17">
        <v>0.21538778696652769</v>
      </c>
      <c r="U17" s="17">
        <v>0.18370190521381891</v>
      </c>
      <c r="V17" s="17">
        <v>0.14985422279150851</v>
      </c>
      <c r="W17" s="17">
        <v>0.15716303077320351</v>
      </c>
      <c r="X17" s="17">
        <v>0.25574181682692781</v>
      </c>
      <c r="Y17" s="17">
        <v>0.20081358501750629</v>
      </c>
      <c r="AA17" s="17">
        <v>0.18517666170186631</v>
      </c>
      <c r="AB17" s="17">
        <v>0.19034704666011409</v>
      </c>
      <c r="AC17" s="17">
        <v>0.19511906804715221</v>
      </c>
      <c r="AD17" s="17">
        <v>0.19744368197802789</v>
      </c>
      <c r="AE17" s="17">
        <v>0.21193994098938779</v>
      </c>
      <c r="AF17" s="17">
        <v>6.6290013918226282E-2</v>
      </c>
      <c r="AG17" s="17">
        <v>0.1847777116614</v>
      </c>
      <c r="AH17" s="17">
        <v>0.1650123341994213</v>
      </c>
      <c r="AI17" s="17">
        <v>0.16035068340903111</v>
      </c>
    </row>
    <row r="18" spans="2:35" ht="32" customHeight="1" x14ac:dyDescent="0.2">
      <c r="B18" s="20" t="s">
        <v>347</v>
      </c>
      <c r="C18" s="17">
        <v>0.2964222533624184</v>
      </c>
      <c r="D18" s="17">
        <v>0.25389961296685792</v>
      </c>
      <c r="E18" s="17">
        <v>0.28242086024110358</v>
      </c>
      <c r="F18" s="17">
        <v>0.28977476706658079</v>
      </c>
      <c r="G18" s="17">
        <v>0.33582087463815719</v>
      </c>
      <c r="H18" s="17">
        <v>0.34631124529223078</v>
      </c>
      <c r="I18" s="17">
        <v>0.28781256121039328</v>
      </c>
      <c r="K18" s="17">
        <v>0.28733382469559571</v>
      </c>
      <c r="L18" s="17">
        <v>0.3044552969162993</v>
      </c>
      <c r="N18" s="17">
        <v>0.31950786047549218</v>
      </c>
      <c r="O18" s="17">
        <v>0.29783508448602231</v>
      </c>
      <c r="P18" s="17">
        <v>0.34060809908540662</v>
      </c>
      <c r="Q18" s="17">
        <v>0.2352303050957878</v>
      </c>
      <c r="R18" s="17">
        <v>0.29761735062211692</v>
      </c>
      <c r="S18" s="17">
        <v>0.26471986659757429</v>
      </c>
      <c r="T18" s="17">
        <v>0.24719001375665101</v>
      </c>
      <c r="U18" s="17">
        <v>0.34015106462128508</v>
      </c>
      <c r="V18" s="17">
        <v>0.27559127715951842</v>
      </c>
      <c r="W18" s="17">
        <v>0.31326195016520908</v>
      </c>
      <c r="X18" s="17">
        <v>0.34117347899624112</v>
      </c>
      <c r="Y18" s="17">
        <v>0.27566927013077941</v>
      </c>
      <c r="AA18" s="17">
        <v>0.38172081805088032</v>
      </c>
      <c r="AB18" s="17">
        <v>0.31997288833804421</v>
      </c>
      <c r="AC18" s="17">
        <v>0.23422356067615521</v>
      </c>
      <c r="AD18" s="17">
        <v>0.25046315786610812</v>
      </c>
      <c r="AE18" s="17">
        <v>0.26717814528716011</v>
      </c>
      <c r="AF18" s="17">
        <v>0.50691005948557388</v>
      </c>
      <c r="AG18" s="17">
        <v>0.29876415848027882</v>
      </c>
      <c r="AH18" s="17">
        <v>0.21990322778708879</v>
      </c>
      <c r="AI18" s="17">
        <v>0.34300040321357472</v>
      </c>
    </row>
    <row r="19" spans="2:35" ht="19" customHeight="1" x14ac:dyDescent="0.2">
      <c r="B19" s="20" t="s">
        <v>348</v>
      </c>
      <c r="C19" s="17">
        <v>0.1259013829493015</v>
      </c>
      <c r="D19" s="17">
        <v>8.6369798894685143E-2</v>
      </c>
      <c r="E19" s="17">
        <v>0.15123939246727669</v>
      </c>
      <c r="F19" s="17">
        <v>0.1421367557181695</v>
      </c>
      <c r="G19" s="17">
        <v>0.122171813628073</v>
      </c>
      <c r="H19" s="17">
        <v>9.5078717500747992E-2</v>
      </c>
      <c r="I19" s="17">
        <v>0.14499487985117909</v>
      </c>
      <c r="K19" s="17">
        <v>0.12127716648715101</v>
      </c>
      <c r="L19" s="17">
        <v>0.13132840770205689</v>
      </c>
      <c r="N19" s="17">
        <v>0.17754365056141039</v>
      </c>
      <c r="O19" s="17">
        <v>9.6827415427239966E-2</v>
      </c>
      <c r="P19" s="17">
        <v>5.1653010862459971E-2</v>
      </c>
      <c r="Q19" s="17">
        <v>0.16958545748390619</v>
      </c>
      <c r="R19" s="17">
        <v>8.2650011880381249E-2</v>
      </c>
      <c r="S19" s="17">
        <v>0.11194428690030039</v>
      </c>
      <c r="T19" s="17">
        <v>0.1130931631665086</v>
      </c>
      <c r="U19" s="17">
        <v>0.14459654302658201</v>
      </c>
      <c r="V19" s="17">
        <v>0.15122277820712801</v>
      </c>
      <c r="W19" s="17">
        <v>0.1407547149069005</v>
      </c>
      <c r="X19" s="17">
        <v>0.13187990398731439</v>
      </c>
      <c r="Y19" s="17">
        <v>8.3026765001806058E-2</v>
      </c>
      <c r="AA19" s="17">
        <v>0.12908861411870209</v>
      </c>
      <c r="AB19" s="17">
        <v>0.1287241387285929</v>
      </c>
      <c r="AC19" s="17">
        <v>0.13570754341588601</v>
      </c>
      <c r="AD19" s="17">
        <v>0.12698621606890251</v>
      </c>
      <c r="AE19" s="17">
        <v>0.11601050409888571</v>
      </c>
      <c r="AF19" s="17">
        <v>0.22745507149908339</v>
      </c>
      <c r="AG19" s="17">
        <v>6.4541966005005086E-2</v>
      </c>
      <c r="AH19" s="17">
        <v>0.12065783343908799</v>
      </c>
      <c r="AI19" s="17">
        <v>0.150676815849699</v>
      </c>
    </row>
    <row r="20" spans="2:35" ht="19" customHeight="1" x14ac:dyDescent="0.2">
      <c r="B20" s="20" t="s">
        <v>177</v>
      </c>
      <c r="C20" s="17">
        <v>5.0520363431378924E-3</v>
      </c>
      <c r="D20" s="17">
        <v>4.5321187238205399E-3</v>
      </c>
      <c r="E20" s="17">
        <v>8.1518444260161756E-3</v>
      </c>
      <c r="F20" s="17">
        <v>9.0685450052056232E-3</v>
      </c>
      <c r="G20" s="17">
        <v>0</v>
      </c>
      <c r="H20" s="17">
        <v>6.6649653742740251E-3</v>
      </c>
      <c r="I20" s="17">
        <v>0</v>
      </c>
      <c r="K20" s="17">
        <v>8.4891018063158116E-3</v>
      </c>
      <c r="L20" s="17">
        <v>1.578709194992513E-3</v>
      </c>
      <c r="N20" s="17">
        <v>0</v>
      </c>
      <c r="O20" s="17">
        <v>0</v>
      </c>
      <c r="P20" s="17">
        <v>1.7020802966097041E-2</v>
      </c>
      <c r="Q20" s="17">
        <v>1.9895214864173269E-2</v>
      </c>
      <c r="R20" s="17">
        <v>0</v>
      </c>
      <c r="S20" s="17">
        <v>0</v>
      </c>
      <c r="T20" s="17">
        <v>0</v>
      </c>
      <c r="U20" s="17">
        <v>8.7868255671700885E-3</v>
      </c>
      <c r="V20" s="17">
        <v>0</v>
      </c>
      <c r="W20" s="17">
        <v>0</v>
      </c>
      <c r="X20" s="17">
        <v>1.0939620879704849E-2</v>
      </c>
      <c r="Y20" s="17">
        <v>2.345145245388142E-2</v>
      </c>
      <c r="AA20" s="17">
        <v>1.400574488815075E-2</v>
      </c>
      <c r="AB20" s="17">
        <v>7.8511489648137762E-3</v>
      </c>
      <c r="AC20" s="17">
        <v>0</v>
      </c>
      <c r="AD20" s="17">
        <v>1.2704745257274981E-2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</row>
    <row r="21" spans="2:35" ht="19" customHeight="1" x14ac:dyDescent="0.2">
      <c r="B21" s="20" t="s">
        <v>75</v>
      </c>
      <c r="C21" s="17">
        <v>1.171366999969543E-2</v>
      </c>
      <c r="D21" s="17">
        <v>4.4517847090310746E-3</v>
      </c>
      <c r="E21" s="17">
        <v>2.464477905658766E-2</v>
      </c>
      <c r="F21" s="17">
        <v>1.8379611715502678E-2</v>
      </c>
      <c r="G21" s="17">
        <v>5.1393715736223278E-3</v>
      </c>
      <c r="H21" s="17">
        <v>0</v>
      </c>
      <c r="I21" s="17">
        <v>9.3190032735035247E-3</v>
      </c>
      <c r="K21" s="17">
        <v>7.0616310961089416E-3</v>
      </c>
      <c r="L21" s="17">
        <v>1.6520202901582261E-2</v>
      </c>
      <c r="N21" s="17">
        <v>1.9977492807022459E-2</v>
      </c>
      <c r="O21" s="17">
        <v>0</v>
      </c>
      <c r="P21" s="17">
        <v>3.6665734334845802E-2</v>
      </c>
      <c r="Q21" s="17">
        <v>2.3291456560021209E-2</v>
      </c>
      <c r="R21" s="17">
        <v>1.6039391462377039E-2</v>
      </c>
      <c r="S21" s="17">
        <v>0</v>
      </c>
      <c r="T21" s="17">
        <v>0</v>
      </c>
      <c r="U21" s="17">
        <v>1.850283232877609E-2</v>
      </c>
      <c r="V21" s="17">
        <v>6.0466663536774372E-3</v>
      </c>
      <c r="W21" s="17">
        <v>7.3356105659678041E-3</v>
      </c>
      <c r="X21" s="17">
        <v>1.0261041803618601E-2</v>
      </c>
      <c r="Y21" s="17">
        <v>1.5285909271206001E-2</v>
      </c>
      <c r="AA21" s="17">
        <v>0</v>
      </c>
      <c r="AB21" s="17">
        <v>8.7167666522825916E-3</v>
      </c>
      <c r="AC21" s="17">
        <v>1.1905204111121091E-2</v>
      </c>
      <c r="AD21" s="17">
        <v>1.862606129448147E-2</v>
      </c>
      <c r="AE21" s="17">
        <v>0</v>
      </c>
      <c r="AF21" s="17">
        <v>0</v>
      </c>
      <c r="AG21" s="17">
        <v>4.7372437091633267E-2</v>
      </c>
      <c r="AH21" s="17">
        <v>4.5919218951647529E-2</v>
      </c>
      <c r="AI21" s="17">
        <v>0</v>
      </c>
    </row>
    <row r="23" spans="2:35" x14ac:dyDescent="0.2">
      <c r="B23" s="21" t="s">
        <v>27</v>
      </c>
    </row>
    <row r="24" spans="2:35" x14ac:dyDescent="0.2">
      <c r="B24" t="s">
        <v>409</v>
      </c>
    </row>
    <row r="25" spans="2:35" x14ac:dyDescent="0.2">
      <c r="B25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349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579</v>
      </c>
      <c r="D7" s="24">
        <v>62</v>
      </c>
      <c r="E7" s="24">
        <v>67</v>
      </c>
      <c r="F7" s="24">
        <v>78</v>
      </c>
      <c r="G7" s="24">
        <v>91</v>
      </c>
      <c r="H7" s="24">
        <v>104</v>
      </c>
      <c r="I7" s="24">
        <v>177</v>
      </c>
      <c r="K7" s="24">
        <v>305</v>
      </c>
      <c r="L7" s="24">
        <v>271</v>
      </c>
      <c r="N7" s="24">
        <v>44</v>
      </c>
      <c r="O7" s="24">
        <v>22</v>
      </c>
      <c r="P7" s="24">
        <v>31</v>
      </c>
      <c r="Q7" s="24">
        <v>23</v>
      </c>
      <c r="R7" s="24">
        <v>74</v>
      </c>
      <c r="S7" s="24">
        <v>47</v>
      </c>
      <c r="T7" s="24">
        <v>37</v>
      </c>
      <c r="U7" s="24">
        <v>51</v>
      </c>
      <c r="V7" s="24">
        <v>66</v>
      </c>
      <c r="W7" s="24">
        <v>84</v>
      </c>
      <c r="X7" s="24">
        <v>46</v>
      </c>
      <c r="Y7" s="24">
        <v>54</v>
      </c>
      <c r="AA7" s="24">
        <v>93</v>
      </c>
      <c r="AB7" s="24">
        <v>99</v>
      </c>
      <c r="AC7" s="24">
        <v>47</v>
      </c>
      <c r="AD7" s="24">
        <v>62</v>
      </c>
      <c r="AE7" s="24">
        <v>137</v>
      </c>
      <c r="AF7" s="24">
        <v>20</v>
      </c>
      <c r="AG7" s="24">
        <v>48</v>
      </c>
      <c r="AH7" s="24">
        <v>41</v>
      </c>
      <c r="AI7" s="24">
        <v>32</v>
      </c>
    </row>
    <row r="8" spans="2:37" x14ac:dyDescent="0.2">
      <c r="B8" s="7" t="s">
        <v>69</v>
      </c>
      <c r="C8" s="13">
        <v>587</v>
      </c>
      <c r="D8" s="13">
        <v>57</v>
      </c>
      <c r="E8" s="13">
        <v>67</v>
      </c>
      <c r="F8" s="13">
        <v>80</v>
      </c>
      <c r="G8" s="13">
        <v>88</v>
      </c>
      <c r="H8" s="13">
        <v>102</v>
      </c>
      <c r="I8" s="13">
        <v>193</v>
      </c>
      <c r="K8" s="13">
        <v>300</v>
      </c>
      <c r="L8" s="13">
        <v>285</v>
      </c>
      <c r="N8" s="13">
        <v>49</v>
      </c>
      <c r="O8" s="13">
        <v>20</v>
      </c>
      <c r="P8" s="13">
        <v>31</v>
      </c>
      <c r="Q8" s="13">
        <v>23</v>
      </c>
      <c r="R8" s="13">
        <v>72</v>
      </c>
      <c r="S8" s="13">
        <v>46</v>
      </c>
      <c r="T8" s="13">
        <v>36</v>
      </c>
      <c r="U8" s="13">
        <v>51</v>
      </c>
      <c r="V8" s="13">
        <v>69</v>
      </c>
      <c r="W8" s="13">
        <v>84</v>
      </c>
      <c r="X8" s="13">
        <v>47</v>
      </c>
      <c r="Y8" s="13">
        <v>60</v>
      </c>
      <c r="AA8" s="13">
        <v>97</v>
      </c>
      <c r="AB8" s="13">
        <v>102</v>
      </c>
      <c r="AC8" s="13">
        <v>48</v>
      </c>
      <c r="AD8" s="13">
        <v>61</v>
      </c>
      <c r="AE8" s="13">
        <v>140</v>
      </c>
      <c r="AF8" s="13">
        <v>22</v>
      </c>
      <c r="AG8" s="13">
        <v>45</v>
      </c>
      <c r="AH8" s="13">
        <v>42</v>
      </c>
      <c r="AI8" s="13">
        <v>32</v>
      </c>
    </row>
    <row r="9" spans="2:37" ht="32" customHeight="1" x14ac:dyDescent="0.2">
      <c r="B9" s="20" t="s">
        <v>350</v>
      </c>
      <c r="C9" s="17">
        <v>0.2254606050405055</v>
      </c>
      <c r="D9" s="17">
        <v>0.27264107793260178</v>
      </c>
      <c r="E9" s="17">
        <v>0.2044777662637669</v>
      </c>
      <c r="F9" s="17">
        <v>0.20951369056009839</v>
      </c>
      <c r="G9" s="17">
        <v>0.19727749408389339</v>
      </c>
      <c r="H9" s="17">
        <v>0.18969442835305289</v>
      </c>
      <c r="I9" s="17">
        <v>0.25690217864900627</v>
      </c>
      <c r="K9" s="17">
        <v>0.23628235007979631</v>
      </c>
      <c r="L9" s="17">
        <v>0.21617106385589499</v>
      </c>
      <c r="N9" s="17">
        <v>0.18990763258391899</v>
      </c>
      <c r="O9" s="17">
        <v>0.29129416161979582</v>
      </c>
      <c r="P9" s="17">
        <v>0.1955972731632567</v>
      </c>
      <c r="Q9" s="17">
        <v>0.30645301788908558</v>
      </c>
      <c r="R9" s="17">
        <v>0.17271280885289431</v>
      </c>
      <c r="S9" s="17">
        <v>0.2716093559619791</v>
      </c>
      <c r="T9" s="17">
        <v>0.16084792698914979</v>
      </c>
      <c r="U9" s="17">
        <v>0.2966749283484863</v>
      </c>
      <c r="V9" s="17">
        <v>0.24616606682045331</v>
      </c>
      <c r="W9" s="17">
        <v>0.21685591129876361</v>
      </c>
      <c r="X9" s="17">
        <v>0.2132382950751171</v>
      </c>
      <c r="Y9" s="17">
        <v>0.2214835471519449</v>
      </c>
      <c r="AA9" s="17">
        <v>0.2392139573701941</v>
      </c>
      <c r="AB9" s="17">
        <v>0.2022026435077586</v>
      </c>
      <c r="AC9" s="17">
        <v>0.1668580232543054</v>
      </c>
      <c r="AD9" s="17">
        <v>0.29052371196517612</v>
      </c>
      <c r="AE9" s="17">
        <v>0.28346717196790872</v>
      </c>
      <c r="AF9" s="17">
        <v>0.16264370631357819</v>
      </c>
      <c r="AG9" s="17">
        <v>0.13707413815805169</v>
      </c>
      <c r="AH9" s="17">
        <v>0.19048132393235351</v>
      </c>
      <c r="AI9" s="17">
        <v>0.181903623109823</v>
      </c>
    </row>
    <row r="10" spans="2:37" ht="32" customHeight="1" x14ac:dyDescent="0.2">
      <c r="B10" s="20" t="s">
        <v>351</v>
      </c>
      <c r="C10" s="17">
        <v>0.13404114705874229</v>
      </c>
      <c r="D10" s="17">
        <v>0.14805333104610979</v>
      </c>
      <c r="E10" s="17">
        <v>0.1661039737932728</v>
      </c>
      <c r="F10" s="17">
        <v>0.16573544531325929</v>
      </c>
      <c r="G10" s="17">
        <v>9.3752695329162306E-2</v>
      </c>
      <c r="H10" s="17">
        <v>0.14328555437769841</v>
      </c>
      <c r="I10" s="17">
        <v>0.1191849711106665</v>
      </c>
      <c r="K10" s="17">
        <v>0.13806517606556021</v>
      </c>
      <c r="L10" s="17">
        <v>0.1310599128481359</v>
      </c>
      <c r="N10" s="17">
        <v>0.14269484166507901</v>
      </c>
      <c r="O10" s="17">
        <v>4.700003255701489E-2</v>
      </c>
      <c r="P10" s="17">
        <v>0.19261803646302911</v>
      </c>
      <c r="Q10" s="17">
        <v>0.17033551931080251</v>
      </c>
      <c r="R10" s="17">
        <v>0.14763139242176621</v>
      </c>
      <c r="S10" s="17">
        <v>0.1567045158290786</v>
      </c>
      <c r="T10" s="17">
        <v>7.6146955562388527E-2</v>
      </c>
      <c r="U10" s="17">
        <v>0.16114892345375839</v>
      </c>
      <c r="V10" s="17">
        <v>0.16764106447911231</v>
      </c>
      <c r="W10" s="17">
        <v>0.1345963136336136</v>
      </c>
      <c r="X10" s="17">
        <v>0.1012374579482473</v>
      </c>
      <c r="Y10" s="17">
        <v>7.5946513778820599E-2</v>
      </c>
      <c r="AA10" s="17">
        <v>9.31154746112903E-2</v>
      </c>
      <c r="AB10" s="17">
        <v>0.1295195016235513</v>
      </c>
      <c r="AC10" s="17">
        <v>0.1410815044835558</v>
      </c>
      <c r="AD10" s="17">
        <v>0.1021092257365699</v>
      </c>
      <c r="AE10" s="17">
        <v>0.15756451549416289</v>
      </c>
      <c r="AF10" s="17">
        <v>0.10052424297682561</v>
      </c>
      <c r="AG10" s="17">
        <v>0.13681886837485371</v>
      </c>
      <c r="AH10" s="17">
        <v>0.19595376321621491</v>
      </c>
      <c r="AI10" s="17">
        <v>0.15592376953381071</v>
      </c>
    </row>
    <row r="11" spans="2:37" ht="32" customHeight="1" x14ac:dyDescent="0.2">
      <c r="B11" s="20" t="s">
        <v>352</v>
      </c>
      <c r="C11" s="17">
        <v>0.1327921719570915</v>
      </c>
      <c r="D11" s="17">
        <v>0.1164921420146981</v>
      </c>
      <c r="E11" s="17">
        <v>0.1058255260950639</v>
      </c>
      <c r="F11" s="17">
        <v>0.20334342016242549</v>
      </c>
      <c r="G11" s="17">
        <v>0.1049014460053861</v>
      </c>
      <c r="H11" s="17">
        <v>0.14997002737763149</v>
      </c>
      <c r="I11" s="17">
        <v>0.1216502909507975</v>
      </c>
      <c r="K11" s="17">
        <v>0.13132252456772861</v>
      </c>
      <c r="L11" s="17">
        <v>0.1355934743961397</v>
      </c>
      <c r="N11" s="17">
        <v>0.1080045338268565</v>
      </c>
      <c r="O11" s="17">
        <v>9.5655973235900291E-2</v>
      </c>
      <c r="P11" s="17">
        <v>0.2009675058038361</v>
      </c>
      <c r="Q11" s="17">
        <v>4.3003790194619453E-2</v>
      </c>
      <c r="R11" s="17">
        <v>0.1063629153935625</v>
      </c>
      <c r="S11" s="17">
        <v>0.1462426230545201</v>
      </c>
      <c r="T11" s="17">
        <v>0.1178244478720194</v>
      </c>
      <c r="U11" s="17">
        <v>0.16111308541363531</v>
      </c>
      <c r="V11" s="17">
        <v>0.1198779505700108</v>
      </c>
      <c r="W11" s="17">
        <v>0.1487863913764122</v>
      </c>
      <c r="X11" s="17">
        <v>0.16824631467641221</v>
      </c>
      <c r="Y11" s="17">
        <v>0.13570113944980369</v>
      </c>
      <c r="AA11" s="17">
        <v>8.3154683921180195E-2</v>
      </c>
      <c r="AB11" s="17">
        <v>0.19174698795209599</v>
      </c>
      <c r="AC11" s="17">
        <v>0.12664506656570551</v>
      </c>
      <c r="AD11" s="17">
        <v>7.8546080860572312E-2</v>
      </c>
      <c r="AE11" s="17">
        <v>0.1510513333771539</v>
      </c>
      <c r="AF11" s="17">
        <v>9.685351357990836E-2</v>
      </c>
      <c r="AG11" s="17">
        <v>0.114285975994742</v>
      </c>
      <c r="AH11" s="17">
        <v>0.17042806205129221</v>
      </c>
      <c r="AI11" s="17">
        <v>0.12825410424114581</v>
      </c>
    </row>
    <row r="12" spans="2:37" ht="32" customHeight="1" x14ac:dyDescent="0.2">
      <c r="B12" s="20" t="s">
        <v>353</v>
      </c>
      <c r="C12" s="17">
        <v>0.2089777324071859</v>
      </c>
      <c r="D12" s="17">
        <v>0.131252557499794</v>
      </c>
      <c r="E12" s="17">
        <v>0.24421611771733559</v>
      </c>
      <c r="F12" s="17">
        <v>0.28359657034553931</v>
      </c>
      <c r="G12" s="17">
        <v>0.16712128648222921</v>
      </c>
      <c r="H12" s="17">
        <v>0.18209400909396731</v>
      </c>
      <c r="I12" s="17">
        <v>0.2223173532292447</v>
      </c>
      <c r="K12" s="17">
        <v>0.21185887707446771</v>
      </c>
      <c r="L12" s="17">
        <v>0.20471807245723361</v>
      </c>
      <c r="N12" s="17">
        <v>0.29734102573989618</v>
      </c>
      <c r="O12" s="17">
        <v>0.15428222535796071</v>
      </c>
      <c r="P12" s="17">
        <v>0.25574140475968171</v>
      </c>
      <c r="Q12" s="17">
        <v>8.990051369626062E-2</v>
      </c>
      <c r="R12" s="17">
        <v>0.17737189061631059</v>
      </c>
      <c r="S12" s="17">
        <v>0.19268148151543571</v>
      </c>
      <c r="T12" s="17">
        <v>0.13450750769768541</v>
      </c>
      <c r="U12" s="17">
        <v>0.20000872231578129</v>
      </c>
      <c r="V12" s="17">
        <v>0.2367009619058163</v>
      </c>
      <c r="W12" s="17">
        <v>0.22855556719969161</v>
      </c>
      <c r="X12" s="17">
        <v>0.21533317786937889</v>
      </c>
      <c r="Y12" s="17">
        <v>0.21454676612953821</v>
      </c>
      <c r="AA12" s="17">
        <v>0.23808830805835821</v>
      </c>
      <c r="AB12" s="17">
        <v>0.2398912450393271</v>
      </c>
      <c r="AC12" s="17">
        <v>0.15461240160947259</v>
      </c>
      <c r="AD12" s="17">
        <v>0.18734095559702699</v>
      </c>
      <c r="AE12" s="17">
        <v>0.21739304079596511</v>
      </c>
      <c r="AF12" s="17">
        <v>0.34918413881871407</v>
      </c>
      <c r="AG12" s="17">
        <v>0.1142089230736167</v>
      </c>
      <c r="AH12" s="17">
        <v>0.12451891548604239</v>
      </c>
      <c r="AI12" s="17">
        <v>0.25896854820546622</v>
      </c>
    </row>
    <row r="13" spans="2:37" ht="46" customHeight="1" x14ac:dyDescent="0.2">
      <c r="B13" s="20" t="s">
        <v>354</v>
      </c>
      <c r="C13" s="17">
        <v>0.11151974222086961</v>
      </c>
      <c r="D13" s="17">
        <v>0.13711211856857841</v>
      </c>
      <c r="E13" s="17">
        <v>0.10678433410025891</v>
      </c>
      <c r="F13" s="17">
        <v>0.13328629269394771</v>
      </c>
      <c r="G13" s="17">
        <v>0.11721975118969639</v>
      </c>
      <c r="H13" s="17">
        <v>0.1406188414223685</v>
      </c>
      <c r="I13" s="17">
        <v>7.8725626033977383E-2</v>
      </c>
      <c r="K13" s="17">
        <v>9.502956201630508E-2</v>
      </c>
      <c r="L13" s="17">
        <v>0.12996310218811741</v>
      </c>
      <c r="N13" s="17">
        <v>4.3624142959854027E-2</v>
      </c>
      <c r="O13" s="17">
        <v>0.18424790857967091</v>
      </c>
      <c r="P13" s="17">
        <v>0.1706933035347683</v>
      </c>
      <c r="Q13" s="17">
        <v>4.2539119261873461E-2</v>
      </c>
      <c r="R13" s="17">
        <v>8.0729379076329266E-2</v>
      </c>
      <c r="S13" s="17">
        <v>0.1093311848204598</v>
      </c>
      <c r="T13" s="17">
        <v>0.1099259401919256</v>
      </c>
      <c r="U13" s="17">
        <v>0.1182942170689532</v>
      </c>
      <c r="V13" s="17">
        <v>0.1730624488551579</v>
      </c>
      <c r="W13" s="17">
        <v>8.8732641871798468E-2</v>
      </c>
      <c r="X13" s="17">
        <v>8.7797314367447851E-2</v>
      </c>
      <c r="Y13" s="17">
        <v>0.15289435486105751</v>
      </c>
      <c r="AA13" s="17">
        <v>0.1026155503192074</v>
      </c>
      <c r="AB13" s="17">
        <v>0.13273210567780319</v>
      </c>
      <c r="AC13" s="17">
        <v>0.1087765306824887</v>
      </c>
      <c r="AD13" s="17">
        <v>9.8207826338899878E-2</v>
      </c>
      <c r="AE13" s="17">
        <v>0.101607470806032</v>
      </c>
      <c r="AF13" s="17">
        <v>0</v>
      </c>
      <c r="AG13" s="17">
        <v>9.8408455750039814E-2</v>
      </c>
      <c r="AH13" s="17">
        <v>0.1773461977589432</v>
      </c>
      <c r="AI13" s="17">
        <v>0.150477535220197</v>
      </c>
    </row>
    <row r="14" spans="2:37" ht="32" customHeight="1" x14ac:dyDescent="0.2">
      <c r="B14" s="20" t="s">
        <v>355</v>
      </c>
      <c r="C14" s="17">
        <v>0.19708848648355529</v>
      </c>
      <c r="D14" s="17">
        <v>0.1334072210950569</v>
      </c>
      <c r="E14" s="17">
        <v>0.18272964252093679</v>
      </c>
      <c r="F14" s="17">
        <v>0.12908778371467641</v>
      </c>
      <c r="G14" s="17">
        <v>0.1200656720283942</v>
      </c>
      <c r="H14" s="17">
        <v>0.19037522377134031</v>
      </c>
      <c r="I14" s="17">
        <v>0.28754244312518829</v>
      </c>
      <c r="K14" s="17">
        <v>0.1927403821239832</v>
      </c>
      <c r="L14" s="17">
        <v>0.20353159371618179</v>
      </c>
      <c r="N14" s="17">
        <v>0.20478449602028889</v>
      </c>
      <c r="O14" s="17">
        <v>9.6198434978151753E-2</v>
      </c>
      <c r="P14" s="17">
        <v>0.33178515722619578</v>
      </c>
      <c r="Q14" s="17">
        <v>0.26605691703287249</v>
      </c>
      <c r="R14" s="17">
        <v>0.1364872683758909</v>
      </c>
      <c r="S14" s="17">
        <v>0.17790382081344169</v>
      </c>
      <c r="T14" s="17">
        <v>0.17129786241523839</v>
      </c>
      <c r="U14" s="17">
        <v>0.20628126985414741</v>
      </c>
      <c r="V14" s="17">
        <v>0.22664698627780591</v>
      </c>
      <c r="W14" s="17">
        <v>0.13580371242079409</v>
      </c>
      <c r="X14" s="17">
        <v>0.30602100706841912</v>
      </c>
      <c r="Y14" s="17">
        <v>0.190047442120545</v>
      </c>
      <c r="AA14" s="17">
        <v>0.23298387861470249</v>
      </c>
      <c r="AB14" s="17">
        <v>0.2518939686085418</v>
      </c>
      <c r="AC14" s="17">
        <v>0.2298242876969657</v>
      </c>
      <c r="AD14" s="17">
        <v>0.1259689788062287</v>
      </c>
      <c r="AE14" s="17">
        <v>0.19615715747837709</v>
      </c>
      <c r="AF14" s="17">
        <v>0.1485129559890421</v>
      </c>
      <c r="AG14" s="17">
        <v>0.17329609805800819</v>
      </c>
      <c r="AH14" s="17">
        <v>0.15975455365444829</v>
      </c>
      <c r="AI14" s="17">
        <v>0.12060571205752391</v>
      </c>
    </row>
    <row r="15" spans="2:37" ht="46" customHeight="1" x14ac:dyDescent="0.2">
      <c r="B15" s="20" t="s">
        <v>356</v>
      </c>
      <c r="C15" s="17">
        <v>0.17062588229010009</v>
      </c>
      <c r="D15" s="17">
        <v>0.16420422322922901</v>
      </c>
      <c r="E15" s="17">
        <v>0.18744089619586859</v>
      </c>
      <c r="F15" s="17">
        <v>0.17960338256258579</v>
      </c>
      <c r="G15" s="17">
        <v>0.13551947035559331</v>
      </c>
      <c r="H15" s="17">
        <v>0.19190408198093209</v>
      </c>
      <c r="I15" s="17">
        <v>0.16779929067714761</v>
      </c>
      <c r="K15" s="17">
        <v>0.17852912223018849</v>
      </c>
      <c r="L15" s="17">
        <v>0.1638978753759934</v>
      </c>
      <c r="N15" s="17">
        <v>0.24568556428746971</v>
      </c>
      <c r="O15" s="17">
        <v>0.32039967562188709</v>
      </c>
      <c r="P15" s="17">
        <v>0.13067300956153741</v>
      </c>
      <c r="Q15" s="17">
        <v>0.12729606921255901</v>
      </c>
      <c r="R15" s="17">
        <v>0.19919262668293719</v>
      </c>
      <c r="S15" s="17">
        <v>0.13079255647279711</v>
      </c>
      <c r="T15" s="17">
        <v>0.1342272840534271</v>
      </c>
      <c r="U15" s="17">
        <v>0.20323972487958561</v>
      </c>
      <c r="V15" s="17">
        <v>0.18541899833908071</v>
      </c>
      <c r="W15" s="17">
        <v>0.15383929484006389</v>
      </c>
      <c r="X15" s="17">
        <v>0.1272097792024558</v>
      </c>
      <c r="Y15" s="17">
        <v>0.12751344649921501</v>
      </c>
      <c r="AA15" s="17">
        <v>0.12782634023195591</v>
      </c>
      <c r="AB15" s="17">
        <v>0.15941853894788441</v>
      </c>
      <c r="AC15" s="17">
        <v>0.17500779033911859</v>
      </c>
      <c r="AD15" s="17">
        <v>0.142693929712327</v>
      </c>
      <c r="AE15" s="17">
        <v>0.17509206229017321</v>
      </c>
      <c r="AF15" s="17">
        <v>0.38934523136909421</v>
      </c>
      <c r="AG15" s="17">
        <v>0.1396075101359214</v>
      </c>
      <c r="AH15" s="17">
        <v>0.2304473043488639</v>
      </c>
      <c r="AI15" s="17">
        <v>0.17862720290636611</v>
      </c>
    </row>
    <row r="16" spans="2:37" ht="32" customHeight="1" x14ac:dyDescent="0.2">
      <c r="B16" s="20" t="s">
        <v>357</v>
      </c>
      <c r="C16" s="17">
        <v>0.1046442969869838</v>
      </c>
      <c r="D16" s="17">
        <v>0.19752622431943159</v>
      </c>
      <c r="E16" s="17">
        <v>0.19410415273890649</v>
      </c>
      <c r="F16" s="17">
        <v>0.1058081087663908</v>
      </c>
      <c r="G16" s="17">
        <v>0.1103000601637837</v>
      </c>
      <c r="H16" s="17">
        <v>0.1034540801679984</v>
      </c>
      <c r="I16" s="17">
        <v>4.3552348803032423E-2</v>
      </c>
      <c r="K16" s="17">
        <v>0.13438393805025789</v>
      </c>
      <c r="L16" s="17">
        <v>7.1226470753383439E-2</v>
      </c>
      <c r="N16" s="17">
        <v>0.1083221958396548</v>
      </c>
      <c r="O16" s="17">
        <v>8.8942862350236934E-2</v>
      </c>
      <c r="P16" s="17">
        <v>6.0032417708943332E-2</v>
      </c>
      <c r="Q16" s="17">
        <v>0.12622283268229001</v>
      </c>
      <c r="R16" s="17">
        <v>9.1406183985520223E-2</v>
      </c>
      <c r="S16" s="17">
        <v>0.16777301891937929</v>
      </c>
      <c r="T16" s="17">
        <v>8.8511962532832611E-2</v>
      </c>
      <c r="U16" s="17">
        <v>7.8073488049023587E-2</v>
      </c>
      <c r="V16" s="17">
        <v>0.1315667367453556</v>
      </c>
      <c r="W16" s="17">
        <v>9.401549114842149E-2</v>
      </c>
      <c r="X16" s="17">
        <v>0.1256788869168719</v>
      </c>
      <c r="Y16" s="17">
        <v>8.8538128679644224E-2</v>
      </c>
      <c r="AA16" s="17">
        <v>5.2722719429012993E-2</v>
      </c>
      <c r="AB16" s="17">
        <v>0.14792217512541159</v>
      </c>
      <c r="AC16" s="17">
        <v>8.3192558950676718E-2</v>
      </c>
      <c r="AD16" s="17">
        <v>9.5182463526323771E-2</v>
      </c>
      <c r="AE16" s="17">
        <v>0.1145265200576891</v>
      </c>
      <c r="AF16" s="17">
        <v>0.14267219667578299</v>
      </c>
      <c r="AG16" s="17">
        <v>0.10539461120519</v>
      </c>
      <c r="AH16" s="17">
        <v>0.13620494978550271</v>
      </c>
      <c r="AI16" s="17">
        <v>6.2081966779107073E-2</v>
      </c>
    </row>
    <row r="17" spans="2:35" ht="46" customHeight="1" x14ac:dyDescent="0.2">
      <c r="B17" s="20" t="s">
        <v>358</v>
      </c>
      <c r="C17" s="17">
        <v>9.1546606917013384E-2</v>
      </c>
      <c r="D17" s="17">
        <v>8.1774738881100012E-2</v>
      </c>
      <c r="E17" s="17">
        <v>0.1311779301699155</v>
      </c>
      <c r="F17" s="17">
        <v>0.14500745406693</v>
      </c>
      <c r="G17" s="17">
        <v>0.1357738785656542</v>
      </c>
      <c r="H17" s="17">
        <v>5.6995076645319692E-2</v>
      </c>
      <c r="I17" s="17">
        <v>5.6725873407414772E-2</v>
      </c>
      <c r="K17" s="17">
        <v>8.3095131909614442E-2</v>
      </c>
      <c r="L17" s="17">
        <v>0.101323165656689</v>
      </c>
      <c r="N17" s="17">
        <v>9.0034250586435174E-2</v>
      </c>
      <c r="O17" s="17">
        <v>0.14269553961827811</v>
      </c>
      <c r="P17" s="17">
        <v>0.15938844877167399</v>
      </c>
      <c r="Q17" s="17">
        <v>0.17065257018813751</v>
      </c>
      <c r="R17" s="17">
        <v>7.7818531990666129E-2</v>
      </c>
      <c r="S17" s="17">
        <v>0.10965880635094299</v>
      </c>
      <c r="T17" s="17">
        <v>0.1163491035442203</v>
      </c>
      <c r="U17" s="17">
        <v>0.1215120454479873</v>
      </c>
      <c r="V17" s="17">
        <v>0.1025147136787152</v>
      </c>
      <c r="W17" s="17">
        <v>4.5815296640871507E-2</v>
      </c>
      <c r="X17" s="17">
        <v>4.6788627818477507E-2</v>
      </c>
      <c r="Y17" s="17">
        <v>6.0156767701182202E-2</v>
      </c>
      <c r="AA17" s="17">
        <v>9.4002820499671999E-2</v>
      </c>
      <c r="AB17" s="17">
        <v>0.1220833233274467</v>
      </c>
      <c r="AC17" s="17">
        <v>4.3670919235883177E-2</v>
      </c>
      <c r="AD17" s="17">
        <v>0.16468024482362489</v>
      </c>
      <c r="AE17" s="17">
        <v>5.0297810188950867E-2</v>
      </c>
      <c r="AF17" s="17">
        <v>4.7558075483540928E-2</v>
      </c>
      <c r="AG17" s="17">
        <v>9.3030589830416191E-2</v>
      </c>
      <c r="AH17" s="17">
        <v>7.2525215979572774E-2</v>
      </c>
      <c r="AI17" s="17">
        <v>0.15323381277800049</v>
      </c>
    </row>
    <row r="18" spans="2:35" ht="19" customHeight="1" x14ac:dyDescent="0.2">
      <c r="B18" s="20" t="s">
        <v>348</v>
      </c>
      <c r="C18" s="17">
        <v>0.23110338698278601</v>
      </c>
      <c r="D18" s="17">
        <v>0.1178219660328878</v>
      </c>
      <c r="E18" s="17">
        <v>0.23120330918291901</v>
      </c>
      <c r="F18" s="17">
        <v>0.19389549377870069</v>
      </c>
      <c r="G18" s="17">
        <v>0.32396485822581789</v>
      </c>
      <c r="H18" s="17">
        <v>0.25521718434201462</v>
      </c>
      <c r="I18" s="17">
        <v>0.22510598509273291</v>
      </c>
      <c r="K18" s="17">
        <v>0.17681671358645709</v>
      </c>
      <c r="L18" s="17">
        <v>0.2873425591898609</v>
      </c>
      <c r="N18" s="17">
        <v>0.17767180498362309</v>
      </c>
      <c r="O18" s="17">
        <v>0.24351215347224039</v>
      </c>
      <c r="P18" s="17">
        <v>0.24185880116444941</v>
      </c>
      <c r="Q18" s="17">
        <v>0.30489365232252891</v>
      </c>
      <c r="R18" s="17">
        <v>0.24397513301512111</v>
      </c>
      <c r="S18" s="17">
        <v>0.25435101081297712</v>
      </c>
      <c r="T18" s="17">
        <v>0.1602700128715899</v>
      </c>
      <c r="U18" s="17">
        <v>0.25752784253631178</v>
      </c>
      <c r="V18" s="17">
        <v>0.21717988066619079</v>
      </c>
      <c r="W18" s="17">
        <v>0.18636546291923561</v>
      </c>
      <c r="X18" s="17">
        <v>0.31918583713709531</v>
      </c>
      <c r="Y18" s="17">
        <v>0.2326803076626105</v>
      </c>
      <c r="AA18" s="17">
        <v>0.2228000052623067</v>
      </c>
      <c r="AB18" s="17">
        <v>0.21501946796704249</v>
      </c>
      <c r="AC18" s="17">
        <v>0.2669450915454224</v>
      </c>
      <c r="AD18" s="17">
        <v>0.1871081228662439</v>
      </c>
      <c r="AE18" s="17">
        <v>0.182141636528659</v>
      </c>
      <c r="AF18" s="17">
        <v>0.1949629105212474</v>
      </c>
      <c r="AG18" s="17">
        <v>0.3321147019840805</v>
      </c>
      <c r="AH18" s="17">
        <v>0.29088740651147688</v>
      </c>
      <c r="AI18" s="17">
        <v>0.3539964017131399</v>
      </c>
    </row>
    <row r="19" spans="2:35" ht="19" customHeight="1" x14ac:dyDescent="0.2">
      <c r="B19" s="20" t="s">
        <v>177</v>
      </c>
      <c r="C19" s="17">
        <v>0.165900410620899</v>
      </c>
      <c r="D19" s="17">
        <v>0.13122269812535839</v>
      </c>
      <c r="E19" s="17">
        <v>0.1091900497194634</v>
      </c>
      <c r="F19" s="17">
        <v>9.9819148323949961E-2</v>
      </c>
      <c r="G19" s="17">
        <v>0.15493240838581199</v>
      </c>
      <c r="H19" s="17">
        <v>0.23123283482977269</v>
      </c>
      <c r="I19" s="17">
        <v>0.1937440826272688</v>
      </c>
      <c r="K19" s="17">
        <v>0.14360734046540749</v>
      </c>
      <c r="L19" s="17">
        <v>0.18778667067884261</v>
      </c>
      <c r="N19" s="17">
        <v>0.15367127247211551</v>
      </c>
      <c r="O19" s="17">
        <v>0.24334898852926309</v>
      </c>
      <c r="P19" s="17">
        <v>0.16353079470032619</v>
      </c>
      <c r="Q19" s="17">
        <v>0</v>
      </c>
      <c r="R19" s="17">
        <v>0.23465389883422441</v>
      </c>
      <c r="S19" s="17">
        <v>0.1258541089807374</v>
      </c>
      <c r="T19" s="17">
        <v>0.21409269532474981</v>
      </c>
      <c r="U19" s="17">
        <v>0.13260672569397941</v>
      </c>
      <c r="V19" s="17">
        <v>0.15480002630286599</v>
      </c>
      <c r="W19" s="17">
        <v>0.12054991004584389</v>
      </c>
      <c r="X19" s="17">
        <v>0.16240808493594611</v>
      </c>
      <c r="Y19" s="17">
        <v>0.24077554378771401</v>
      </c>
      <c r="AA19" s="17">
        <v>0.20561194516057879</v>
      </c>
      <c r="AB19" s="17">
        <v>0.14206916446921139</v>
      </c>
      <c r="AC19" s="17">
        <v>0.17646802434442971</v>
      </c>
      <c r="AD19" s="17">
        <v>0.17765265611118861</v>
      </c>
      <c r="AE19" s="17">
        <v>0.1588253008724495</v>
      </c>
      <c r="AF19" s="17">
        <v>0.2504964460975167</v>
      </c>
      <c r="AG19" s="17">
        <v>8.9555004429340251E-2</v>
      </c>
      <c r="AH19" s="17">
        <v>0.168400312212234</v>
      </c>
      <c r="AI19" s="17">
        <v>0.16156260937251779</v>
      </c>
    </row>
    <row r="20" spans="2:35" ht="19" customHeight="1" x14ac:dyDescent="0.2">
      <c r="B20" s="20" t="s">
        <v>75</v>
      </c>
      <c r="C20" s="17">
        <v>1.717524808484153E-2</v>
      </c>
      <c r="D20" s="17">
        <v>0</v>
      </c>
      <c r="E20" s="17">
        <v>0</v>
      </c>
      <c r="F20" s="17">
        <v>3.9029445826791638E-2</v>
      </c>
      <c r="G20" s="17">
        <v>4.3735940536237423E-2</v>
      </c>
      <c r="H20" s="17">
        <v>9.5514954432451785E-3</v>
      </c>
      <c r="I20" s="17">
        <v>1.117299198328367E-2</v>
      </c>
      <c r="K20" s="17">
        <v>1.642009009549248E-2</v>
      </c>
      <c r="L20" s="17">
        <v>1.8133563829780201E-2</v>
      </c>
      <c r="N20" s="17">
        <v>0</v>
      </c>
      <c r="O20" s="17">
        <v>0</v>
      </c>
      <c r="P20" s="17">
        <v>0</v>
      </c>
      <c r="Q20" s="17">
        <v>4.2538948325991602E-2</v>
      </c>
      <c r="R20" s="17">
        <v>1.45550177746161E-2</v>
      </c>
      <c r="S20" s="17">
        <v>2.0240242560073032E-2</v>
      </c>
      <c r="T20" s="17">
        <v>2.7138109351036589E-2</v>
      </c>
      <c r="U20" s="17">
        <v>0</v>
      </c>
      <c r="V20" s="17">
        <v>1.429903771171259E-2</v>
      </c>
      <c r="W20" s="17">
        <v>3.358894420468881E-2</v>
      </c>
      <c r="X20" s="17">
        <v>0</v>
      </c>
      <c r="Y20" s="17">
        <v>3.9389462128824333E-2</v>
      </c>
      <c r="AA20" s="17">
        <v>9.6174622293702435E-3</v>
      </c>
      <c r="AB20" s="17">
        <v>2.0196920701464512E-2</v>
      </c>
      <c r="AC20" s="17">
        <v>1.8395565354677491E-2</v>
      </c>
      <c r="AD20" s="17">
        <v>2.118930361699714E-2</v>
      </c>
      <c r="AE20" s="17">
        <v>1.4491397955917079E-2</v>
      </c>
      <c r="AF20" s="17">
        <v>0</v>
      </c>
      <c r="AG20" s="17">
        <v>4.2865638631625708E-2</v>
      </c>
      <c r="AH20" s="17">
        <v>2.3275353505347859E-2</v>
      </c>
      <c r="AI20" s="17">
        <v>0</v>
      </c>
    </row>
    <row r="22" spans="2:35" x14ac:dyDescent="0.2">
      <c r="B22" s="21" t="s">
        <v>28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333</v>
      </c>
      <c r="C9" s="17">
        <v>0.1299508724288605</v>
      </c>
      <c r="D9" s="17">
        <v>0.2093321544453508</v>
      </c>
      <c r="E9" s="17">
        <v>0.17727207261445349</v>
      </c>
      <c r="F9" s="17">
        <v>0.14911791911499231</v>
      </c>
      <c r="G9" s="17">
        <v>0.11988543502350919</v>
      </c>
      <c r="H9" s="17">
        <v>8.9209121847812559E-2</v>
      </c>
      <c r="I9" s="17">
        <v>5.893244225508544E-2</v>
      </c>
      <c r="K9" s="17">
        <v>0.14757437900438439</v>
      </c>
      <c r="L9" s="17">
        <v>0.1125959697818297</v>
      </c>
      <c r="N9" s="17">
        <v>0.10995011797046179</v>
      </c>
      <c r="O9" s="17">
        <v>0.18976752409663741</v>
      </c>
      <c r="P9" s="17">
        <v>0.12683982007271619</v>
      </c>
      <c r="Q9" s="17">
        <v>0.1082012375962267</v>
      </c>
      <c r="R9" s="17">
        <v>0.18826850747568061</v>
      </c>
      <c r="S9" s="17">
        <v>0.12044131459525551</v>
      </c>
      <c r="T9" s="17">
        <v>8.3381286114363781E-2</v>
      </c>
      <c r="U9" s="17">
        <v>0.14697818834449969</v>
      </c>
      <c r="V9" s="17">
        <v>0.21619508871159099</v>
      </c>
      <c r="W9" s="17">
        <v>0.1036855546542691</v>
      </c>
      <c r="X9" s="17">
        <v>6.4802831102507522E-2</v>
      </c>
      <c r="Y9" s="17">
        <v>5.9108887918995781E-2</v>
      </c>
      <c r="AA9" s="17">
        <v>0.13074297618941341</v>
      </c>
      <c r="AB9" s="17">
        <v>0.16770992070626869</v>
      </c>
      <c r="AC9" s="17">
        <v>6.7214986397336099E-2</v>
      </c>
      <c r="AD9" s="17">
        <v>0.12732124625701099</v>
      </c>
      <c r="AE9" s="17">
        <v>0.1420406934948153</v>
      </c>
      <c r="AF9" s="17">
        <v>0.119057225433539</v>
      </c>
      <c r="AG9" s="17">
        <v>0.12535026804006841</v>
      </c>
      <c r="AH9" s="17">
        <v>0.1023790543768572</v>
      </c>
      <c r="AI9" s="17">
        <v>8.4493784038706041E-2</v>
      </c>
    </row>
    <row r="10" spans="2:37" ht="19" customHeight="1" x14ac:dyDescent="0.2">
      <c r="B10" s="20" t="s">
        <v>334</v>
      </c>
      <c r="C10" s="17">
        <v>0.46060454036091181</v>
      </c>
      <c r="D10" s="17">
        <v>0.37218102891660781</v>
      </c>
      <c r="E10" s="17">
        <v>0.46511222724048279</v>
      </c>
      <c r="F10" s="17">
        <v>0.45920849289949112</v>
      </c>
      <c r="G10" s="17">
        <v>0.51335774624530539</v>
      </c>
      <c r="H10" s="17">
        <v>0.488246695249276</v>
      </c>
      <c r="I10" s="17">
        <v>0.45520141274012288</v>
      </c>
      <c r="K10" s="17">
        <v>0.46041860872433782</v>
      </c>
      <c r="L10" s="17">
        <v>0.46093082010979458</v>
      </c>
      <c r="N10" s="17">
        <v>0.47878879750277031</v>
      </c>
      <c r="O10" s="17">
        <v>0.50442791968441336</v>
      </c>
      <c r="P10" s="17">
        <v>0.40127418551435901</v>
      </c>
      <c r="Q10" s="17">
        <v>0.44832319190491232</v>
      </c>
      <c r="R10" s="17">
        <v>0.40904585473188221</v>
      </c>
      <c r="S10" s="17">
        <v>0.48186419768380412</v>
      </c>
      <c r="T10" s="17">
        <v>0.43291646107052062</v>
      </c>
      <c r="U10" s="17">
        <v>0.4231670246594873</v>
      </c>
      <c r="V10" s="17">
        <v>0.45065155759108189</v>
      </c>
      <c r="W10" s="17">
        <v>0.51405587600387292</v>
      </c>
      <c r="X10" s="17">
        <v>0.50405989533474926</v>
      </c>
      <c r="Y10" s="17">
        <v>0.46917664506600609</v>
      </c>
      <c r="AA10" s="17">
        <v>0.47264752017241962</v>
      </c>
      <c r="AB10" s="17">
        <v>0.45670129137611981</v>
      </c>
      <c r="AC10" s="17">
        <v>0.50766619864468521</v>
      </c>
      <c r="AD10" s="17">
        <v>0.52881553248302704</v>
      </c>
      <c r="AE10" s="17">
        <v>0.44730317846137269</v>
      </c>
      <c r="AF10" s="17">
        <v>0.45391032651280389</v>
      </c>
      <c r="AG10" s="17">
        <v>0.34106332907599929</v>
      </c>
      <c r="AH10" s="17">
        <v>0.41169894586799111</v>
      </c>
      <c r="AI10" s="17">
        <v>0.52363675071174542</v>
      </c>
    </row>
    <row r="11" spans="2:37" ht="19" customHeight="1" x14ac:dyDescent="0.2">
      <c r="B11" s="20" t="s">
        <v>335</v>
      </c>
      <c r="C11" s="17">
        <v>0.189812098165866</v>
      </c>
      <c r="D11" s="17">
        <v>0.1953083678884471</v>
      </c>
      <c r="E11" s="17">
        <v>0.16335521097928851</v>
      </c>
      <c r="F11" s="17">
        <v>0.20016557890649481</v>
      </c>
      <c r="G11" s="17">
        <v>0.17321600890378519</v>
      </c>
      <c r="H11" s="17">
        <v>0.1945475582662331</v>
      </c>
      <c r="I11" s="17">
        <v>0.20957187223034021</v>
      </c>
      <c r="K11" s="17">
        <v>0.18702318887668029</v>
      </c>
      <c r="L11" s="17">
        <v>0.19206184939552601</v>
      </c>
      <c r="N11" s="17">
        <v>0.18841372729173789</v>
      </c>
      <c r="O11" s="17">
        <v>0.13788188414696251</v>
      </c>
      <c r="P11" s="17">
        <v>0.25811094131834939</v>
      </c>
      <c r="Q11" s="17">
        <v>0.22765700407943459</v>
      </c>
      <c r="R11" s="17">
        <v>0.17787402828547819</v>
      </c>
      <c r="S11" s="17">
        <v>0.18453856048216699</v>
      </c>
      <c r="T11" s="17">
        <v>0.2505057372506545</v>
      </c>
      <c r="U11" s="17">
        <v>0.20223453012162579</v>
      </c>
      <c r="V11" s="17">
        <v>0.1625611328161691</v>
      </c>
      <c r="W11" s="17">
        <v>0.18925628409613821</v>
      </c>
      <c r="X11" s="17">
        <v>0.16120171684095541</v>
      </c>
      <c r="Y11" s="17">
        <v>0.18222571050850189</v>
      </c>
      <c r="AA11" s="17">
        <v>0.1498773090915142</v>
      </c>
      <c r="AB11" s="17">
        <v>0.1900315575481645</v>
      </c>
      <c r="AC11" s="17">
        <v>0.25738685907142062</v>
      </c>
      <c r="AD11" s="17">
        <v>0.14104453615865101</v>
      </c>
      <c r="AE11" s="17">
        <v>0.22037182791463619</v>
      </c>
      <c r="AF11" s="17">
        <v>0.2051523588789019</v>
      </c>
      <c r="AG11" s="17">
        <v>0.2001707391084975</v>
      </c>
      <c r="AH11" s="17">
        <v>0.1588489112722416</v>
      </c>
      <c r="AI11" s="17">
        <v>0.1982691282807455</v>
      </c>
    </row>
    <row r="12" spans="2:37" ht="19" customHeight="1" x14ac:dyDescent="0.2">
      <c r="B12" s="20" t="s">
        <v>336</v>
      </c>
      <c r="C12" s="17">
        <v>6.5800231838561207E-2</v>
      </c>
      <c r="D12" s="17">
        <v>9.8512758581231263E-2</v>
      </c>
      <c r="E12" s="17">
        <v>0.1083907711757266</v>
      </c>
      <c r="F12" s="17">
        <v>6.845495020272746E-2</v>
      </c>
      <c r="G12" s="17">
        <v>3.5532492887045762E-2</v>
      </c>
      <c r="H12" s="17">
        <v>4.4639619366581243E-2</v>
      </c>
      <c r="I12" s="17">
        <v>4.6258971846205817E-2</v>
      </c>
      <c r="K12" s="17">
        <v>6.8635253184681319E-2</v>
      </c>
      <c r="L12" s="17">
        <v>6.3417706863614198E-2</v>
      </c>
      <c r="N12" s="17">
        <v>6.7454553968614411E-2</v>
      </c>
      <c r="O12" s="17">
        <v>5.2310487376422958E-2</v>
      </c>
      <c r="P12" s="17">
        <v>4.9910271849060717E-2</v>
      </c>
      <c r="Q12" s="17">
        <v>0.1096372868434955</v>
      </c>
      <c r="R12" s="17">
        <v>7.6631140271327572E-2</v>
      </c>
      <c r="S12" s="17">
        <v>4.7309218903381162E-2</v>
      </c>
      <c r="T12" s="17">
        <v>6.9212932649301645E-2</v>
      </c>
      <c r="U12" s="17">
        <v>8.1994910058661885E-2</v>
      </c>
      <c r="V12" s="17">
        <v>4.9796354551697473E-2</v>
      </c>
      <c r="W12" s="17">
        <v>4.2564470407980767E-2</v>
      </c>
      <c r="X12" s="17">
        <v>9.2406985119287133E-2</v>
      </c>
      <c r="Y12" s="17">
        <v>7.7148901805815656E-2</v>
      </c>
      <c r="AA12" s="17">
        <v>6.0874163976385468E-2</v>
      </c>
      <c r="AB12" s="17">
        <v>7.417421828908137E-2</v>
      </c>
      <c r="AC12" s="17">
        <v>3.325788140609743E-2</v>
      </c>
      <c r="AD12" s="17">
        <v>6.7615856212442219E-2</v>
      </c>
      <c r="AE12" s="17">
        <v>6.0205331787857447E-2</v>
      </c>
      <c r="AF12" s="17">
        <v>0.1027686445581022</v>
      </c>
      <c r="AG12" s="17">
        <v>7.0252815996835277E-2</v>
      </c>
      <c r="AH12" s="17">
        <v>4.6705824772484847E-2</v>
      </c>
      <c r="AI12" s="17">
        <v>0.1166530124246194</v>
      </c>
    </row>
    <row r="13" spans="2:37" ht="19" customHeight="1" x14ac:dyDescent="0.2">
      <c r="B13" s="20" t="s">
        <v>128</v>
      </c>
      <c r="C13" s="17">
        <v>0.1538322572058004</v>
      </c>
      <c r="D13" s="17">
        <v>0.1246656901683629</v>
      </c>
      <c r="E13" s="17">
        <v>8.5869717990048347E-2</v>
      </c>
      <c r="F13" s="17">
        <v>0.1230530588762942</v>
      </c>
      <c r="G13" s="17">
        <v>0.15800831694035439</v>
      </c>
      <c r="H13" s="17">
        <v>0.18335700527009699</v>
      </c>
      <c r="I13" s="17">
        <v>0.23003530092824559</v>
      </c>
      <c r="K13" s="17">
        <v>0.13634857020991639</v>
      </c>
      <c r="L13" s="17">
        <v>0.17099365384923559</v>
      </c>
      <c r="N13" s="17">
        <v>0.15539280326641561</v>
      </c>
      <c r="O13" s="17">
        <v>0.1156121846955639</v>
      </c>
      <c r="P13" s="17">
        <v>0.16386478124551479</v>
      </c>
      <c r="Q13" s="17">
        <v>0.10618127957593131</v>
      </c>
      <c r="R13" s="17">
        <v>0.14818046923563141</v>
      </c>
      <c r="S13" s="17">
        <v>0.16584670833539211</v>
      </c>
      <c r="T13" s="17">
        <v>0.16398358291515949</v>
      </c>
      <c r="U13" s="17">
        <v>0.14562534681572539</v>
      </c>
      <c r="V13" s="17">
        <v>0.12079586632946029</v>
      </c>
      <c r="W13" s="17">
        <v>0.15043781483773899</v>
      </c>
      <c r="X13" s="17">
        <v>0.17752857160250049</v>
      </c>
      <c r="Y13" s="17">
        <v>0.21233985470068031</v>
      </c>
      <c r="AA13" s="17">
        <v>0.18585803057026731</v>
      </c>
      <c r="AB13" s="17">
        <v>0.11138301208036561</v>
      </c>
      <c r="AC13" s="17">
        <v>0.1344740744804607</v>
      </c>
      <c r="AD13" s="17">
        <v>0.1352028288888687</v>
      </c>
      <c r="AE13" s="17">
        <v>0.1300789683413183</v>
      </c>
      <c r="AF13" s="17">
        <v>0.1191114446166532</v>
      </c>
      <c r="AG13" s="17">
        <v>0.2631628477785995</v>
      </c>
      <c r="AH13" s="17">
        <v>0.28036726371042542</v>
      </c>
      <c r="AI13" s="17">
        <v>7.6947324544183668E-2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1187</v>
      </c>
      <c r="D7" s="24">
        <v>175</v>
      </c>
      <c r="E7" s="24">
        <v>217</v>
      </c>
      <c r="F7" s="24">
        <v>206</v>
      </c>
      <c r="G7" s="24">
        <v>223</v>
      </c>
      <c r="H7" s="24">
        <v>168</v>
      </c>
      <c r="I7" s="24">
        <v>198</v>
      </c>
      <c r="K7" s="24">
        <v>613</v>
      </c>
      <c r="L7" s="24">
        <v>570</v>
      </c>
      <c r="N7" s="24">
        <v>96</v>
      </c>
      <c r="O7" s="24">
        <v>45</v>
      </c>
      <c r="P7" s="24">
        <v>55</v>
      </c>
      <c r="Q7" s="24">
        <v>47</v>
      </c>
      <c r="R7" s="24">
        <v>137</v>
      </c>
      <c r="S7" s="24">
        <v>100</v>
      </c>
      <c r="T7" s="24">
        <v>76</v>
      </c>
      <c r="U7" s="24">
        <v>104</v>
      </c>
      <c r="V7" s="24">
        <v>183</v>
      </c>
      <c r="W7" s="24">
        <v>163</v>
      </c>
      <c r="X7" s="24">
        <v>93</v>
      </c>
      <c r="Y7" s="24">
        <v>88</v>
      </c>
      <c r="AA7" s="24">
        <v>158</v>
      </c>
      <c r="AB7" s="24">
        <v>244</v>
      </c>
      <c r="AC7" s="24">
        <v>84</v>
      </c>
      <c r="AD7" s="24">
        <v>164</v>
      </c>
      <c r="AE7" s="24">
        <v>282</v>
      </c>
      <c r="AF7" s="24">
        <v>34</v>
      </c>
      <c r="AG7" s="24">
        <v>68</v>
      </c>
      <c r="AH7" s="24">
        <v>87</v>
      </c>
      <c r="AI7" s="24">
        <v>66</v>
      </c>
    </row>
    <row r="8" spans="2:37" x14ac:dyDescent="0.2">
      <c r="B8" s="7" t="s">
        <v>69</v>
      </c>
      <c r="C8" s="13">
        <v>1186</v>
      </c>
      <c r="D8" s="13">
        <v>162</v>
      </c>
      <c r="E8" s="13">
        <v>219</v>
      </c>
      <c r="F8" s="13">
        <v>208</v>
      </c>
      <c r="G8" s="13">
        <v>217</v>
      </c>
      <c r="H8" s="13">
        <v>163</v>
      </c>
      <c r="I8" s="13">
        <v>217</v>
      </c>
      <c r="K8" s="13">
        <v>602</v>
      </c>
      <c r="L8" s="13">
        <v>581</v>
      </c>
      <c r="N8" s="13">
        <v>106</v>
      </c>
      <c r="O8" s="13">
        <v>42</v>
      </c>
      <c r="P8" s="13">
        <v>53</v>
      </c>
      <c r="Q8" s="13">
        <v>45</v>
      </c>
      <c r="R8" s="13">
        <v>132</v>
      </c>
      <c r="S8" s="13">
        <v>97</v>
      </c>
      <c r="T8" s="13">
        <v>72</v>
      </c>
      <c r="U8" s="13">
        <v>103</v>
      </c>
      <c r="V8" s="13">
        <v>188</v>
      </c>
      <c r="W8" s="13">
        <v>162</v>
      </c>
      <c r="X8" s="13">
        <v>91</v>
      </c>
      <c r="Y8" s="13">
        <v>96</v>
      </c>
      <c r="AA8" s="13">
        <v>160</v>
      </c>
      <c r="AB8" s="13">
        <v>244</v>
      </c>
      <c r="AC8" s="13">
        <v>85</v>
      </c>
      <c r="AD8" s="13">
        <v>163</v>
      </c>
      <c r="AE8" s="13">
        <v>281</v>
      </c>
      <c r="AF8" s="13">
        <v>37</v>
      </c>
      <c r="AG8" s="13">
        <v>66</v>
      </c>
      <c r="AH8" s="13">
        <v>88</v>
      </c>
      <c r="AI8" s="13">
        <v>63</v>
      </c>
    </row>
    <row r="9" spans="2:37" ht="32" customHeight="1" x14ac:dyDescent="0.2">
      <c r="B9" s="20" t="s">
        <v>338</v>
      </c>
      <c r="C9" s="17">
        <v>0.41187865952647668</v>
      </c>
      <c r="D9" s="17">
        <v>0.48026329351583658</v>
      </c>
      <c r="E9" s="17">
        <v>0.48319663361746618</v>
      </c>
      <c r="F9" s="17">
        <v>0.42788247965771581</v>
      </c>
      <c r="G9" s="17">
        <v>0.4435938787555358</v>
      </c>
      <c r="H9" s="17">
        <v>0.33709850086364751</v>
      </c>
      <c r="I9" s="17">
        <v>0.29743000572219652</v>
      </c>
      <c r="K9" s="17">
        <v>0.44819944451597837</v>
      </c>
      <c r="L9" s="17">
        <v>0.37517835074545758</v>
      </c>
      <c r="N9" s="17">
        <v>0.46948594577232189</v>
      </c>
      <c r="O9" s="17">
        <v>0.35604304254243679</v>
      </c>
      <c r="P9" s="17">
        <v>0.44273158087916981</v>
      </c>
      <c r="Q9" s="17">
        <v>0.30733070893676029</v>
      </c>
      <c r="R9" s="17">
        <v>0.45735863062728038</v>
      </c>
      <c r="S9" s="17">
        <v>0.44055574849243478</v>
      </c>
      <c r="T9" s="17">
        <v>0.4642739536874142</v>
      </c>
      <c r="U9" s="17">
        <v>0.41450486051083768</v>
      </c>
      <c r="V9" s="17">
        <v>0.43924431336042652</v>
      </c>
      <c r="W9" s="17">
        <v>0.36811000129738691</v>
      </c>
      <c r="X9" s="17">
        <v>0.32933131986895731</v>
      </c>
      <c r="Y9" s="17">
        <v>0.36861190541998368</v>
      </c>
      <c r="AA9" s="17">
        <v>0.36083910825123988</v>
      </c>
      <c r="AB9" s="17">
        <v>0.40042783436633922</v>
      </c>
      <c r="AC9" s="17">
        <v>0.37695446622727757</v>
      </c>
      <c r="AD9" s="17">
        <v>0.54960884116177733</v>
      </c>
      <c r="AE9" s="17">
        <v>0.39968289164641058</v>
      </c>
      <c r="AF9" s="17">
        <v>0.37709592151237842</v>
      </c>
      <c r="AG9" s="17">
        <v>0.32851416378283982</v>
      </c>
      <c r="AH9" s="17">
        <v>0.396259863613525</v>
      </c>
      <c r="AI9" s="17">
        <v>0.46087633817288032</v>
      </c>
    </row>
    <row r="10" spans="2:37" ht="32" customHeight="1" x14ac:dyDescent="0.2">
      <c r="B10" s="20" t="s">
        <v>339</v>
      </c>
      <c r="C10" s="17">
        <v>0.13566890092535441</v>
      </c>
      <c r="D10" s="17">
        <v>0.20400788758228061</v>
      </c>
      <c r="E10" s="17">
        <v>0.18705555630612619</v>
      </c>
      <c r="F10" s="17">
        <v>0.14895251160886391</v>
      </c>
      <c r="G10" s="17">
        <v>0.1128834857010713</v>
      </c>
      <c r="H10" s="17">
        <v>0.1004099100544938</v>
      </c>
      <c r="I10" s="17">
        <v>6.9036930221115497E-2</v>
      </c>
      <c r="K10" s="17">
        <v>0.15453499582819669</v>
      </c>
      <c r="L10" s="17">
        <v>0.11694358992070129</v>
      </c>
      <c r="N10" s="17">
        <v>7.9426453417933238E-2</v>
      </c>
      <c r="O10" s="17">
        <v>7.4001028173102959E-2</v>
      </c>
      <c r="P10" s="17">
        <v>0.16784263792753021</v>
      </c>
      <c r="Q10" s="17">
        <v>0.19117107094061639</v>
      </c>
      <c r="R10" s="17">
        <v>0.2051252136920266</v>
      </c>
      <c r="S10" s="17">
        <v>0.14352255228858171</v>
      </c>
      <c r="T10" s="17">
        <v>0.15505207714055061</v>
      </c>
      <c r="U10" s="17">
        <v>0.13260471002185609</v>
      </c>
      <c r="V10" s="17">
        <v>0.13492690710572561</v>
      </c>
      <c r="W10" s="17">
        <v>0.10717594044603131</v>
      </c>
      <c r="X10" s="17">
        <v>0.1590378461747656</v>
      </c>
      <c r="Y10" s="17">
        <v>9.3356600997889838E-2</v>
      </c>
      <c r="AA10" s="17">
        <v>0.10101721978481321</v>
      </c>
      <c r="AB10" s="17">
        <v>0.14408274243211661</v>
      </c>
      <c r="AC10" s="17">
        <v>0.1140750967707506</v>
      </c>
      <c r="AD10" s="17">
        <v>0.19414868216967651</v>
      </c>
      <c r="AE10" s="17">
        <v>0.16060975998341839</v>
      </c>
      <c r="AF10" s="17">
        <v>5.6967597214157333E-2</v>
      </c>
      <c r="AG10" s="17">
        <v>8.926953982085202E-2</v>
      </c>
      <c r="AH10" s="17">
        <v>0.1055743564981526</v>
      </c>
      <c r="AI10" s="17">
        <v>9.5254059090371795E-2</v>
      </c>
    </row>
    <row r="11" spans="2:37" ht="46" customHeight="1" x14ac:dyDescent="0.2">
      <c r="B11" s="20" t="s">
        <v>340</v>
      </c>
      <c r="C11" s="17">
        <v>0.24833018509200469</v>
      </c>
      <c r="D11" s="17">
        <v>0.16999456618202899</v>
      </c>
      <c r="E11" s="17">
        <v>0.28738566156194117</v>
      </c>
      <c r="F11" s="17">
        <v>0.23582128895250401</v>
      </c>
      <c r="G11" s="17">
        <v>0.21658653426464741</v>
      </c>
      <c r="H11" s="17">
        <v>0.26263842932591919</v>
      </c>
      <c r="I11" s="17">
        <v>0.30053212884666869</v>
      </c>
      <c r="K11" s="17">
        <v>0.25153389946639598</v>
      </c>
      <c r="L11" s="17">
        <v>0.24494839644863589</v>
      </c>
      <c r="N11" s="17">
        <v>0.25229072860392299</v>
      </c>
      <c r="O11" s="17">
        <v>0.116933760383931</v>
      </c>
      <c r="P11" s="17">
        <v>0.27653380941916822</v>
      </c>
      <c r="Q11" s="17">
        <v>0.17587076072641949</v>
      </c>
      <c r="R11" s="17">
        <v>0.19019964300333611</v>
      </c>
      <c r="S11" s="17">
        <v>0.1888994048831551</v>
      </c>
      <c r="T11" s="17">
        <v>0.19729666814387331</v>
      </c>
      <c r="U11" s="17">
        <v>0.29740790466059441</v>
      </c>
      <c r="V11" s="17">
        <v>0.26932425898188672</v>
      </c>
      <c r="W11" s="17">
        <v>0.23992899050737959</v>
      </c>
      <c r="X11" s="17">
        <v>0.32335120389836802</v>
      </c>
      <c r="Y11" s="17">
        <v>0.34671013185506039</v>
      </c>
      <c r="AA11" s="17">
        <v>0.25122073134238931</v>
      </c>
      <c r="AB11" s="17">
        <v>0.2385003723237191</v>
      </c>
      <c r="AC11" s="17">
        <v>0.26907511736845169</v>
      </c>
      <c r="AD11" s="17">
        <v>0.27958888106810409</v>
      </c>
      <c r="AE11" s="17">
        <v>0.222410298651219</v>
      </c>
      <c r="AF11" s="17">
        <v>0.26059183277394338</v>
      </c>
      <c r="AG11" s="17">
        <v>0.26777271853626677</v>
      </c>
      <c r="AH11" s="17">
        <v>0.26574459935369088</v>
      </c>
      <c r="AI11" s="17">
        <v>0.23387580510656711</v>
      </c>
    </row>
    <row r="12" spans="2:37" ht="46" customHeight="1" x14ac:dyDescent="0.2">
      <c r="B12" s="20" t="s">
        <v>341</v>
      </c>
      <c r="C12" s="17">
        <v>0.31902223703499638</v>
      </c>
      <c r="D12" s="17">
        <v>0.29731486270631369</v>
      </c>
      <c r="E12" s="17">
        <v>0.30795032486041252</v>
      </c>
      <c r="F12" s="17">
        <v>0.27734125124754622</v>
      </c>
      <c r="G12" s="17">
        <v>0.27953593193603588</v>
      </c>
      <c r="H12" s="17">
        <v>0.33493252817015412</v>
      </c>
      <c r="I12" s="17">
        <v>0.41411289131884882</v>
      </c>
      <c r="K12" s="17">
        <v>0.31498747219064183</v>
      </c>
      <c r="L12" s="17">
        <v>0.32369678929549678</v>
      </c>
      <c r="N12" s="17">
        <v>0.25938934646890138</v>
      </c>
      <c r="O12" s="17">
        <v>0.34170213244190201</v>
      </c>
      <c r="P12" s="17">
        <v>0.28142524448335809</v>
      </c>
      <c r="Q12" s="17">
        <v>0.29079056167217188</v>
      </c>
      <c r="R12" s="17">
        <v>0.34608827902864819</v>
      </c>
      <c r="S12" s="17">
        <v>0.39830277995291802</v>
      </c>
      <c r="T12" s="17">
        <v>0.25263167513712292</v>
      </c>
      <c r="U12" s="17">
        <v>0.3048018027691326</v>
      </c>
      <c r="V12" s="17">
        <v>0.33834441582177649</v>
      </c>
      <c r="W12" s="17">
        <v>0.28895966913797783</v>
      </c>
      <c r="X12" s="17">
        <v>0.34908632536568951</v>
      </c>
      <c r="Y12" s="17">
        <v>0.34161647718886651</v>
      </c>
      <c r="AA12" s="17">
        <v>0.31204246749478082</v>
      </c>
      <c r="AB12" s="17">
        <v>0.30407040552581649</v>
      </c>
      <c r="AC12" s="17">
        <v>0.28213980843520409</v>
      </c>
      <c r="AD12" s="17">
        <v>0.33500288885272428</v>
      </c>
      <c r="AE12" s="17">
        <v>0.33975012350690609</v>
      </c>
      <c r="AF12" s="17">
        <v>0.37285142386611808</v>
      </c>
      <c r="AG12" s="17">
        <v>0.23426194978210879</v>
      </c>
      <c r="AH12" s="17">
        <v>0.32552783698316923</v>
      </c>
      <c r="AI12" s="17">
        <v>0.35838430986462028</v>
      </c>
    </row>
    <row r="13" spans="2:37" ht="32" customHeight="1" x14ac:dyDescent="0.2">
      <c r="B13" s="20" t="s">
        <v>342</v>
      </c>
      <c r="C13" s="17">
        <v>0.38485410697248218</v>
      </c>
      <c r="D13" s="17">
        <v>0.41495430425199659</v>
      </c>
      <c r="E13" s="17">
        <v>0.37712098491540191</v>
      </c>
      <c r="F13" s="17">
        <v>0.41672347544557958</v>
      </c>
      <c r="G13" s="17">
        <v>0.32224229625354789</v>
      </c>
      <c r="H13" s="17">
        <v>0.41341333383778978</v>
      </c>
      <c r="I13" s="17">
        <v>0.38093852117549348</v>
      </c>
      <c r="K13" s="17">
        <v>0.366276157011378</v>
      </c>
      <c r="L13" s="17">
        <v>0.40186681297062621</v>
      </c>
      <c r="N13" s="17">
        <v>0.4583390876025738</v>
      </c>
      <c r="O13" s="17">
        <v>0.3114353837000241</v>
      </c>
      <c r="P13" s="17">
        <v>0.43713417568918228</v>
      </c>
      <c r="Q13" s="17">
        <v>0.33091674503353119</v>
      </c>
      <c r="R13" s="17">
        <v>0.40223892743606138</v>
      </c>
      <c r="S13" s="17">
        <v>0.43267027286602389</v>
      </c>
      <c r="T13" s="17">
        <v>0.44340805349787937</v>
      </c>
      <c r="U13" s="17">
        <v>0.36379601883062768</v>
      </c>
      <c r="V13" s="17">
        <v>0.27736863232064313</v>
      </c>
      <c r="W13" s="17">
        <v>0.43753922001064571</v>
      </c>
      <c r="X13" s="17">
        <v>0.3997563214302261</v>
      </c>
      <c r="Y13" s="17">
        <v>0.34552165217172331</v>
      </c>
      <c r="AA13" s="17">
        <v>0.36143563205355761</v>
      </c>
      <c r="AB13" s="17">
        <v>0.37177876202820193</v>
      </c>
      <c r="AC13" s="17">
        <v>0.39607402803331548</v>
      </c>
      <c r="AD13" s="17">
        <v>0.41918016176308892</v>
      </c>
      <c r="AE13" s="17">
        <v>0.34084260359023938</v>
      </c>
      <c r="AF13" s="17">
        <v>0.4690562555141734</v>
      </c>
      <c r="AG13" s="17">
        <v>0.49818346570647171</v>
      </c>
      <c r="AH13" s="17">
        <v>0.4119081851459086</v>
      </c>
      <c r="AI13" s="17">
        <v>0.38053494676124761</v>
      </c>
    </row>
    <row r="14" spans="2:37" ht="32" customHeight="1" x14ac:dyDescent="0.2">
      <c r="B14" s="20" t="s">
        <v>343</v>
      </c>
      <c r="C14" s="17">
        <v>0.30235684735057611</v>
      </c>
      <c r="D14" s="17">
        <v>0.21250566787607941</v>
      </c>
      <c r="E14" s="17">
        <v>0.31738165124561968</v>
      </c>
      <c r="F14" s="17">
        <v>0.30616278574169142</v>
      </c>
      <c r="G14" s="17">
        <v>0.27235089164012638</v>
      </c>
      <c r="H14" s="17">
        <v>0.32694152122990788</v>
      </c>
      <c r="I14" s="17">
        <v>0.36241521234995161</v>
      </c>
      <c r="K14" s="17">
        <v>0.32520261191630212</v>
      </c>
      <c r="L14" s="17">
        <v>0.28051707158418798</v>
      </c>
      <c r="N14" s="17">
        <v>0.40463686201322219</v>
      </c>
      <c r="O14" s="17">
        <v>0.23079488389977409</v>
      </c>
      <c r="P14" s="17">
        <v>0.40888363306955028</v>
      </c>
      <c r="Q14" s="17">
        <v>0.2901137761227045</v>
      </c>
      <c r="R14" s="17">
        <v>0.30909478809936042</v>
      </c>
      <c r="S14" s="17">
        <v>0.35305184742351509</v>
      </c>
      <c r="T14" s="17">
        <v>0.26739151761347829</v>
      </c>
      <c r="U14" s="17">
        <v>0.23650662478762971</v>
      </c>
      <c r="V14" s="17">
        <v>0.26395279316717479</v>
      </c>
      <c r="W14" s="17">
        <v>0.3167808789966331</v>
      </c>
      <c r="X14" s="17">
        <v>0.27039595232972602</v>
      </c>
      <c r="Y14" s="17">
        <v>0.28550578246211561</v>
      </c>
      <c r="AA14" s="17">
        <v>0.29162970901755919</v>
      </c>
      <c r="AB14" s="17">
        <v>0.29092798271768039</v>
      </c>
      <c r="AC14" s="17">
        <v>0.30800210506238918</v>
      </c>
      <c r="AD14" s="17">
        <v>0.29690200897028329</v>
      </c>
      <c r="AE14" s="17">
        <v>0.28570347755543651</v>
      </c>
      <c r="AF14" s="17">
        <v>0.46521643298844018</v>
      </c>
      <c r="AG14" s="17">
        <v>0.26954043909126102</v>
      </c>
      <c r="AH14" s="17">
        <v>0.30260866635881878</v>
      </c>
      <c r="AI14" s="17">
        <v>0.3917012878239412</v>
      </c>
    </row>
    <row r="15" spans="2:37" ht="32" customHeight="1" x14ac:dyDescent="0.2">
      <c r="B15" s="20" t="s">
        <v>344</v>
      </c>
      <c r="C15" s="17">
        <v>0.34063948590562682</v>
      </c>
      <c r="D15" s="17">
        <v>0.2611693163940248</v>
      </c>
      <c r="E15" s="17">
        <v>0.36409689051046301</v>
      </c>
      <c r="F15" s="17">
        <v>0.28681568922269601</v>
      </c>
      <c r="G15" s="17">
        <v>0.3097321558651715</v>
      </c>
      <c r="H15" s="17">
        <v>0.41346447188642321</v>
      </c>
      <c r="I15" s="17">
        <v>0.40434400944563748</v>
      </c>
      <c r="K15" s="17">
        <v>0.33861944331115418</v>
      </c>
      <c r="L15" s="17">
        <v>0.34322838722231758</v>
      </c>
      <c r="N15" s="17">
        <v>0.38560318606724697</v>
      </c>
      <c r="O15" s="17">
        <v>0.45439165264416642</v>
      </c>
      <c r="P15" s="17">
        <v>0.31504210803290172</v>
      </c>
      <c r="Q15" s="17">
        <v>0.17556953739783171</v>
      </c>
      <c r="R15" s="17">
        <v>0.3401856210717919</v>
      </c>
      <c r="S15" s="17">
        <v>0.33920679260855757</v>
      </c>
      <c r="T15" s="17">
        <v>0.2932727924024669</v>
      </c>
      <c r="U15" s="17">
        <v>0.41585403311795438</v>
      </c>
      <c r="V15" s="17">
        <v>0.27891259887091108</v>
      </c>
      <c r="W15" s="17">
        <v>0.34300072585970631</v>
      </c>
      <c r="X15" s="17">
        <v>0.3077306185332413</v>
      </c>
      <c r="Y15" s="17">
        <v>0.43726493790643112</v>
      </c>
      <c r="AA15" s="17">
        <v>0.30866445125508812</v>
      </c>
      <c r="AB15" s="17">
        <v>0.35383306906923212</v>
      </c>
      <c r="AC15" s="17">
        <v>0.43071536493775031</v>
      </c>
      <c r="AD15" s="17">
        <v>0.28924798046582578</v>
      </c>
      <c r="AE15" s="17">
        <v>0.32457658529873112</v>
      </c>
      <c r="AF15" s="17">
        <v>0.43771362054879681</v>
      </c>
      <c r="AG15" s="17">
        <v>0.29117600578061847</v>
      </c>
      <c r="AH15" s="17">
        <v>0.33268383387170058</v>
      </c>
      <c r="AI15" s="17">
        <v>0.45875707906965302</v>
      </c>
    </row>
    <row r="16" spans="2:37" ht="32" customHeight="1" x14ac:dyDescent="0.2">
      <c r="B16" s="20" t="s">
        <v>345</v>
      </c>
      <c r="C16" s="17">
        <v>0.22273257495268969</v>
      </c>
      <c r="D16" s="17">
        <v>0.30248241236366419</v>
      </c>
      <c r="E16" s="17">
        <v>0.2167633276582536</v>
      </c>
      <c r="F16" s="17">
        <v>0.25878288094380342</v>
      </c>
      <c r="G16" s="17">
        <v>0.25184422159045849</v>
      </c>
      <c r="H16" s="17">
        <v>0.1956550604618518</v>
      </c>
      <c r="I16" s="17">
        <v>0.12561845628098989</v>
      </c>
      <c r="K16" s="17">
        <v>0.23110829878563771</v>
      </c>
      <c r="L16" s="17">
        <v>0.21240406866266989</v>
      </c>
      <c r="N16" s="17">
        <v>0.13654490279200721</v>
      </c>
      <c r="O16" s="17">
        <v>0.31668554176550467</v>
      </c>
      <c r="P16" s="17">
        <v>0.28034681167706238</v>
      </c>
      <c r="Q16" s="17">
        <v>4.2261944008280233E-2</v>
      </c>
      <c r="R16" s="17">
        <v>0.26001311021704948</v>
      </c>
      <c r="S16" s="17">
        <v>0.24854822470328899</v>
      </c>
      <c r="T16" s="17">
        <v>0.23609013815695579</v>
      </c>
      <c r="U16" s="17">
        <v>0.17114407839315429</v>
      </c>
      <c r="V16" s="17">
        <v>0.28512025840248612</v>
      </c>
      <c r="W16" s="17">
        <v>0.23014784023197979</v>
      </c>
      <c r="X16" s="17">
        <v>0.25054634416526411</v>
      </c>
      <c r="Y16" s="17">
        <v>0.13639018903705011</v>
      </c>
      <c r="AA16" s="17">
        <v>0.20696010406910931</v>
      </c>
      <c r="AB16" s="17">
        <v>0.22065436517675649</v>
      </c>
      <c r="AC16" s="17">
        <v>0.17198361162855361</v>
      </c>
      <c r="AD16" s="17">
        <v>0.26227573464324472</v>
      </c>
      <c r="AE16" s="17">
        <v>0.2155580048333269</v>
      </c>
      <c r="AF16" s="17">
        <v>0.1764336352442426</v>
      </c>
      <c r="AG16" s="17">
        <v>0.1840497089700831</v>
      </c>
      <c r="AH16" s="17">
        <v>0.24677204570128511</v>
      </c>
      <c r="AI16" s="17">
        <v>0.30324903704772838</v>
      </c>
    </row>
    <row r="17" spans="2:35" ht="46" customHeight="1" x14ac:dyDescent="0.2">
      <c r="B17" s="20" t="s">
        <v>346</v>
      </c>
      <c r="C17" s="17">
        <v>0.1642728525774266</v>
      </c>
      <c r="D17" s="17">
        <v>0.19597561286909379</v>
      </c>
      <c r="E17" s="17">
        <v>0.18595494377298691</v>
      </c>
      <c r="F17" s="17">
        <v>0.17527818604496859</v>
      </c>
      <c r="G17" s="17">
        <v>0.12784745805809111</v>
      </c>
      <c r="H17" s="17">
        <v>0.15365642661360429</v>
      </c>
      <c r="I17" s="17">
        <v>0.15252124762958699</v>
      </c>
      <c r="K17" s="17">
        <v>0.18091737212143519</v>
      </c>
      <c r="L17" s="17">
        <v>0.1448945640943898</v>
      </c>
      <c r="N17" s="17">
        <v>0.1464481437968537</v>
      </c>
      <c r="O17" s="17">
        <v>0.25534168580214311</v>
      </c>
      <c r="P17" s="17">
        <v>0.18390087540574601</v>
      </c>
      <c r="Q17" s="17">
        <v>0.14805393259793151</v>
      </c>
      <c r="R17" s="17">
        <v>0.16521376019507</v>
      </c>
      <c r="S17" s="17">
        <v>0.19568786519746351</v>
      </c>
      <c r="T17" s="17">
        <v>0.17570824578220759</v>
      </c>
      <c r="U17" s="17">
        <v>0.16004401267130949</v>
      </c>
      <c r="V17" s="17">
        <v>0.17346993702374189</v>
      </c>
      <c r="W17" s="17">
        <v>0.16366447404858681</v>
      </c>
      <c r="X17" s="17">
        <v>0.12879427166306021</v>
      </c>
      <c r="Y17" s="17">
        <v>0.1208026591447796</v>
      </c>
      <c r="AA17" s="17">
        <v>0.19020221680707969</v>
      </c>
      <c r="AB17" s="17">
        <v>0.16835575392472629</v>
      </c>
      <c r="AC17" s="17">
        <v>0.12712381752372781</v>
      </c>
      <c r="AD17" s="17">
        <v>0.18656582850902309</v>
      </c>
      <c r="AE17" s="17">
        <v>0.16107964814362419</v>
      </c>
      <c r="AF17" s="17">
        <v>2.9643219230686042E-2</v>
      </c>
      <c r="AG17" s="17">
        <v>0.19266615627146011</v>
      </c>
      <c r="AH17" s="17">
        <v>0.14160665083574761</v>
      </c>
      <c r="AI17" s="17">
        <v>0.17122604838988709</v>
      </c>
    </row>
    <row r="18" spans="2:35" ht="32" customHeight="1" x14ac:dyDescent="0.2">
      <c r="B18" s="20" t="s">
        <v>347</v>
      </c>
      <c r="C18" s="17">
        <v>0.3151515249947745</v>
      </c>
      <c r="D18" s="17">
        <v>0.28529447637056582</v>
      </c>
      <c r="E18" s="17">
        <v>0.28980971628122187</v>
      </c>
      <c r="F18" s="17">
        <v>0.30594697553352912</v>
      </c>
      <c r="G18" s="17">
        <v>0.34236108484310018</v>
      </c>
      <c r="H18" s="17">
        <v>0.30797636241907339</v>
      </c>
      <c r="I18" s="17">
        <v>0.35009530735513711</v>
      </c>
      <c r="K18" s="17">
        <v>0.29615373918625981</v>
      </c>
      <c r="L18" s="17">
        <v>0.33369149466021281</v>
      </c>
      <c r="N18" s="17">
        <v>0.3292485090548215</v>
      </c>
      <c r="O18" s="17">
        <v>0.36341918153620129</v>
      </c>
      <c r="P18" s="17">
        <v>0.34546737083210399</v>
      </c>
      <c r="Q18" s="17">
        <v>0.22072322125263069</v>
      </c>
      <c r="R18" s="17">
        <v>0.28668452823086549</v>
      </c>
      <c r="S18" s="17">
        <v>0.30965971445780172</v>
      </c>
      <c r="T18" s="17">
        <v>0.20425637466341209</v>
      </c>
      <c r="U18" s="17">
        <v>0.31103934085215867</v>
      </c>
      <c r="V18" s="17">
        <v>0.29733748299035268</v>
      </c>
      <c r="W18" s="17">
        <v>0.38839025191974053</v>
      </c>
      <c r="X18" s="17">
        <v>0.32310808739095342</v>
      </c>
      <c r="Y18" s="17">
        <v>0.34267179230987732</v>
      </c>
      <c r="AA18" s="17">
        <v>0.30895122739820619</v>
      </c>
      <c r="AB18" s="17">
        <v>0.29424051222183017</v>
      </c>
      <c r="AC18" s="17">
        <v>0.36427840302301862</v>
      </c>
      <c r="AD18" s="17">
        <v>0.36377690004365631</v>
      </c>
      <c r="AE18" s="17">
        <v>0.26914948738373029</v>
      </c>
      <c r="AF18" s="17">
        <v>0.34900355043611292</v>
      </c>
      <c r="AG18" s="17">
        <v>0.30281930939809809</v>
      </c>
      <c r="AH18" s="17">
        <v>0.29619283247729428</v>
      </c>
      <c r="AI18" s="17">
        <v>0.44405644476200562</v>
      </c>
    </row>
    <row r="19" spans="2:35" ht="19" customHeight="1" x14ac:dyDescent="0.2">
      <c r="B19" s="20" t="s">
        <v>348</v>
      </c>
      <c r="C19" s="17">
        <v>0.1277818859681987</v>
      </c>
      <c r="D19" s="17">
        <v>7.1736151356637773E-2</v>
      </c>
      <c r="E19" s="17">
        <v>0.1122627046580689</v>
      </c>
      <c r="F19" s="17">
        <v>0.1332779286367573</v>
      </c>
      <c r="G19" s="17">
        <v>0.14114779056805091</v>
      </c>
      <c r="H19" s="17">
        <v>0.15291252110992559</v>
      </c>
      <c r="I19" s="17">
        <v>0.14792948760850469</v>
      </c>
      <c r="K19" s="17">
        <v>0.1141049321627869</v>
      </c>
      <c r="L19" s="17">
        <v>0.14116276013407231</v>
      </c>
      <c r="N19" s="17">
        <v>0.15920747665482979</v>
      </c>
      <c r="O19" s="17">
        <v>0.15465457131513541</v>
      </c>
      <c r="P19" s="17">
        <v>0.12813086448779781</v>
      </c>
      <c r="Q19" s="17">
        <v>5.8607142900184518E-2</v>
      </c>
      <c r="R19" s="17">
        <v>0.17470627635596611</v>
      </c>
      <c r="S19" s="17">
        <v>7.2093657254181862E-2</v>
      </c>
      <c r="T19" s="17">
        <v>0.1243068606851695</v>
      </c>
      <c r="U19" s="17">
        <v>0.12497341285869509</v>
      </c>
      <c r="V19" s="17">
        <v>0.16201404950404469</v>
      </c>
      <c r="W19" s="17">
        <v>7.5889584084060061E-2</v>
      </c>
      <c r="X19" s="17">
        <v>0.1478917777955096</v>
      </c>
      <c r="Y19" s="17">
        <v>0.1115380221527135</v>
      </c>
      <c r="AA19" s="17">
        <v>0.18287725652877809</v>
      </c>
      <c r="AB19" s="17">
        <v>0.1503035058767104</v>
      </c>
      <c r="AC19" s="17">
        <v>8.3286378184885379E-2</v>
      </c>
      <c r="AD19" s="17">
        <v>0.1124140527314323</v>
      </c>
      <c r="AE19" s="17">
        <v>8.2565465131635693E-2</v>
      </c>
      <c r="AF19" s="17">
        <v>0.1484838204922401</v>
      </c>
      <c r="AG19" s="17">
        <v>0.12732311902316071</v>
      </c>
      <c r="AH19" s="17">
        <v>0.19802218960385151</v>
      </c>
      <c r="AI19" s="17">
        <v>9.2265889712974128E-2</v>
      </c>
    </row>
    <row r="20" spans="2:35" ht="19" customHeight="1" x14ac:dyDescent="0.2">
      <c r="B20" s="20" t="s">
        <v>177</v>
      </c>
      <c r="C20" s="17">
        <v>1.10791552488834E-2</v>
      </c>
      <c r="D20" s="17">
        <v>0</v>
      </c>
      <c r="E20" s="17">
        <v>1.422492539070973E-2</v>
      </c>
      <c r="F20" s="17">
        <v>2.3753493072653089E-2</v>
      </c>
      <c r="G20" s="17">
        <v>4.243037205901772E-3</v>
      </c>
      <c r="H20" s="17">
        <v>6.2264478717751551E-3</v>
      </c>
      <c r="I20" s="17">
        <v>1.453433917920815E-2</v>
      </c>
      <c r="K20" s="17">
        <v>1.471569524953985E-2</v>
      </c>
      <c r="L20" s="17">
        <v>7.3785476419824881E-3</v>
      </c>
      <c r="N20" s="17">
        <v>0</v>
      </c>
      <c r="O20" s="17">
        <v>0</v>
      </c>
      <c r="P20" s="17">
        <v>0</v>
      </c>
      <c r="Q20" s="17">
        <v>2.1915003352170021E-2</v>
      </c>
      <c r="R20" s="17">
        <v>0</v>
      </c>
      <c r="S20" s="17">
        <v>2.0975105957662062E-2</v>
      </c>
      <c r="T20" s="17">
        <v>0</v>
      </c>
      <c r="U20" s="17">
        <v>1.9396041096025819E-2</v>
      </c>
      <c r="V20" s="17">
        <v>1.1036543596470039E-2</v>
      </c>
      <c r="W20" s="17">
        <v>0</v>
      </c>
      <c r="X20" s="17">
        <v>4.2754246440371173E-2</v>
      </c>
      <c r="Y20" s="17">
        <v>2.2592548509449289E-2</v>
      </c>
      <c r="AA20" s="17">
        <v>2.4625695448881151E-2</v>
      </c>
      <c r="AB20" s="17">
        <v>4.4062206361055456E-3</v>
      </c>
      <c r="AC20" s="17">
        <v>4.8641714035280448E-2</v>
      </c>
      <c r="AD20" s="17">
        <v>5.8899668497119006E-3</v>
      </c>
      <c r="AE20" s="17">
        <v>7.1892285303451989E-3</v>
      </c>
      <c r="AF20" s="17">
        <v>0</v>
      </c>
      <c r="AG20" s="17">
        <v>1.563798063384754E-2</v>
      </c>
      <c r="AH20" s="17">
        <v>0</v>
      </c>
      <c r="AI20" s="17">
        <v>0</v>
      </c>
    </row>
    <row r="21" spans="2:35" ht="19" customHeight="1" x14ac:dyDescent="0.2">
      <c r="B21" s="20" t="s">
        <v>75</v>
      </c>
      <c r="C21" s="17">
        <v>3.3903074086287601E-3</v>
      </c>
      <c r="D21" s="17">
        <v>0</v>
      </c>
      <c r="E21" s="17">
        <v>4.5398747298948661E-3</v>
      </c>
      <c r="F21" s="17">
        <v>0</v>
      </c>
      <c r="G21" s="17">
        <v>9.4771950672256147E-3</v>
      </c>
      <c r="H21" s="17">
        <v>5.9376913731709934E-3</v>
      </c>
      <c r="I21" s="17">
        <v>0</v>
      </c>
      <c r="K21" s="17">
        <v>3.3216075101294988E-3</v>
      </c>
      <c r="L21" s="17">
        <v>3.4820001527773288E-3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9.6362346611193733E-3</v>
      </c>
      <c r="V21" s="17">
        <v>1.06122047350485E-2</v>
      </c>
      <c r="W21" s="17">
        <v>6.3967873056939087E-3</v>
      </c>
      <c r="X21" s="17">
        <v>0</v>
      </c>
      <c r="Y21" s="17">
        <v>0</v>
      </c>
      <c r="AA21" s="17">
        <v>0</v>
      </c>
      <c r="AB21" s="17">
        <v>0</v>
      </c>
      <c r="AC21" s="17">
        <v>1.13808305995184E-2</v>
      </c>
      <c r="AD21" s="17">
        <v>6.1214700627082279E-3</v>
      </c>
      <c r="AE21" s="17">
        <v>3.681261124620755E-3</v>
      </c>
      <c r="AF21" s="17">
        <v>0</v>
      </c>
      <c r="AG21" s="17">
        <v>0</v>
      </c>
      <c r="AH21" s="17">
        <v>1.1666909490331161E-2</v>
      </c>
      <c r="AI21" s="17">
        <v>0</v>
      </c>
    </row>
    <row r="23" spans="2:35" x14ac:dyDescent="0.2">
      <c r="B23" s="21" t="s">
        <v>27</v>
      </c>
    </row>
    <row r="24" spans="2:35" x14ac:dyDescent="0.2">
      <c r="B24" t="s">
        <v>409</v>
      </c>
    </row>
    <row r="25" spans="2:35" x14ac:dyDescent="0.2">
      <c r="B25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349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514</v>
      </c>
      <c r="D7" s="24">
        <v>88</v>
      </c>
      <c r="E7" s="24">
        <v>93</v>
      </c>
      <c r="F7" s="24">
        <v>90</v>
      </c>
      <c r="G7" s="24">
        <v>74</v>
      </c>
      <c r="H7" s="24">
        <v>70</v>
      </c>
      <c r="I7" s="24">
        <v>99</v>
      </c>
      <c r="K7" s="24">
        <v>258</v>
      </c>
      <c r="L7" s="24">
        <v>254</v>
      </c>
      <c r="N7" s="24">
        <v>43</v>
      </c>
      <c r="O7" s="24">
        <v>13</v>
      </c>
      <c r="P7" s="24">
        <v>32</v>
      </c>
      <c r="Q7" s="24">
        <v>27</v>
      </c>
      <c r="R7" s="24">
        <v>58</v>
      </c>
      <c r="S7" s="24">
        <v>38</v>
      </c>
      <c r="T7" s="24">
        <v>46</v>
      </c>
      <c r="U7" s="24">
        <v>53</v>
      </c>
      <c r="V7" s="24">
        <v>58</v>
      </c>
      <c r="W7" s="24">
        <v>62</v>
      </c>
      <c r="X7" s="24">
        <v>41</v>
      </c>
      <c r="Y7" s="24">
        <v>43</v>
      </c>
      <c r="AA7" s="24">
        <v>56</v>
      </c>
      <c r="AB7" s="24">
        <v>103</v>
      </c>
      <c r="AC7" s="24">
        <v>43</v>
      </c>
      <c r="AD7" s="24">
        <v>55</v>
      </c>
      <c r="AE7" s="24">
        <v>131</v>
      </c>
      <c r="AF7" s="24">
        <v>19</v>
      </c>
      <c r="AG7" s="24">
        <v>40</v>
      </c>
      <c r="AH7" s="24">
        <v>34</v>
      </c>
      <c r="AI7" s="24">
        <v>33</v>
      </c>
    </row>
    <row r="8" spans="2:37" x14ac:dyDescent="0.2">
      <c r="B8" s="7" t="s">
        <v>69</v>
      </c>
      <c r="C8" s="13">
        <v>513</v>
      </c>
      <c r="D8" s="13">
        <v>82</v>
      </c>
      <c r="E8" s="13">
        <v>93</v>
      </c>
      <c r="F8" s="13">
        <v>92</v>
      </c>
      <c r="G8" s="13">
        <v>72</v>
      </c>
      <c r="H8" s="13">
        <v>67</v>
      </c>
      <c r="I8" s="13">
        <v>108</v>
      </c>
      <c r="K8" s="13">
        <v>253</v>
      </c>
      <c r="L8" s="13">
        <v>259</v>
      </c>
      <c r="N8" s="13">
        <v>46</v>
      </c>
      <c r="O8" s="13">
        <v>11</v>
      </c>
      <c r="P8" s="13">
        <v>31</v>
      </c>
      <c r="Q8" s="13">
        <v>27</v>
      </c>
      <c r="R8" s="13">
        <v>56</v>
      </c>
      <c r="S8" s="13">
        <v>37</v>
      </c>
      <c r="T8" s="13">
        <v>45</v>
      </c>
      <c r="U8" s="13">
        <v>52</v>
      </c>
      <c r="V8" s="13">
        <v>60</v>
      </c>
      <c r="W8" s="13">
        <v>61</v>
      </c>
      <c r="X8" s="13">
        <v>41</v>
      </c>
      <c r="Y8" s="13">
        <v>47</v>
      </c>
      <c r="AA8" s="13">
        <v>56</v>
      </c>
      <c r="AB8" s="13">
        <v>103</v>
      </c>
      <c r="AC8" s="13">
        <v>43</v>
      </c>
      <c r="AD8" s="13">
        <v>52</v>
      </c>
      <c r="AE8" s="13">
        <v>134</v>
      </c>
      <c r="AF8" s="13">
        <v>20</v>
      </c>
      <c r="AG8" s="13">
        <v>38</v>
      </c>
      <c r="AH8" s="13">
        <v>35</v>
      </c>
      <c r="AI8" s="13">
        <v>33</v>
      </c>
    </row>
    <row r="9" spans="2:37" ht="32" customHeight="1" x14ac:dyDescent="0.2">
      <c r="B9" s="20" t="s">
        <v>350</v>
      </c>
      <c r="C9" s="17">
        <v>0.31552367040439361</v>
      </c>
      <c r="D9" s="17">
        <v>0.37507641533712638</v>
      </c>
      <c r="E9" s="17">
        <v>0.30660035293411458</v>
      </c>
      <c r="F9" s="17">
        <v>0.27704937340655528</v>
      </c>
      <c r="G9" s="17">
        <v>0.2469970568389048</v>
      </c>
      <c r="H9" s="17">
        <v>0.33568388451624143</v>
      </c>
      <c r="I9" s="17">
        <v>0.34359254904193098</v>
      </c>
      <c r="K9" s="17">
        <v>0.34102661304743148</v>
      </c>
      <c r="L9" s="17">
        <v>0.29255242982838492</v>
      </c>
      <c r="N9" s="17">
        <v>0.32863090514832333</v>
      </c>
      <c r="O9" s="17">
        <v>0.42617064828268819</v>
      </c>
      <c r="P9" s="17">
        <v>0.28596401375611291</v>
      </c>
      <c r="Q9" s="17">
        <v>0.40353590307796172</v>
      </c>
      <c r="R9" s="17">
        <v>0.34889395907530008</v>
      </c>
      <c r="S9" s="17">
        <v>0.23402165218649471</v>
      </c>
      <c r="T9" s="17">
        <v>0.2961189498668636</v>
      </c>
      <c r="U9" s="17">
        <v>0.39419920227377919</v>
      </c>
      <c r="V9" s="17">
        <v>0.34936625207280497</v>
      </c>
      <c r="W9" s="17">
        <v>0.27590697340978321</v>
      </c>
      <c r="X9" s="17">
        <v>0.23667848978197431</v>
      </c>
      <c r="Y9" s="17">
        <v>0.27747439379825722</v>
      </c>
      <c r="AA9" s="17">
        <v>0.38419932984770211</v>
      </c>
      <c r="AB9" s="17">
        <v>0.28635889017690952</v>
      </c>
      <c r="AC9" s="17">
        <v>0.33662291305758879</v>
      </c>
      <c r="AD9" s="17">
        <v>0.35860883685592992</v>
      </c>
      <c r="AE9" s="17">
        <v>0.33126238717839102</v>
      </c>
      <c r="AF9" s="17">
        <v>0.2147222178467923</v>
      </c>
      <c r="AG9" s="17">
        <v>0.25943645387740838</v>
      </c>
      <c r="AH9" s="17">
        <v>0.30803613969495258</v>
      </c>
      <c r="AI9" s="17">
        <v>0.26587843786182058</v>
      </c>
    </row>
    <row r="10" spans="2:37" ht="32" customHeight="1" x14ac:dyDescent="0.2">
      <c r="B10" s="20" t="s">
        <v>351</v>
      </c>
      <c r="C10" s="17">
        <v>8.4690691745613403E-2</v>
      </c>
      <c r="D10" s="17">
        <v>6.8390605188130255E-2</v>
      </c>
      <c r="E10" s="17">
        <v>0.1072060248168363</v>
      </c>
      <c r="F10" s="17">
        <v>7.851993129775682E-2</v>
      </c>
      <c r="G10" s="17">
        <v>5.4571428023412867E-2</v>
      </c>
      <c r="H10" s="17">
        <v>0.1163576849802711</v>
      </c>
      <c r="I10" s="17">
        <v>8.3178975272109421E-2</v>
      </c>
      <c r="K10" s="17">
        <v>9.0076540127285096E-2</v>
      </c>
      <c r="L10" s="17">
        <v>7.9952285554108785E-2</v>
      </c>
      <c r="N10" s="17">
        <v>2.3876932412017389E-2</v>
      </c>
      <c r="O10" s="17">
        <v>0</v>
      </c>
      <c r="P10" s="17">
        <v>2.854569052465164E-2</v>
      </c>
      <c r="Q10" s="17">
        <v>0.1060135360019403</v>
      </c>
      <c r="R10" s="17">
        <v>8.6070311489443205E-2</v>
      </c>
      <c r="S10" s="17">
        <v>0.12808501421786511</v>
      </c>
      <c r="T10" s="17">
        <v>0.15442423347456061</v>
      </c>
      <c r="U10" s="17">
        <v>6.437508076963161E-2</v>
      </c>
      <c r="V10" s="17">
        <v>9.1221759294914925E-2</v>
      </c>
      <c r="W10" s="17">
        <v>8.1023013076229458E-2</v>
      </c>
      <c r="X10" s="17">
        <v>7.162354804025968E-2</v>
      </c>
      <c r="Y10" s="17">
        <v>0.11707250107893941</v>
      </c>
      <c r="AA10" s="17">
        <v>9.0146928108105276E-2</v>
      </c>
      <c r="AB10" s="17">
        <v>0.13478652900103771</v>
      </c>
      <c r="AC10" s="17">
        <v>9.175134495671923E-2</v>
      </c>
      <c r="AD10" s="17">
        <v>3.7831695481856893E-2</v>
      </c>
      <c r="AE10" s="17">
        <v>6.7320336393356148E-2</v>
      </c>
      <c r="AF10" s="17">
        <v>0</v>
      </c>
      <c r="AG10" s="17">
        <v>4.8421067541067522E-2</v>
      </c>
      <c r="AH10" s="17">
        <v>6.9566281093381574E-2</v>
      </c>
      <c r="AI10" s="17">
        <v>0.16407659591853699</v>
      </c>
    </row>
    <row r="11" spans="2:37" ht="32" customHeight="1" x14ac:dyDescent="0.2">
      <c r="B11" s="20" t="s">
        <v>352</v>
      </c>
      <c r="C11" s="17">
        <v>0.29914166833640737</v>
      </c>
      <c r="D11" s="17">
        <v>0.27489080580022851</v>
      </c>
      <c r="E11" s="17">
        <v>0.29972178211642719</v>
      </c>
      <c r="F11" s="17">
        <v>0.34292258083139993</v>
      </c>
      <c r="G11" s="17">
        <v>0.19949571971852961</v>
      </c>
      <c r="H11" s="17">
        <v>0.31302960811928698</v>
      </c>
      <c r="I11" s="17">
        <v>0.33735056554210158</v>
      </c>
      <c r="K11" s="17">
        <v>0.32008049213730921</v>
      </c>
      <c r="L11" s="17">
        <v>0.28053183954910133</v>
      </c>
      <c r="N11" s="17">
        <v>0.47757452089912639</v>
      </c>
      <c r="O11" s="17">
        <v>0.24502810351368609</v>
      </c>
      <c r="P11" s="17">
        <v>0.29034040480633128</v>
      </c>
      <c r="Q11" s="17">
        <v>0.1149229907006943</v>
      </c>
      <c r="R11" s="17">
        <v>0.3932927372881328</v>
      </c>
      <c r="S11" s="17">
        <v>0.29349350953223352</v>
      </c>
      <c r="T11" s="17">
        <v>0.2089174298641959</v>
      </c>
      <c r="U11" s="17">
        <v>0.25332812688961392</v>
      </c>
      <c r="V11" s="17">
        <v>0.35607689275899201</v>
      </c>
      <c r="W11" s="17">
        <v>0.1739735243784952</v>
      </c>
      <c r="X11" s="17">
        <v>0.36528803541850258</v>
      </c>
      <c r="Y11" s="17">
        <v>0.30856938704097658</v>
      </c>
      <c r="AA11" s="17">
        <v>0.32573765944336053</v>
      </c>
      <c r="AB11" s="17">
        <v>0.25212597689709632</v>
      </c>
      <c r="AC11" s="17">
        <v>0.26163007796277099</v>
      </c>
      <c r="AD11" s="17">
        <v>0.39859806703969941</v>
      </c>
      <c r="AE11" s="17">
        <v>0.2650637113446242</v>
      </c>
      <c r="AF11" s="17">
        <v>0.71400186421257483</v>
      </c>
      <c r="AG11" s="17">
        <v>0.1779178924406444</v>
      </c>
      <c r="AH11" s="17">
        <v>0.32390236898338598</v>
      </c>
      <c r="AI11" s="17">
        <v>0.29355576628275099</v>
      </c>
    </row>
    <row r="12" spans="2:37" ht="32" customHeight="1" x14ac:dyDescent="0.2">
      <c r="B12" s="20" t="s">
        <v>353</v>
      </c>
      <c r="C12" s="17">
        <v>0.11623581983663329</v>
      </c>
      <c r="D12" s="17">
        <v>0.15550597980864031</v>
      </c>
      <c r="E12" s="17">
        <v>0.13107777630881551</v>
      </c>
      <c r="F12" s="17">
        <v>0.18953037812580051</v>
      </c>
      <c r="G12" s="17">
        <v>8.325508018504256E-2</v>
      </c>
      <c r="H12" s="17">
        <v>7.1951415933838719E-2</v>
      </c>
      <c r="I12" s="17">
        <v>6.080822470364837E-2</v>
      </c>
      <c r="K12" s="17">
        <v>0.1145094306205084</v>
      </c>
      <c r="L12" s="17">
        <v>0.11865025759320109</v>
      </c>
      <c r="N12" s="17">
        <v>0.14018252902070161</v>
      </c>
      <c r="O12" s="17">
        <v>0.16338377263648529</v>
      </c>
      <c r="P12" s="17">
        <v>5.8846128130342068E-2</v>
      </c>
      <c r="Q12" s="17">
        <v>0.1089412303984745</v>
      </c>
      <c r="R12" s="17">
        <v>0.1242791016852758</v>
      </c>
      <c r="S12" s="17">
        <v>5.4997527631652353E-2</v>
      </c>
      <c r="T12" s="17">
        <v>0.13454003342052981</v>
      </c>
      <c r="U12" s="17">
        <v>0.15581353762547989</v>
      </c>
      <c r="V12" s="17">
        <v>0.1671217410490918</v>
      </c>
      <c r="W12" s="17">
        <v>5.365736990990861E-2</v>
      </c>
      <c r="X12" s="17">
        <v>0.11880882215872091</v>
      </c>
      <c r="Y12" s="17">
        <v>0.11480710414946201</v>
      </c>
      <c r="AA12" s="17">
        <v>0.2002226329302319</v>
      </c>
      <c r="AB12" s="17">
        <v>0.1043521123115564</v>
      </c>
      <c r="AC12" s="17">
        <v>9.151166337472208E-2</v>
      </c>
      <c r="AD12" s="17">
        <v>7.6533616064521193E-2</v>
      </c>
      <c r="AE12" s="17">
        <v>0.1175634139148637</v>
      </c>
      <c r="AF12" s="17">
        <v>5.1257490603386732E-2</v>
      </c>
      <c r="AG12" s="17">
        <v>5.5917525576774658E-2</v>
      </c>
      <c r="AH12" s="17">
        <v>0.1474695271340459</v>
      </c>
      <c r="AI12" s="17">
        <v>0.17737751469369531</v>
      </c>
    </row>
    <row r="13" spans="2:37" ht="46" customHeight="1" x14ac:dyDescent="0.2">
      <c r="B13" s="20" t="s">
        <v>354</v>
      </c>
      <c r="C13" s="17">
        <v>0.1538436324902184</v>
      </c>
      <c r="D13" s="17">
        <v>0.17065824501667889</v>
      </c>
      <c r="E13" s="17">
        <v>0.17374893016784651</v>
      </c>
      <c r="F13" s="17">
        <v>0.11061308064653411</v>
      </c>
      <c r="G13" s="17">
        <v>0.19693383778427709</v>
      </c>
      <c r="H13" s="17">
        <v>0.1140364214770023</v>
      </c>
      <c r="I13" s="17">
        <v>0.15695277533960911</v>
      </c>
      <c r="K13" s="17">
        <v>0.15086729564398779</v>
      </c>
      <c r="L13" s="17">
        <v>0.1577154280363878</v>
      </c>
      <c r="N13" s="17">
        <v>0.1166175923502985</v>
      </c>
      <c r="O13" s="17">
        <v>0.17301113332339399</v>
      </c>
      <c r="P13" s="17">
        <v>9.0672893042515593E-2</v>
      </c>
      <c r="Q13" s="17">
        <v>0.26237259951269282</v>
      </c>
      <c r="R13" s="17">
        <v>0.119772518404894</v>
      </c>
      <c r="S13" s="17">
        <v>0.18402298953221169</v>
      </c>
      <c r="T13" s="17">
        <v>4.531476117210944E-2</v>
      </c>
      <c r="U13" s="17">
        <v>0.128818641898404</v>
      </c>
      <c r="V13" s="17">
        <v>0.25773626016720652</v>
      </c>
      <c r="W13" s="17">
        <v>0.15023354449527521</v>
      </c>
      <c r="X13" s="17">
        <v>0.1958130435344331</v>
      </c>
      <c r="Y13" s="17">
        <v>0.1489661977749058</v>
      </c>
      <c r="AA13" s="17">
        <v>0.17593644649804541</v>
      </c>
      <c r="AB13" s="17">
        <v>0.18052661823953961</v>
      </c>
      <c r="AC13" s="17">
        <v>0.1205248159335638</v>
      </c>
      <c r="AD13" s="17">
        <v>0.1156333189033759</v>
      </c>
      <c r="AE13" s="17">
        <v>0.17241168095979301</v>
      </c>
      <c r="AF13" s="17">
        <v>5.435604148237886E-2</v>
      </c>
      <c r="AG13" s="17">
        <v>0.10285034223507621</v>
      </c>
      <c r="AH13" s="17">
        <v>0.12606728938135031</v>
      </c>
      <c r="AI13" s="17">
        <v>0.21108296552417791</v>
      </c>
    </row>
    <row r="14" spans="2:37" ht="32" customHeight="1" x14ac:dyDescent="0.2">
      <c r="B14" s="20" t="s">
        <v>355</v>
      </c>
      <c r="C14" s="17">
        <v>0.1436638810805243</v>
      </c>
      <c r="D14" s="17">
        <v>0.1632055904087942</v>
      </c>
      <c r="E14" s="17">
        <v>0.19942784517562431</v>
      </c>
      <c r="F14" s="17">
        <v>0.15516023608925189</v>
      </c>
      <c r="G14" s="17">
        <v>8.3330753421379467E-2</v>
      </c>
      <c r="H14" s="17">
        <v>0.1144259419496077</v>
      </c>
      <c r="I14" s="17">
        <v>0.12936775706096981</v>
      </c>
      <c r="K14" s="17">
        <v>0.1549282687679184</v>
      </c>
      <c r="L14" s="17">
        <v>0.13354458033667091</v>
      </c>
      <c r="N14" s="17">
        <v>0.1804632209518906</v>
      </c>
      <c r="O14" s="17">
        <v>0.24233327365639731</v>
      </c>
      <c r="P14" s="17">
        <v>0.1247636272544682</v>
      </c>
      <c r="Q14" s="17">
        <v>0.22837560407353191</v>
      </c>
      <c r="R14" s="17">
        <v>6.5757165032059403E-2</v>
      </c>
      <c r="S14" s="17">
        <v>2.4123574118968889E-2</v>
      </c>
      <c r="T14" s="17">
        <v>0.20554739121146709</v>
      </c>
      <c r="U14" s="17">
        <v>0.236411032017631</v>
      </c>
      <c r="V14" s="17">
        <v>0.17127623290211011</v>
      </c>
      <c r="W14" s="17">
        <v>0.15017360708952901</v>
      </c>
      <c r="X14" s="17">
        <v>2.606844586105728E-2</v>
      </c>
      <c r="Y14" s="17">
        <v>0.13260279934864089</v>
      </c>
      <c r="AA14" s="17">
        <v>7.2899202664475901E-2</v>
      </c>
      <c r="AB14" s="17">
        <v>0.143026521415272</v>
      </c>
      <c r="AC14" s="17">
        <v>0.23662716364184319</v>
      </c>
      <c r="AD14" s="17">
        <v>0.15336634603835969</v>
      </c>
      <c r="AE14" s="17">
        <v>0.13151534440568791</v>
      </c>
      <c r="AF14" s="17">
        <v>0.10345725188236569</v>
      </c>
      <c r="AG14" s="17">
        <v>0.13471265089328979</v>
      </c>
      <c r="AH14" s="17">
        <v>0.11787605284435219</v>
      </c>
      <c r="AI14" s="17">
        <v>0.24165602622625201</v>
      </c>
    </row>
    <row r="15" spans="2:37" ht="46" customHeight="1" x14ac:dyDescent="0.2">
      <c r="B15" s="20" t="s">
        <v>356</v>
      </c>
      <c r="C15" s="17">
        <v>8.2586429910607426E-2</v>
      </c>
      <c r="D15" s="17">
        <v>0.1243972266221423</v>
      </c>
      <c r="E15" s="17">
        <v>9.6705289851565152E-2</v>
      </c>
      <c r="F15" s="17">
        <v>9.9394434318281127E-2</v>
      </c>
      <c r="G15" s="17">
        <v>1.558623790688018E-2</v>
      </c>
      <c r="H15" s="17">
        <v>4.2240924725440568E-2</v>
      </c>
      <c r="I15" s="17">
        <v>9.4056332197752709E-2</v>
      </c>
      <c r="K15" s="17">
        <v>8.4570263081184052E-2</v>
      </c>
      <c r="L15" s="17">
        <v>8.1162071285241971E-2</v>
      </c>
      <c r="N15" s="17">
        <v>0</v>
      </c>
      <c r="O15" s="17">
        <v>0.16556915281708559</v>
      </c>
      <c r="P15" s="17">
        <v>9.5476081913345209E-2</v>
      </c>
      <c r="Q15" s="17">
        <v>3.0252141285823691E-2</v>
      </c>
      <c r="R15" s="17">
        <v>4.9895877018494843E-2</v>
      </c>
      <c r="S15" s="17">
        <v>7.8919151446892363E-2</v>
      </c>
      <c r="T15" s="17">
        <v>0.1063751421223209</v>
      </c>
      <c r="U15" s="17">
        <v>0.14125203341525039</v>
      </c>
      <c r="V15" s="17">
        <v>0.1415664792574497</v>
      </c>
      <c r="W15" s="17">
        <v>8.6623370316706055E-2</v>
      </c>
      <c r="X15" s="17">
        <v>2.4196072685167051E-2</v>
      </c>
      <c r="Y15" s="17">
        <v>9.0451982370484463E-2</v>
      </c>
      <c r="AA15" s="17">
        <v>5.5646943963713988E-2</v>
      </c>
      <c r="AB15" s="17">
        <v>0.1113726771371111</v>
      </c>
      <c r="AC15" s="17">
        <v>4.5836056952240557E-2</v>
      </c>
      <c r="AD15" s="17">
        <v>5.494550351414626E-2</v>
      </c>
      <c r="AE15" s="17">
        <v>0.12465016595129449</v>
      </c>
      <c r="AF15" s="17">
        <v>0</v>
      </c>
      <c r="AG15" s="17">
        <v>8.0847283655737179E-2</v>
      </c>
      <c r="AH15" s="17">
        <v>3.8547997600262049E-2</v>
      </c>
      <c r="AI15" s="17">
        <v>5.7927936563828553E-2</v>
      </c>
    </row>
    <row r="16" spans="2:37" ht="32" customHeight="1" x14ac:dyDescent="0.2">
      <c r="B16" s="20" t="s">
        <v>357</v>
      </c>
      <c r="C16" s="17">
        <v>0.12062842249682849</v>
      </c>
      <c r="D16" s="17">
        <v>0.1834502133608884</v>
      </c>
      <c r="E16" s="17">
        <v>0.14364321033661639</v>
      </c>
      <c r="F16" s="17">
        <v>0.18750757144598709</v>
      </c>
      <c r="G16" s="17">
        <v>6.6990948961249908E-2</v>
      </c>
      <c r="H16" s="17">
        <v>4.3201840395884858E-2</v>
      </c>
      <c r="I16" s="17">
        <v>8.0146015991920436E-2</v>
      </c>
      <c r="K16" s="17">
        <v>0.15964643695426681</v>
      </c>
      <c r="L16" s="17">
        <v>8.322202942815754E-2</v>
      </c>
      <c r="N16" s="17">
        <v>0.111058174947316</v>
      </c>
      <c r="O16" s="17">
        <v>0.24346766373259451</v>
      </c>
      <c r="P16" s="17">
        <v>0</v>
      </c>
      <c r="Q16" s="17">
        <v>0.112917110561356</v>
      </c>
      <c r="R16" s="17">
        <v>9.8662102676415245E-2</v>
      </c>
      <c r="S16" s="17">
        <v>7.2147085015687035E-2</v>
      </c>
      <c r="T16" s="17">
        <v>7.0768055566505159E-2</v>
      </c>
      <c r="U16" s="17">
        <v>0.17062193424216049</v>
      </c>
      <c r="V16" s="17">
        <v>0.22577689511075771</v>
      </c>
      <c r="W16" s="17">
        <v>0.11757986806439211</v>
      </c>
      <c r="X16" s="17">
        <v>9.4463509870050144E-2</v>
      </c>
      <c r="Y16" s="17">
        <v>0.13400866091181859</v>
      </c>
      <c r="AA16" s="17">
        <v>5.4923984674493401E-2</v>
      </c>
      <c r="AB16" s="17">
        <v>0.17254902203751499</v>
      </c>
      <c r="AC16" s="17">
        <v>0.14382060399497601</v>
      </c>
      <c r="AD16" s="17">
        <v>0.1096107863228801</v>
      </c>
      <c r="AE16" s="17">
        <v>0.1225212703129145</v>
      </c>
      <c r="AF16" s="17">
        <v>0.10367954887405501</v>
      </c>
      <c r="AG16" s="17">
        <v>0.1527607555935758</v>
      </c>
      <c r="AH16" s="17">
        <v>2.9970545128794251E-2</v>
      </c>
      <c r="AI16" s="17">
        <v>0.11845384857736389</v>
      </c>
    </row>
    <row r="17" spans="2:35" ht="46" customHeight="1" x14ac:dyDescent="0.2">
      <c r="B17" s="20" t="s">
        <v>358</v>
      </c>
      <c r="C17" s="17">
        <v>0.2020235531784631</v>
      </c>
      <c r="D17" s="17">
        <v>0.27505839574190671</v>
      </c>
      <c r="E17" s="17">
        <v>0.23588072731251281</v>
      </c>
      <c r="F17" s="17">
        <v>0.16550515740443089</v>
      </c>
      <c r="G17" s="17">
        <v>0.1147879797394448</v>
      </c>
      <c r="H17" s="17">
        <v>0.20250890921147641</v>
      </c>
      <c r="I17" s="17">
        <v>0.2060710273341288</v>
      </c>
      <c r="K17" s="17">
        <v>0.2195602698994466</v>
      </c>
      <c r="L17" s="17">
        <v>0.1861343971216545</v>
      </c>
      <c r="N17" s="17">
        <v>0.23603563059750529</v>
      </c>
      <c r="O17" s="17">
        <v>0.2404641230908264</v>
      </c>
      <c r="P17" s="17">
        <v>0.19172314749700151</v>
      </c>
      <c r="Q17" s="17">
        <v>0.33477469054215558</v>
      </c>
      <c r="R17" s="17">
        <v>0.1517160088921311</v>
      </c>
      <c r="S17" s="17">
        <v>0.1099733009463741</v>
      </c>
      <c r="T17" s="17">
        <v>0.27971111827761602</v>
      </c>
      <c r="U17" s="17">
        <v>0.19928816109593039</v>
      </c>
      <c r="V17" s="17">
        <v>0.19244776981471171</v>
      </c>
      <c r="W17" s="17">
        <v>0.1804154492481298</v>
      </c>
      <c r="X17" s="17">
        <v>0.1944284103401594</v>
      </c>
      <c r="Y17" s="17">
        <v>0.1982899274674825</v>
      </c>
      <c r="AA17" s="17">
        <v>0.1962402002322764</v>
      </c>
      <c r="AB17" s="17">
        <v>0.1966292685169668</v>
      </c>
      <c r="AC17" s="17">
        <v>0.22012852934356461</v>
      </c>
      <c r="AD17" s="17">
        <v>0.19927455013046441</v>
      </c>
      <c r="AE17" s="17">
        <v>0.22743777518602121</v>
      </c>
      <c r="AF17" s="17">
        <v>0.17546361968007859</v>
      </c>
      <c r="AG17" s="17">
        <v>0.17931290821701509</v>
      </c>
      <c r="AH17" s="17">
        <v>0.14296016810906589</v>
      </c>
      <c r="AI17" s="17">
        <v>0.2121063640659285</v>
      </c>
    </row>
    <row r="18" spans="2:35" ht="19" customHeight="1" x14ac:dyDescent="0.2">
      <c r="B18" s="20" t="s">
        <v>348</v>
      </c>
      <c r="C18" s="17">
        <v>0.2355783039308734</v>
      </c>
      <c r="D18" s="17">
        <v>0.16947255530204389</v>
      </c>
      <c r="E18" s="17">
        <v>0.18477258284117659</v>
      </c>
      <c r="F18" s="17">
        <v>0.2223214549926554</v>
      </c>
      <c r="G18" s="17">
        <v>0.3445374997605542</v>
      </c>
      <c r="H18" s="17">
        <v>0.21785684544960679</v>
      </c>
      <c r="I18" s="17">
        <v>0.27954440216210852</v>
      </c>
      <c r="K18" s="17">
        <v>0.18330000404515881</v>
      </c>
      <c r="L18" s="17">
        <v>0.28193214640337982</v>
      </c>
      <c r="N18" s="17">
        <v>0.1206071108620254</v>
      </c>
      <c r="O18" s="17">
        <v>0.32535611891651689</v>
      </c>
      <c r="P18" s="17">
        <v>0.26071651322127898</v>
      </c>
      <c r="Q18" s="17">
        <v>0.27716630558586353</v>
      </c>
      <c r="R18" s="17">
        <v>0.16047638271997081</v>
      </c>
      <c r="S18" s="17">
        <v>0.28593883925405622</v>
      </c>
      <c r="T18" s="17">
        <v>0.26203718645523782</v>
      </c>
      <c r="U18" s="17">
        <v>9.6687439591014099E-2</v>
      </c>
      <c r="V18" s="17">
        <v>0.36230714774722078</v>
      </c>
      <c r="W18" s="17">
        <v>0.25769000942553388</v>
      </c>
      <c r="X18" s="17">
        <v>0.24462515606642879</v>
      </c>
      <c r="Y18" s="17">
        <v>0.26590953897701081</v>
      </c>
      <c r="AA18" s="17">
        <v>0.18551652301726779</v>
      </c>
      <c r="AB18" s="17">
        <v>0.27381552286337152</v>
      </c>
      <c r="AC18" s="17">
        <v>0.22908464501805659</v>
      </c>
      <c r="AD18" s="17">
        <v>0.20672693119082669</v>
      </c>
      <c r="AE18" s="17">
        <v>0.25213575694039331</v>
      </c>
      <c r="AF18" s="17">
        <v>0.1095465536313618</v>
      </c>
      <c r="AG18" s="17">
        <v>0.30471010127691373</v>
      </c>
      <c r="AH18" s="17">
        <v>0.27138766166639983</v>
      </c>
      <c r="AI18" s="17">
        <v>0.1447389409312673</v>
      </c>
    </row>
    <row r="19" spans="2:35" ht="19" customHeight="1" x14ac:dyDescent="0.2">
      <c r="B19" s="20" t="s">
        <v>177</v>
      </c>
      <c r="C19" s="17">
        <v>3.3453340582122827E-2</v>
      </c>
      <c r="D19" s="17">
        <v>0</v>
      </c>
      <c r="E19" s="17">
        <v>2.2517018369435558E-2</v>
      </c>
      <c r="F19" s="17">
        <v>4.4528039078039573E-2</v>
      </c>
      <c r="G19" s="17">
        <v>5.3726329993976807E-2</v>
      </c>
      <c r="H19" s="17">
        <v>6.0314635888416498E-2</v>
      </c>
      <c r="I19" s="17">
        <v>2.8630390461503171E-2</v>
      </c>
      <c r="K19" s="17">
        <v>3.896356506500865E-2</v>
      </c>
      <c r="L19" s="17">
        <v>2.8273260935551221E-2</v>
      </c>
      <c r="N19" s="17">
        <v>2.3896702378773751E-2</v>
      </c>
      <c r="O19" s="17">
        <v>0</v>
      </c>
      <c r="P19" s="17">
        <v>2.947142801007081E-2</v>
      </c>
      <c r="Q19" s="17">
        <v>0</v>
      </c>
      <c r="R19" s="17">
        <v>1.7315675018169361E-2</v>
      </c>
      <c r="S19" s="17">
        <v>0</v>
      </c>
      <c r="T19" s="17">
        <v>6.4598331955595972E-2</v>
      </c>
      <c r="U19" s="17">
        <v>1.9140929531581089E-2</v>
      </c>
      <c r="V19" s="17">
        <v>0</v>
      </c>
      <c r="W19" s="17">
        <v>6.749306633288378E-2</v>
      </c>
      <c r="X19" s="17">
        <v>0.1009848706656887</v>
      </c>
      <c r="Y19" s="17">
        <v>4.483912235201222E-2</v>
      </c>
      <c r="AA19" s="17">
        <v>3.7467947413891013E-2</v>
      </c>
      <c r="AB19" s="17">
        <v>3.863975796046603E-2</v>
      </c>
      <c r="AC19" s="17">
        <v>2.3020133527879381E-2</v>
      </c>
      <c r="AD19" s="17">
        <v>5.6611239179978519E-2</v>
      </c>
      <c r="AE19" s="17">
        <v>3.8823084918313579E-2</v>
      </c>
      <c r="AF19" s="17">
        <v>0</v>
      </c>
      <c r="AG19" s="17">
        <v>0</v>
      </c>
      <c r="AH19" s="17">
        <v>2.6315371427001029E-2</v>
      </c>
      <c r="AI19" s="17">
        <v>3.2748876478520962E-2</v>
      </c>
    </row>
    <row r="20" spans="2:35" ht="19" customHeight="1" x14ac:dyDescent="0.2">
      <c r="B20" s="20" t="s">
        <v>75</v>
      </c>
      <c r="C20" s="17">
        <v>2.577739731222474E-2</v>
      </c>
      <c r="D20" s="17">
        <v>2.3357496261157362E-2</v>
      </c>
      <c r="E20" s="17">
        <v>1.0537459516442201E-2</v>
      </c>
      <c r="F20" s="17">
        <v>1.1822044871592359E-2</v>
      </c>
      <c r="G20" s="17">
        <v>1.4252363309263509E-2</v>
      </c>
      <c r="H20" s="17">
        <v>7.388253401970217E-2</v>
      </c>
      <c r="I20" s="17">
        <v>3.0213809864053229E-2</v>
      </c>
      <c r="K20" s="17">
        <v>1.8875926406169481E-2</v>
      </c>
      <c r="L20" s="17">
        <v>3.268808444959536E-2</v>
      </c>
      <c r="N20" s="17">
        <v>4.5596601190429457E-2</v>
      </c>
      <c r="O20" s="17">
        <v>0</v>
      </c>
      <c r="P20" s="17">
        <v>6.688770556175154E-2</v>
      </c>
      <c r="Q20" s="17">
        <v>0</v>
      </c>
      <c r="R20" s="17">
        <v>5.4832989977164813E-2</v>
      </c>
      <c r="S20" s="17">
        <v>5.5234730529900682E-2</v>
      </c>
      <c r="T20" s="17">
        <v>1.9985480425427429E-2</v>
      </c>
      <c r="U20" s="17">
        <v>1.7968534126632851E-2</v>
      </c>
      <c r="V20" s="17">
        <v>1.7079852187111649E-2</v>
      </c>
      <c r="W20" s="17">
        <v>1.7840462143873751E-2</v>
      </c>
      <c r="X20" s="17">
        <v>0</v>
      </c>
      <c r="Y20" s="17">
        <v>0</v>
      </c>
      <c r="AA20" s="17">
        <v>1.9288303792260399E-2</v>
      </c>
      <c r="AB20" s="17">
        <v>3.1542131378834347E-2</v>
      </c>
      <c r="AC20" s="17">
        <v>2.1585290880996959E-2</v>
      </c>
      <c r="AD20" s="17">
        <v>1.968942060085736E-2</v>
      </c>
      <c r="AE20" s="17">
        <v>3.0778239494106591E-2</v>
      </c>
      <c r="AF20" s="17">
        <v>0</v>
      </c>
      <c r="AG20" s="17">
        <v>4.9209780121096683E-2</v>
      </c>
      <c r="AH20" s="17">
        <v>2.7392935945462282E-2</v>
      </c>
      <c r="AI20" s="17">
        <v>0</v>
      </c>
    </row>
    <row r="22" spans="2:35" x14ac:dyDescent="0.2">
      <c r="B22" s="21" t="s">
        <v>29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333</v>
      </c>
      <c r="C9" s="17">
        <v>0.22321445811111651</v>
      </c>
      <c r="D9" s="17">
        <v>0.3588258798815277</v>
      </c>
      <c r="E9" s="17">
        <v>0.223550069037767</v>
      </c>
      <c r="F9" s="17">
        <v>0.20880414922401519</v>
      </c>
      <c r="G9" s="17">
        <v>0.1769814836685861</v>
      </c>
      <c r="H9" s="17">
        <v>0.24701476693080379</v>
      </c>
      <c r="I9" s="17">
        <v>0.16657603232411991</v>
      </c>
      <c r="K9" s="17">
        <v>0.2386917790095196</v>
      </c>
      <c r="L9" s="17">
        <v>0.20858134201781259</v>
      </c>
      <c r="N9" s="17">
        <v>0.22804625985939081</v>
      </c>
      <c r="O9" s="17">
        <v>0.2201831797121612</v>
      </c>
      <c r="P9" s="17">
        <v>0.2349169158267517</v>
      </c>
      <c r="Q9" s="17">
        <v>0.18857854176377739</v>
      </c>
      <c r="R9" s="17">
        <v>0.20700525143769899</v>
      </c>
      <c r="S9" s="17">
        <v>0.2551302407886249</v>
      </c>
      <c r="T9" s="17">
        <v>0.27966536102196021</v>
      </c>
      <c r="U9" s="17">
        <v>0.18437442004655941</v>
      </c>
      <c r="V9" s="17">
        <v>0.25842424477168929</v>
      </c>
      <c r="W9" s="17">
        <v>0.2256225910516107</v>
      </c>
      <c r="X9" s="17">
        <v>0.20394097804208189</v>
      </c>
      <c r="Y9" s="17">
        <v>0.17391410671785529</v>
      </c>
      <c r="AA9" s="17">
        <v>0.24081895219224431</v>
      </c>
      <c r="AB9" s="17">
        <v>0.23617263574937189</v>
      </c>
      <c r="AC9" s="17">
        <v>0.20718120452560179</v>
      </c>
      <c r="AD9" s="17">
        <v>0.31759088360233262</v>
      </c>
      <c r="AE9" s="17">
        <v>0.20983123637011919</v>
      </c>
      <c r="AF9" s="17">
        <v>0.1675455412768182</v>
      </c>
      <c r="AG9" s="17">
        <v>0.1695721661598712</v>
      </c>
      <c r="AH9" s="17">
        <v>0.1556739404528614</v>
      </c>
      <c r="AI9" s="17">
        <v>0.20781059482031761</v>
      </c>
    </row>
    <row r="10" spans="2:37" ht="19" customHeight="1" x14ac:dyDescent="0.2">
      <c r="B10" s="20" t="s">
        <v>334</v>
      </c>
      <c r="C10" s="17">
        <v>0.39391581162238759</v>
      </c>
      <c r="D10" s="17">
        <v>0.34992100208199223</v>
      </c>
      <c r="E10" s="17">
        <v>0.44282913550738129</v>
      </c>
      <c r="F10" s="17">
        <v>0.41648181573895882</v>
      </c>
      <c r="G10" s="17">
        <v>0.41862124850410182</v>
      </c>
      <c r="H10" s="17">
        <v>0.34354747120055468</v>
      </c>
      <c r="I10" s="17">
        <v>0.3786577455612769</v>
      </c>
      <c r="K10" s="17">
        <v>0.40059666671259642</v>
      </c>
      <c r="L10" s="17">
        <v>0.38809498773149248</v>
      </c>
      <c r="N10" s="17">
        <v>0.38238215632436579</v>
      </c>
      <c r="O10" s="17">
        <v>0.29760496062058223</v>
      </c>
      <c r="P10" s="17">
        <v>0.3930203668668662</v>
      </c>
      <c r="Q10" s="17">
        <v>0.41511322276782392</v>
      </c>
      <c r="R10" s="17">
        <v>0.39910201902385889</v>
      </c>
      <c r="S10" s="17">
        <v>0.29802204157331819</v>
      </c>
      <c r="T10" s="17">
        <v>0.39663746884525408</v>
      </c>
      <c r="U10" s="17">
        <v>0.42630582123679972</v>
      </c>
      <c r="V10" s="17">
        <v>0.45498653571334158</v>
      </c>
      <c r="W10" s="17">
        <v>0.35901220522959681</v>
      </c>
      <c r="X10" s="17">
        <v>0.40851928960792711</v>
      </c>
      <c r="Y10" s="17">
        <v>0.41498802702006232</v>
      </c>
      <c r="AA10" s="17">
        <v>0.38592696517947173</v>
      </c>
      <c r="AB10" s="17">
        <v>0.38488186077858061</v>
      </c>
      <c r="AC10" s="17">
        <v>0.41563183784605712</v>
      </c>
      <c r="AD10" s="17">
        <v>0.38527617052046548</v>
      </c>
      <c r="AE10" s="17">
        <v>0.40747257209121102</v>
      </c>
      <c r="AF10" s="17">
        <v>0.40994512008922179</v>
      </c>
      <c r="AG10" s="17">
        <v>0.40289205399577588</v>
      </c>
      <c r="AH10" s="17">
        <v>0.36204240187528941</v>
      </c>
      <c r="AI10" s="17">
        <v>0.40605223858523731</v>
      </c>
    </row>
    <row r="11" spans="2:37" ht="19" customHeight="1" x14ac:dyDescent="0.2">
      <c r="B11" s="20" t="s">
        <v>335</v>
      </c>
      <c r="C11" s="17">
        <v>0.1751958120667573</v>
      </c>
      <c r="D11" s="17">
        <v>0.14377495979283469</v>
      </c>
      <c r="E11" s="17">
        <v>0.16669500753249231</v>
      </c>
      <c r="F11" s="17">
        <v>0.1568470912595889</v>
      </c>
      <c r="G11" s="17">
        <v>0.19717249041773749</v>
      </c>
      <c r="H11" s="17">
        <v>0.20705933101527771</v>
      </c>
      <c r="I11" s="17">
        <v>0.1785719313950937</v>
      </c>
      <c r="K11" s="17">
        <v>0.17227934420543189</v>
      </c>
      <c r="L11" s="17">
        <v>0.17824639674623879</v>
      </c>
      <c r="N11" s="17">
        <v>0.18399779601468369</v>
      </c>
      <c r="O11" s="17">
        <v>0.1720000275461443</v>
      </c>
      <c r="P11" s="17">
        <v>0.11677867976455231</v>
      </c>
      <c r="Q11" s="17">
        <v>0.19498652563016811</v>
      </c>
      <c r="R11" s="17">
        <v>0.17966410447414741</v>
      </c>
      <c r="S11" s="17">
        <v>0.1844551896804548</v>
      </c>
      <c r="T11" s="17">
        <v>0.13667997571966631</v>
      </c>
      <c r="U11" s="17">
        <v>0.18613979199743011</v>
      </c>
      <c r="V11" s="17">
        <v>0.13349411747475939</v>
      </c>
      <c r="W11" s="17">
        <v>0.21685759180518749</v>
      </c>
      <c r="X11" s="17">
        <v>0.20631774518514781</v>
      </c>
      <c r="Y11" s="17">
        <v>0.17338993331435751</v>
      </c>
      <c r="AA11" s="17">
        <v>0.16359468426466861</v>
      </c>
      <c r="AB11" s="17">
        <v>0.1883672906636743</v>
      </c>
      <c r="AC11" s="17">
        <v>0.17514899125830469</v>
      </c>
      <c r="AD11" s="17">
        <v>0.17881076048158859</v>
      </c>
      <c r="AE11" s="17">
        <v>0.18866140260354899</v>
      </c>
      <c r="AF11" s="17">
        <v>0.22130133511725611</v>
      </c>
      <c r="AG11" s="17">
        <v>0.1566705260318508</v>
      </c>
      <c r="AH11" s="17">
        <v>0.13226372055654509</v>
      </c>
      <c r="AI11" s="17">
        <v>0.151922915012766</v>
      </c>
    </row>
    <row r="12" spans="2:37" ht="19" customHeight="1" x14ac:dyDescent="0.2">
      <c r="B12" s="20" t="s">
        <v>336</v>
      </c>
      <c r="C12" s="17">
        <v>8.7019281306777468E-2</v>
      </c>
      <c r="D12" s="17">
        <v>5.6318541788537367E-2</v>
      </c>
      <c r="E12" s="17">
        <v>8.1739782032716563E-2</v>
      </c>
      <c r="F12" s="17">
        <v>0.10859875562072439</v>
      </c>
      <c r="G12" s="17">
        <v>7.8995409678949358E-2</v>
      </c>
      <c r="H12" s="17">
        <v>9.3745539395232849E-2</v>
      </c>
      <c r="I12" s="17">
        <v>9.6173377705126573E-2</v>
      </c>
      <c r="K12" s="17">
        <v>8.8529503160300685E-2</v>
      </c>
      <c r="L12" s="17">
        <v>8.4262854034522341E-2</v>
      </c>
      <c r="N12" s="17">
        <v>0.1101875998215226</v>
      </c>
      <c r="O12" s="17">
        <v>0.21315508348409079</v>
      </c>
      <c r="P12" s="17">
        <v>0.11582193145757939</v>
      </c>
      <c r="Q12" s="17">
        <v>8.5045194070881139E-2</v>
      </c>
      <c r="R12" s="17">
        <v>9.9207557804764354E-2</v>
      </c>
      <c r="S12" s="17">
        <v>0.1108695501674415</v>
      </c>
      <c r="T12" s="17">
        <v>8.8325392201769382E-2</v>
      </c>
      <c r="U12" s="17">
        <v>7.2516777755961631E-2</v>
      </c>
      <c r="V12" s="17">
        <v>5.1552330311234393E-2</v>
      </c>
      <c r="W12" s="17">
        <v>5.8544179492803973E-2</v>
      </c>
      <c r="X12" s="17">
        <v>8.0845343946974901E-2</v>
      </c>
      <c r="Y12" s="17">
        <v>8.6233598582547588E-2</v>
      </c>
      <c r="AA12" s="17">
        <v>8.3072639184505331E-2</v>
      </c>
      <c r="AB12" s="17">
        <v>8.4463492570722012E-2</v>
      </c>
      <c r="AC12" s="17">
        <v>9.5932688471225713E-2</v>
      </c>
      <c r="AD12" s="17">
        <v>4.6625573979369457E-2</v>
      </c>
      <c r="AE12" s="17">
        <v>8.084763584430045E-2</v>
      </c>
      <c r="AF12" s="17">
        <v>0.14901805288280431</v>
      </c>
      <c r="AG12" s="17">
        <v>0.1131871116116057</v>
      </c>
      <c r="AH12" s="17">
        <v>7.7038034439275732E-2</v>
      </c>
      <c r="AI12" s="17">
        <v>0.1606666018945333</v>
      </c>
    </row>
    <row r="13" spans="2:37" ht="19" customHeight="1" x14ac:dyDescent="0.2">
      <c r="B13" s="20" t="s">
        <v>128</v>
      </c>
      <c r="C13" s="17">
        <v>0.1206546368929611</v>
      </c>
      <c r="D13" s="17">
        <v>9.115961645510795E-2</v>
      </c>
      <c r="E13" s="17">
        <v>8.5186005889642882E-2</v>
      </c>
      <c r="F13" s="17">
        <v>0.1092681881567127</v>
      </c>
      <c r="G13" s="17">
        <v>0.12822936773062529</v>
      </c>
      <c r="H13" s="17">
        <v>0.108632891458131</v>
      </c>
      <c r="I13" s="17">
        <v>0.18002091301438289</v>
      </c>
      <c r="K13" s="17">
        <v>9.9902706912151376E-2</v>
      </c>
      <c r="L13" s="17">
        <v>0.14081441946993389</v>
      </c>
      <c r="N13" s="17">
        <v>9.5386187980036966E-2</v>
      </c>
      <c r="O13" s="17">
        <v>9.70567486370216E-2</v>
      </c>
      <c r="P13" s="17">
        <v>0.13946210608425039</v>
      </c>
      <c r="Q13" s="17">
        <v>0.11627651576734981</v>
      </c>
      <c r="R13" s="17">
        <v>0.1150210672595303</v>
      </c>
      <c r="S13" s="17">
        <v>0.15152297779016041</v>
      </c>
      <c r="T13" s="17">
        <v>9.8691802211350113E-2</v>
      </c>
      <c r="U13" s="17">
        <v>0.13066318896324919</v>
      </c>
      <c r="V13" s="17">
        <v>0.10154277172897511</v>
      </c>
      <c r="W13" s="17">
        <v>0.139963432420801</v>
      </c>
      <c r="X13" s="17">
        <v>0.10037664321786829</v>
      </c>
      <c r="Y13" s="17">
        <v>0.1514743343651774</v>
      </c>
      <c r="AA13" s="17">
        <v>0.12658675917911011</v>
      </c>
      <c r="AB13" s="17">
        <v>0.1061147202376512</v>
      </c>
      <c r="AC13" s="17">
        <v>0.1061052778988107</v>
      </c>
      <c r="AD13" s="17">
        <v>7.1696611416243922E-2</v>
      </c>
      <c r="AE13" s="17">
        <v>0.1131871530908205</v>
      </c>
      <c r="AF13" s="17">
        <v>5.2189950633899723E-2</v>
      </c>
      <c r="AG13" s="17">
        <v>0.1576781422008964</v>
      </c>
      <c r="AH13" s="17">
        <v>0.27298190267602851</v>
      </c>
      <c r="AI13" s="17">
        <v>7.354764968714568E-2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1240</v>
      </c>
      <c r="D7" s="24">
        <v>212</v>
      </c>
      <c r="E7" s="24">
        <v>227</v>
      </c>
      <c r="F7" s="24">
        <v>211</v>
      </c>
      <c r="G7" s="24">
        <v>210</v>
      </c>
      <c r="H7" s="24">
        <v>171</v>
      </c>
      <c r="I7" s="24">
        <v>209</v>
      </c>
      <c r="K7" s="24">
        <v>646</v>
      </c>
      <c r="L7" s="24">
        <v>591</v>
      </c>
      <c r="N7" s="24">
        <v>101</v>
      </c>
      <c r="O7" s="24">
        <v>34</v>
      </c>
      <c r="P7" s="24">
        <v>65</v>
      </c>
      <c r="Q7" s="24">
        <v>50</v>
      </c>
      <c r="R7" s="24">
        <v>140</v>
      </c>
      <c r="S7" s="24">
        <v>92</v>
      </c>
      <c r="T7" s="24">
        <v>98</v>
      </c>
      <c r="U7" s="24">
        <v>112</v>
      </c>
      <c r="V7" s="24">
        <v>195</v>
      </c>
      <c r="W7" s="24">
        <v>156</v>
      </c>
      <c r="X7" s="24">
        <v>100</v>
      </c>
      <c r="Y7" s="24">
        <v>97</v>
      </c>
      <c r="AA7" s="24">
        <v>163</v>
      </c>
      <c r="AB7" s="24">
        <v>242</v>
      </c>
      <c r="AC7" s="24">
        <v>91</v>
      </c>
      <c r="AD7" s="24">
        <v>177</v>
      </c>
      <c r="AE7" s="24">
        <v>295</v>
      </c>
      <c r="AF7" s="24">
        <v>35</v>
      </c>
      <c r="AG7" s="24">
        <v>83</v>
      </c>
      <c r="AH7" s="24">
        <v>88</v>
      </c>
      <c r="AI7" s="24">
        <v>66</v>
      </c>
    </row>
    <row r="8" spans="2:37" x14ac:dyDescent="0.2">
      <c r="B8" s="7" t="s">
        <v>69</v>
      </c>
      <c r="C8" s="13">
        <v>1240</v>
      </c>
      <c r="D8" s="13">
        <v>198</v>
      </c>
      <c r="E8" s="13">
        <v>228</v>
      </c>
      <c r="F8" s="13">
        <v>214</v>
      </c>
      <c r="G8" s="13">
        <v>204</v>
      </c>
      <c r="H8" s="13">
        <v>166</v>
      </c>
      <c r="I8" s="13">
        <v>230</v>
      </c>
      <c r="K8" s="13">
        <v>633</v>
      </c>
      <c r="L8" s="13">
        <v>604</v>
      </c>
      <c r="N8" s="13">
        <v>110</v>
      </c>
      <c r="O8" s="13">
        <v>31</v>
      </c>
      <c r="P8" s="13">
        <v>63</v>
      </c>
      <c r="Q8" s="13">
        <v>48</v>
      </c>
      <c r="R8" s="13">
        <v>134</v>
      </c>
      <c r="S8" s="13">
        <v>89</v>
      </c>
      <c r="T8" s="13">
        <v>95</v>
      </c>
      <c r="U8" s="13">
        <v>111</v>
      </c>
      <c r="V8" s="13">
        <v>201</v>
      </c>
      <c r="W8" s="13">
        <v>153</v>
      </c>
      <c r="X8" s="13">
        <v>98</v>
      </c>
      <c r="Y8" s="13">
        <v>107</v>
      </c>
      <c r="AA8" s="13">
        <v>166</v>
      </c>
      <c r="AB8" s="13">
        <v>242</v>
      </c>
      <c r="AC8" s="13">
        <v>92</v>
      </c>
      <c r="AD8" s="13">
        <v>174</v>
      </c>
      <c r="AE8" s="13">
        <v>294</v>
      </c>
      <c r="AF8" s="13">
        <v>38</v>
      </c>
      <c r="AG8" s="13">
        <v>81</v>
      </c>
      <c r="AH8" s="13">
        <v>89</v>
      </c>
      <c r="AI8" s="13">
        <v>64</v>
      </c>
    </row>
    <row r="9" spans="2:37" ht="32" customHeight="1" x14ac:dyDescent="0.2">
      <c r="B9" s="20" t="s">
        <v>338</v>
      </c>
      <c r="C9" s="17">
        <v>0.37521271883534291</v>
      </c>
      <c r="D9" s="17">
        <v>0.36730631422743809</v>
      </c>
      <c r="E9" s="17">
        <v>0.34676566888025517</v>
      </c>
      <c r="F9" s="17">
        <v>0.44325113198692662</v>
      </c>
      <c r="G9" s="17">
        <v>0.38660170304537522</v>
      </c>
      <c r="H9" s="17">
        <v>0.38306415389956272</v>
      </c>
      <c r="I9" s="17">
        <v>0.33114539639907731</v>
      </c>
      <c r="K9" s="17">
        <v>0.40189564891268431</v>
      </c>
      <c r="L9" s="17">
        <v>0.34742591309529108</v>
      </c>
      <c r="N9" s="17">
        <v>0.30855378672869571</v>
      </c>
      <c r="O9" s="17">
        <v>0.42962365254605678</v>
      </c>
      <c r="P9" s="17">
        <v>0.44846295179759887</v>
      </c>
      <c r="Q9" s="17">
        <v>0.2847215510548467</v>
      </c>
      <c r="R9" s="17">
        <v>0.41449565349800371</v>
      </c>
      <c r="S9" s="17">
        <v>0.47805049434833979</v>
      </c>
      <c r="T9" s="17">
        <v>0.40986100898471661</v>
      </c>
      <c r="U9" s="17">
        <v>0.33437785025647088</v>
      </c>
      <c r="V9" s="17">
        <v>0.3508600739932789</v>
      </c>
      <c r="W9" s="17">
        <v>0.41338904003021981</v>
      </c>
      <c r="X9" s="17">
        <v>0.30597930304417459</v>
      </c>
      <c r="Y9" s="17">
        <v>0.35752904225070392</v>
      </c>
      <c r="AA9" s="17">
        <v>0.34518093631927033</v>
      </c>
      <c r="AB9" s="17">
        <v>0.36330140102007868</v>
      </c>
      <c r="AC9" s="17">
        <v>0.3534088363296834</v>
      </c>
      <c r="AD9" s="17">
        <v>0.43592949788900098</v>
      </c>
      <c r="AE9" s="17">
        <v>0.37443818735441547</v>
      </c>
      <c r="AF9" s="17">
        <v>0.22921971961899479</v>
      </c>
      <c r="AG9" s="17">
        <v>0.34539185035875392</v>
      </c>
      <c r="AH9" s="17">
        <v>0.39981332008993559</v>
      </c>
      <c r="AI9" s="17">
        <v>0.4577151263644354</v>
      </c>
    </row>
    <row r="10" spans="2:37" ht="32" customHeight="1" x14ac:dyDescent="0.2">
      <c r="B10" s="20" t="s">
        <v>339</v>
      </c>
      <c r="C10" s="17">
        <v>0.4015834113629268</v>
      </c>
      <c r="D10" s="17">
        <v>0.32840207906810792</v>
      </c>
      <c r="E10" s="17">
        <v>0.36271751331164181</v>
      </c>
      <c r="F10" s="17">
        <v>0.42524614887756051</v>
      </c>
      <c r="G10" s="17">
        <v>0.41527670489751661</v>
      </c>
      <c r="H10" s="17">
        <v>0.42050034969872663</v>
      </c>
      <c r="I10" s="17">
        <v>0.45519700343488051</v>
      </c>
      <c r="K10" s="17">
        <v>0.38609971294611378</v>
      </c>
      <c r="L10" s="17">
        <v>0.41943831070404031</v>
      </c>
      <c r="N10" s="17">
        <v>0.3689725641684497</v>
      </c>
      <c r="O10" s="17">
        <v>0.34364137329563688</v>
      </c>
      <c r="P10" s="17">
        <v>0.54712868898663891</v>
      </c>
      <c r="Q10" s="17">
        <v>0.45567045236639148</v>
      </c>
      <c r="R10" s="17">
        <v>0.40224784701731697</v>
      </c>
      <c r="S10" s="17">
        <v>0.36466869588904138</v>
      </c>
      <c r="T10" s="17">
        <v>0.38194324967968007</v>
      </c>
      <c r="U10" s="17">
        <v>0.34010010265953239</v>
      </c>
      <c r="V10" s="17">
        <v>0.3611600972188061</v>
      </c>
      <c r="W10" s="17">
        <v>0.50775294643498847</v>
      </c>
      <c r="X10" s="17">
        <v>0.35224545613788238</v>
      </c>
      <c r="Y10" s="17">
        <v>0.42225628997574699</v>
      </c>
      <c r="AA10" s="17">
        <v>0.39545144173078511</v>
      </c>
      <c r="AB10" s="17">
        <v>0.33060442182071359</v>
      </c>
      <c r="AC10" s="17">
        <v>0.39840623848213452</v>
      </c>
      <c r="AD10" s="17">
        <v>0.46837126560344428</v>
      </c>
      <c r="AE10" s="17">
        <v>0.42767019100183712</v>
      </c>
      <c r="AF10" s="17">
        <v>0.40754472176434209</v>
      </c>
      <c r="AG10" s="17">
        <v>0.4028837836955782</v>
      </c>
      <c r="AH10" s="17">
        <v>0.36933685791620519</v>
      </c>
      <c r="AI10" s="17">
        <v>0.4288179177077644</v>
      </c>
    </row>
    <row r="11" spans="2:37" ht="46" customHeight="1" x14ac:dyDescent="0.2">
      <c r="B11" s="20" t="s">
        <v>340</v>
      </c>
      <c r="C11" s="17">
        <v>0.31728793328805721</v>
      </c>
      <c r="D11" s="17">
        <v>0.31797318900285659</v>
      </c>
      <c r="E11" s="17">
        <v>0.28075183292727363</v>
      </c>
      <c r="F11" s="17">
        <v>0.32403333549675611</v>
      </c>
      <c r="G11" s="17">
        <v>0.3020460313998557</v>
      </c>
      <c r="H11" s="17">
        <v>0.30811462999258382</v>
      </c>
      <c r="I11" s="17">
        <v>0.36681370629349602</v>
      </c>
      <c r="K11" s="17">
        <v>0.30630482320839958</v>
      </c>
      <c r="L11" s="17">
        <v>0.33008559283930727</v>
      </c>
      <c r="N11" s="17">
        <v>0.29624154621685378</v>
      </c>
      <c r="O11" s="17">
        <v>0.32902428036307901</v>
      </c>
      <c r="P11" s="17">
        <v>0.31520125993588283</v>
      </c>
      <c r="Q11" s="17">
        <v>0.22115155880921911</v>
      </c>
      <c r="R11" s="17">
        <v>0.31788717594454019</v>
      </c>
      <c r="S11" s="17">
        <v>0.3563494729959738</v>
      </c>
      <c r="T11" s="17">
        <v>0.30211166344041301</v>
      </c>
      <c r="U11" s="17">
        <v>0.31402292268399917</v>
      </c>
      <c r="V11" s="17">
        <v>0.30776467721095102</v>
      </c>
      <c r="W11" s="17">
        <v>0.30445438557156779</v>
      </c>
      <c r="X11" s="17">
        <v>0.32312842788590002</v>
      </c>
      <c r="Y11" s="17">
        <v>0.39494276498477449</v>
      </c>
      <c r="AA11" s="17">
        <v>0.376050013933939</v>
      </c>
      <c r="AB11" s="17">
        <v>0.27452459245809668</v>
      </c>
      <c r="AC11" s="17">
        <v>0.33038129734911093</v>
      </c>
      <c r="AD11" s="17">
        <v>0.35526172525463939</v>
      </c>
      <c r="AE11" s="17">
        <v>0.27937301007550552</v>
      </c>
      <c r="AF11" s="17">
        <v>0.34848121854465691</v>
      </c>
      <c r="AG11" s="17">
        <v>0.28079221828032169</v>
      </c>
      <c r="AH11" s="17">
        <v>0.40110312490757333</v>
      </c>
      <c r="AI11" s="17">
        <v>0.29068768602710071</v>
      </c>
    </row>
    <row r="12" spans="2:37" ht="46" customHeight="1" x14ac:dyDescent="0.2">
      <c r="B12" s="20" t="s">
        <v>341</v>
      </c>
      <c r="C12" s="17">
        <v>0.28530419924150041</v>
      </c>
      <c r="D12" s="17">
        <v>0.26951480685024792</v>
      </c>
      <c r="E12" s="17">
        <v>0.30892102677579991</v>
      </c>
      <c r="F12" s="17">
        <v>0.28093443652154171</v>
      </c>
      <c r="G12" s="17">
        <v>0.24806019960982001</v>
      </c>
      <c r="H12" s="17">
        <v>0.27467706853978602</v>
      </c>
      <c r="I12" s="17">
        <v>0.32037897538697058</v>
      </c>
      <c r="K12" s="17">
        <v>0.28432537283734632</v>
      </c>
      <c r="L12" s="17">
        <v>0.2874954482490541</v>
      </c>
      <c r="N12" s="17">
        <v>0.28235143546034353</v>
      </c>
      <c r="O12" s="17">
        <v>0.37871450593327388</v>
      </c>
      <c r="P12" s="17">
        <v>0.33608682346591678</v>
      </c>
      <c r="Q12" s="17">
        <v>0.22056531048088779</v>
      </c>
      <c r="R12" s="17">
        <v>0.24460795390965931</v>
      </c>
      <c r="S12" s="17">
        <v>0.26061791857131172</v>
      </c>
      <c r="T12" s="17">
        <v>0.26697395766649989</v>
      </c>
      <c r="U12" s="17">
        <v>0.25069098396759881</v>
      </c>
      <c r="V12" s="17">
        <v>0.27538250228742872</v>
      </c>
      <c r="W12" s="17">
        <v>0.30846293175864692</v>
      </c>
      <c r="X12" s="17">
        <v>0.31877459403861269</v>
      </c>
      <c r="Y12" s="17">
        <v>0.33909012526544929</v>
      </c>
      <c r="AA12" s="17">
        <v>0.33482793648108111</v>
      </c>
      <c r="AB12" s="17">
        <v>0.26326347428079061</v>
      </c>
      <c r="AC12" s="17">
        <v>0.29612524714707589</v>
      </c>
      <c r="AD12" s="17">
        <v>0.31654588997253758</v>
      </c>
      <c r="AE12" s="17">
        <v>0.238286952536127</v>
      </c>
      <c r="AF12" s="17">
        <v>0.44006437400910903</v>
      </c>
      <c r="AG12" s="17">
        <v>0.196512325953626</v>
      </c>
      <c r="AH12" s="17">
        <v>0.29971631339093641</v>
      </c>
      <c r="AI12" s="17">
        <v>0.3575664818579869</v>
      </c>
    </row>
    <row r="13" spans="2:37" ht="32" customHeight="1" x14ac:dyDescent="0.2">
      <c r="B13" s="20" t="s">
        <v>342</v>
      </c>
      <c r="C13" s="17">
        <v>0.27908442175670117</v>
      </c>
      <c r="D13" s="17">
        <v>0.32865885624656771</v>
      </c>
      <c r="E13" s="17">
        <v>0.29066868243823751</v>
      </c>
      <c r="F13" s="17">
        <v>0.27018682379502529</v>
      </c>
      <c r="G13" s="17">
        <v>0.32193684387255389</v>
      </c>
      <c r="H13" s="17">
        <v>0.2306757014284983</v>
      </c>
      <c r="I13" s="17">
        <v>0.23014023214787591</v>
      </c>
      <c r="K13" s="17">
        <v>0.30086195827419598</v>
      </c>
      <c r="L13" s="17">
        <v>0.25461147032957909</v>
      </c>
      <c r="N13" s="17">
        <v>0.2432816559327611</v>
      </c>
      <c r="O13" s="17">
        <v>0.30948987853228399</v>
      </c>
      <c r="P13" s="17">
        <v>0.30655136702130481</v>
      </c>
      <c r="Q13" s="17">
        <v>0.15691982722284539</v>
      </c>
      <c r="R13" s="17">
        <v>0.32184634237980198</v>
      </c>
      <c r="S13" s="17">
        <v>0.32059598245272969</v>
      </c>
      <c r="T13" s="17">
        <v>0.1698503116050096</v>
      </c>
      <c r="U13" s="17">
        <v>0.2458287394615096</v>
      </c>
      <c r="V13" s="17">
        <v>0.30010682757404489</v>
      </c>
      <c r="W13" s="17">
        <v>0.33858221525196192</v>
      </c>
      <c r="X13" s="17">
        <v>0.2756904188089237</v>
      </c>
      <c r="Y13" s="17">
        <v>0.26801849284564228</v>
      </c>
      <c r="AA13" s="17">
        <v>0.30427452106523561</v>
      </c>
      <c r="AB13" s="17">
        <v>0.23678667726244401</v>
      </c>
      <c r="AC13" s="17">
        <v>0.29050102478029233</v>
      </c>
      <c r="AD13" s="17">
        <v>0.37155950064465659</v>
      </c>
      <c r="AE13" s="17">
        <v>0.25833834218719659</v>
      </c>
      <c r="AF13" s="17">
        <v>0.20125966237000351</v>
      </c>
      <c r="AG13" s="17">
        <v>0.27460023147399121</v>
      </c>
      <c r="AH13" s="17">
        <v>0.27486869442089779</v>
      </c>
      <c r="AI13" s="17">
        <v>0.25832222313946629</v>
      </c>
    </row>
    <row r="14" spans="2:37" ht="32" customHeight="1" x14ac:dyDescent="0.2">
      <c r="B14" s="20" t="s">
        <v>343</v>
      </c>
      <c r="C14" s="17">
        <v>0.22353960056677091</v>
      </c>
      <c r="D14" s="17">
        <v>0.2409840323133729</v>
      </c>
      <c r="E14" s="17">
        <v>0.2037284964721604</v>
      </c>
      <c r="F14" s="17">
        <v>0.26005762006911137</v>
      </c>
      <c r="G14" s="17">
        <v>0.2382348593285577</v>
      </c>
      <c r="H14" s="17">
        <v>0.2061060657395298</v>
      </c>
      <c r="I14" s="17">
        <v>0.19375734797609531</v>
      </c>
      <c r="K14" s="17">
        <v>0.23262105553038351</v>
      </c>
      <c r="L14" s="17">
        <v>0.2135635840426654</v>
      </c>
      <c r="N14" s="17">
        <v>0.2254347096754577</v>
      </c>
      <c r="O14" s="17">
        <v>0.25740022979547478</v>
      </c>
      <c r="P14" s="17">
        <v>0.29955228275780238</v>
      </c>
      <c r="Q14" s="17">
        <v>0.11908131655334719</v>
      </c>
      <c r="R14" s="17">
        <v>0.22572692250846549</v>
      </c>
      <c r="S14" s="17">
        <v>0.2014754666030478</v>
      </c>
      <c r="T14" s="17">
        <v>0.2220454699703284</v>
      </c>
      <c r="U14" s="17">
        <v>0.21299463575917491</v>
      </c>
      <c r="V14" s="17">
        <v>0.22049648971884331</v>
      </c>
      <c r="W14" s="17">
        <v>0.23074681657460741</v>
      </c>
      <c r="X14" s="17">
        <v>0.20684641228656081</v>
      </c>
      <c r="Y14" s="17">
        <v>0.25285251811380011</v>
      </c>
      <c r="AA14" s="17">
        <v>0.25417381271711142</v>
      </c>
      <c r="AB14" s="17">
        <v>0.20350701522612799</v>
      </c>
      <c r="AC14" s="17">
        <v>0.18690513134832781</v>
      </c>
      <c r="AD14" s="17">
        <v>0.2265525509820471</v>
      </c>
      <c r="AE14" s="17">
        <v>0.23893531542582849</v>
      </c>
      <c r="AF14" s="17">
        <v>0.25829665786981387</v>
      </c>
      <c r="AG14" s="17">
        <v>0.162785384601982</v>
      </c>
      <c r="AH14" s="17">
        <v>0.22863393211995969</v>
      </c>
      <c r="AI14" s="17">
        <v>0.24329475962362859</v>
      </c>
    </row>
    <row r="15" spans="2:37" ht="32" customHeight="1" x14ac:dyDescent="0.2">
      <c r="B15" s="20" t="s">
        <v>344</v>
      </c>
      <c r="C15" s="17">
        <v>0.2208469549817397</v>
      </c>
      <c r="D15" s="17">
        <v>0.26944611752935321</v>
      </c>
      <c r="E15" s="17">
        <v>0.2588351037639246</v>
      </c>
      <c r="F15" s="17">
        <v>0.20720688402856111</v>
      </c>
      <c r="G15" s="17">
        <v>0.154526242141582</v>
      </c>
      <c r="H15" s="17">
        <v>0.20206181636315751</v>
      </c>
      <c r="I15" s="17">
        <v>0.22665540330519479</v>
      </c>
      <c r="K15" s="17">
        <v>0.2418036131683961</v>
      </c>
      <c r="L15" s="17">
        <v>0.19842519457711419</v>
      </c>
      <c r="N15" s="17">
        <v>0.18990481919208119</v>
      </c>
      <c r="O15" s="17">
        <v>0.25188606080593501</v>
      </c>
      <c r="P15" s="17">
        <v>0.15357066838993799</v>
      </c>
      <c r="Q15" s="17">
        <v>0.2315248518321526</v>
      </c>
      <c r="R15" s="17">
        <v>0.1975786516272944</v>
      </c>
      <c r="S15" s="17">
        <v>0.21303796630902991</v>
      </c>
      <c r="T15" s="17">
        <v>0.13722567611515379</v>
      </c>
      <c r="U15" s="17">
        <v>0.27052785458158041</v>
      </c>
      <c r="V15" s="17">
        <v>0.24199028223306521</v>
      </c>
      <c r="W15" s="17">
        <v>0.23570327955003739</v>
      </c>
      <c r="X15" s="17">
        <v>0.18243598357027599</v>
      </c>
      <c r="Y15" s="17">
        <v>0.31125711753975871</v>
      </c>
      <c r="AA15" s="17">
        <v>0.22159752956942691</v>
      </c>
      <c r="AB15" s="17">
        <v>0.24668685076343819</v>
      </c>
      <c r="AC15" s="17">
        <v>0.20007289947232271</v>
      </c>
      <c r="AD15" s="17">
        <v>0.28268353891679948</v>
      </c>
      <c r="AE15" s="17">
        <v>0.2027643952269387</v>
      </c>
      <c r="AF15" s="17">
        <v>0.1146288096802686</v>
      </c>
      <c r="AG15" s="17">
        <v>0.17952168303958979</v>
      </c>
      <c r="AH15" s="17">
        <v>0.21924953130888761</v>
      </c>
      <c r="AI15" s="17">
        <v>0.18237501295055911</v>
      </c>
    </row>
    <row r="16" spans="2:37" ht="32" customHeight="1" x14ac:dyDescent="0.2">
      <c r="B16" s="20" t="s">
        <v>345</v>
      </c>
      <c r="C16" s="17">
        <v>0.36846492230253142</v>
      </c>
      <c r="D16" s="17">
        <v>0.31019487969903808</v>
      </c>
      <c r="E16" s="17">
        <v>0.25753627721834038</v>
      </c>
      <c r="F16" s="17">
        <v>0.29907016318156238</v>
      </c>
      <c r="G16" s="17">
        <v>0.36826325380745201</v>
      </c>
      <c r="H16" s="17">
        <v>0.44566128166741131</v>
      </c>
      <c r="I16" s="17">
        <v>0.53728810095289892</v>
      </c>
      <c r="K16" s="17">
        <v>0.38185816663116162</v>
      </c>
      <c r="L16" s="17">
        <v>0.35313669325195451</v>
      </c>
      <c r="N16" s="17">
        <v>0.450765312840538</v>
      </c>
      <c r="O16" s="17">
        <v>0.32895464103827121</v>
      </c>
      <c r="P16" s="17">
        <v>0.42450867875346049</v>
      </c>
      <c r="Q16" s="17">
        <v>0.41463108380348468</v>
      </c>
      <c r="R16" s="17">
        <v>0.36100845427400752</v>
      </c>
      <c r="S16" s="17">
        <v>0.31827063632951408</v>
      </c>
      <c r="T16" s="17">
        <v>0.33079091885419609</v>
      </c>
      <c r="U16" s="17">
        <v>0.26198185587766942</v>
      </c>
      <c r="V16" s="17">
        <v>0.307641700748849</v>
      </c>
      <c r="W16" s="17">
        <v>0.45163067543809421</v>
      </c>
      <c r="X16" s="17">
        <v>0.41436023098023711</v>
      </c>
      <c r="Y16" s="17">
        <v>0.3892865597645388</v>
      </c>
      <c r="AA16" s="17">
        <v>0.42037195705597852</v>
      </c>
      <c r="AB16" s="17">
        <v>0.3113708501053174</v>
      </c>
      <c r="AC16" s="17">
        <v>0.43927912742599973</v>
      </c>
      <c r="AD16" s="17">
        <v>0.3636776562175974</v>
      </c>
      <c r="AE16" s="17">
        <v>0.35437571986415678</v>
      </c>
      <c r="AF16" s="17">
        <v>0.40498069155174171</v>
      </c>
      <c r="AG16" s="17">
        <v>0.25345075910631082</v>
      </c>
      <c r="AH16" s="17">
        <v>0.45236709540365311</v>
      </c>
      <c r="AI16" s="17">
        <v>0.43468090784598978</v>
      </c>
    </row>
    <row r="17" spans="2:35" ht="46" customHeight="1" x14ac:dyDescent="0.2">
      <c r="B17" s="20" t="s">
        <v>346</v>
      </c>
      <c r="C17" s="17">
        <v>0.12821796448222089</v>
      </c>
      <c r="D17" s="17">
        <v>0.17795995921500901</v>
      </c>
      <c r="E17" s="17">
        <v>0.17076927923776081</v>
      </c>
      <c r="F17" s="17">
        <v>0.14177060164375571</v>
      </c>
      <c r="G17" s="17">
        <v>0.1061038848799348</v>
      </c>
      <c r="H17" s="17">
        <v>9.8350117059638725E-2</v>
      </c>
      <c r="I17" s="17">
        <v>7.1953481146316736E-2</v>
      </c>
      <c r="K17" s="17">
        <v>0.1248748664522682</v>
      </c>
      <c r="L17" s="17">
        <v>0.13224272745687141</v>
      </c>
      <c r="N17" s="17">
        <v>0.13310088551389651</v>
      </c>
      <c r="O17" s="17">
        <v>0.18458623697445209</v>
      </c>
      <c r="P17" s="17">
        <v>0.1980978858555156</v>
      </c>
      <c r="Q17" s="17">
        <v>0.14460170340890841</v>
      </c>
      <c r="R17" s="17">
        <v>0.1205262431425074</v>
      </c>
      <c r="S17" s="17">
        <v>0.11360017988004389</v>
      </c>
      <c r="T17" s="17">
        <v>0.11264022244129911</v>
      </c>
      <c r="U17" s="17">
        <v>0.12508525972448289</v>
      </c>
      <c r="V17" s="17">
        <v>0.1119713877381676</v>
      </c>
      <c r="W17" s="17">
        <v>0.16893762306369561</v>
      </c>
      <c r="X17" s="17">
        <v>0.10738010699413</v>
      </c>
      <c r="Y17" s="17">
        <v>8.8475473966276516E-2</v>
      </c>
      <c r="AA17" s="17">
        <v>0.10540519722033601</v>
      </c>
      <c r="AB17" s="17">
        <v>0.13824627348400009</v>
      </c>
      <c r="AC17" s="17">
        <v>9.6401490317398905E-2</v>
      </c>
      <c r="AD17" s="17">
        <v>0.18895345665304289</v>
      </c>
      <c r="AE17" s="17">
        <v>0.11443352832355171</v>
      </c>
      <c r="AF17" s="17">
        <v>5.8235580347972112E-2</v>
      </c>
      <c r="AG17" s="17">
        <v>0.1561272582002852</v>
      </c>
      <c r="AH17" s="17">
        <v>0.10179761036727759</v>
      </c>
      <c r="AI17" s="17">
        <v>0.13537642807085351</v>
      </c>
    </row>
    <row r="18" spans="2:35" ht="32" customHeight="1" x14ac:dyDescent="0.2">
      <c r="B18" s="20" t="s">
        <v>347</v>
      </c>
      <c r="C18" s="17">
        <v>0.30638873287507279</v>
      </c>
      <c r="D18" s="17">
        <v>0.3352142776683944</v>
      </c>
      <c r="E18" s="17">
        <v>0.3248035516987926</v>
      </c>
      <c r="F18" s="17">
        <v>0.33213982975660122</v>
      </c>
      <c r="G18" s="17">
        <v>0.28495469602675277</v>
      </c>
      <c r="H18" s="17">
        <v>0.28656089700805809</v>
      </c>
      <c r="I18" s="17">
        <v>0.2728230198170068</v>
      </c>
      <c r="K18" s="17">
        <v>0.32141702031334601</v>
      </c>
      <c r="L18" s="17">
        <v>0.29047513506278361</v>
      </c>
      <c r="N18" s="17">
        <v>0.25876846454692459</v>
      </c>
      <c r="O18" s="17">
        <v>0.24694028012892039</v>
      </c>
      <c r="P18" s="17">
        <v>0.37728589872216362</v>
      </c>
      <c r="Q18" s="17">
        <v>0.35967866953792887</v>
      </c>
      <c r="R18" s="17">
        <v>0.31745128765327979</v>
      </c>
      <c r="S18" s="17">
        <v>0.28244733818037032</v>
      </c>
      <c r="T18" s="17">
        <v>0.24658899361665079</v>
      </c>
      <c r="U18" s="17">
        <v>0.37463370373975968</v>
      </c>
      <c r="V18" s="17">
        <v>0.28552676229144058</v>
      </c>
      <c r="W18" s="17">
        <v>0.2666931529911572</v>
      </c>
      <c r="X18" s="17">
        <v>0.34760634227709869</v>
      </c>
      <c r="Y18" s="17">
        <v>0.35338834755049109</v>
      </c>
      <c r="AA18" s="17">
        <v>0.31772331109961438</v>
      </c>
      <c r="AB18" s="17">
        <v>0.2907558110399735</v>
      </c>
      <c r="AC18" s="17">
        <v>0.28790591189103909</v>
      </c>
      <c r="AD18" s="17">
        <v>0.38392170867882608</v>
      </c>
      <c r="AE18" s="17">
        <v>0.27989989735246851</v>
      </c>
      <c r="AF18" s="17">
        <v>0.28940946682076357</v>
      </c>
      <c r="AG18" s="17">
        <v>0.23101800787212731</v>
      </c>
      <c r="AH18" s="17">
        <v>0.31292144159703922</v>
      </c>
      <c r="AI18" s="17">
        <v>0.37000732454956281</v>
      </c>
    </row>
    <row r="19" spans="2:35" ht="19" customHeight="1" x14ac:dyDescent="0.2">
      <c r="B19" s="20" t="s">
        <v>348</v>
      </c>
      <c r="C19" s="17">
        <v>9.4139649127453526E-2</v>
      </c>
      <c r="D19" s="17">
        <v>0.1067017139814965</v>
      </c>
      <c r="E19" s="17">
        <v>0.1194841837990613</v>
      </c>
      <c r="F19" s="17">
        <v>0.1096510813378177</v>
      </c>
      <c r="G19" s="17">
        <v>6.4380384068637733E-2</v>
      </c>
      <c r="H19" s="17">
        <v>0.1018774060924786</v>
      </c>
      <c r="I19" s="17">
        <v>6.4676108971847862E-2</v>
      </c>
      <c r="K19" s="17">
        <v>7.7564191897898427E-2</v>
      </c>
      <c r="L19" s="17">
        <v>0.11045123600245781</v>
      </c>
      <c r="N19" s="17">
        <v>7.8212861315207854E-2</v>
      </c>
      <c r="O19" s="17">
        <v>8.9990484779135654E-2</v>
      </c>
      <c r="P19" s="17">
        <v>8.9828687390681311E-2</v>
      </c>
      <c r="Q19" s="17">
        <v>8.5063718130108823E-2</v>
      </c>
      <c r="R19" s="17">
        <v>0.1180713635046904</v>
      </c>
      <c r="S19" s="17">
        <v>0.10112913148724779</v>
      </c>
      <c r="T19" s="17">
        <v>8.41951276765458E-2</v>
      </c>
      <c r="U19" s="17">
        <v>0.12882142695696</v>
      </c>
      <c r="V19" s="17">
        <v>0.1096834755824149</v>
      </c>
      <c r="W19" s="17">
        <v>8.3849121783840116E-2</v>
      </c>
      <c r="X19" s="17">
        <v>4.8711205454662357E-2</v>
      </c>
      <c r="Y19" s="17">
        <v>8.2671848293680808E-2</v>
      </c>
      <c r="AA19" s="17">
        <v>5.1192936383054742E-2</v>
      </c>
      <c r="AB19" s="17">
        <v>0.11919917418608141</v>
      </c>
      <c r="AC19" s="17">
        <v>0.1124524771063399</v>
      </c>
      <c r="AD19" s="17">
        <v>8.480752869664715E-2</v>
      </c>
      <c r="AE19" s="17">
        <v>8.6395600086105459E-2</v>
      </c>
      <c r="AF19" s="17">
        <v>8.685717437587484E-2</v>
      </c>
      <c r="AG19" s="17">
        <v>9.5488284219938963E-2</v>
      </c>
      <c r="AH19" s="17">
        <v>0.12617894886017911</v>
      </c>
      <c r="AI19" s="17">
        <v>0.1034188682862498</v>
      </c>
    </row>
    <row r="20" spans="2:35" ht="19" customHeight="1" x14ac:dyDescent="0.2">
      <c r="B20" s="20" t="s">
        <v>177</v>
      </c>
      <c r="C20" s="17">
        <v>2.1019183569537931E-2</v>
      </c>
      <c r="D20" s="17">
        <v>0</v>
      </c>
      <c r="E20" s="17">
        <v>1.301775605896174E-2</v>
      </c>
      <c r="F20" s="17">
        <v>1.357183540454881E-2</v>
      </c>
      <c r="G20" s="17">
        <v>2.4245959201646541E-2</v>
      </c>
      <c r="H20" s="17">
        <v>2.4811191644520281E-2</v>
      </c>
      <c r="I20" s="17">
        <v>4.8340995678448483E-2</v>
      </c>
      <c r="K20" s="17">
        <v>2.4677927603883099E-2</v>
      </c>
      <c r="L20" s="17">
        <v>1.7273972473258459E-2</v>
      </c>
      <c r="N20" s="17">
        <v>9.3103186930781085E-3</v>
      </c>
      <c r="O20" s="17">
        <v>0</v>
      </c>
      <c r="P20" s="17">
        <v>3.3496834669050318E-2</v>
      </c>
      <c r="Q20" s="17">
        <v>4.792819010522302E-3</v>
      </c>
      <c r="R20" s="17">
        <v>1.4494973252397431E-2</v>
      </c>
      <c r="S20" s="17">
        <v>1.9988497794531861E-2</v>
      </c>
      <c r="T20" s="17">
        <v>9.7274802552351266E-3</v>
      </c>
      <c r="U20" s="17">
        <v>3.7588557831511507E-2</v>
      </c>
      <c r="V20" s="17">
        <v>1.0136987124491801E-2</v>
      </c>
      <c r="W20" s="17">
        <v>1.3338103081012791E-2</v>
      </c>
      <c r="X20" s="17">
        <v>6.5419294733360778E-2</v>
      </c>
      <c r="Y20" s="17">
        <v>3.1762413168779903E-2</v>
      </c>
      <c r="AA20" s="17">
        <v>3.9646225924809063E-2</v>
      </c>
      <c r="AB20" s="17">
        <v>2.1834433401073911E-2</v>
      </c>
      <c r="AC20" s="17">
        <v>4.3735523227345197E-2</v>
      </c>
      <c r="AD20" s="17">
        <v>2.234174297484498E-2</v>
      </c>
      <c r="AE20" s="17">
        <v>1.477022596102574E-2</v>
      </c>
      <c r="AF20" s="17">
        <v>0</v>
      </c>
      <c r="AG20" s="17">
        <v>2.3793931042384791E-2</v>
      </c>
      <c r="AH20" s="17">
        <v>0</v>
      </c>
      <c r="AI20" s="17">
        <v>0</v>
      </c>
    </row>
    <row r="21" spans="2:35" ht="19" customHeight="1" x14ac:dyDescent="0.2">
      <c r="B21" s="20" t="s">
        <v>75</v>
      </c>
      <c r="C21" s="17">
        <v>7.2676448952252379E-3</v>
      </c>
      <c r="D21" s="17">
        <v>4.663129567242354E-3</v>
      </c>
      <c r="E21" s="17">
        <v>4.3045165379893002E-3</v>
      </c>
      <c r="F21" s="17">
        <v>9.5070099231175827E-3</v>
      </c>
      <c r="G21" s="17">
        <v>8.8324385839424844E-3</v>
      </c>
      <c r="H21" s="17">
        <v>1.131098535200796E-2</v>
      </c>
      <c r="I21" s="17">
        <v>6.044462679224016E-3</v>
      </c>
      <c r="K21" s="17">
        <v>6.3263601668430433E-3</v>
      </c>
      <c r="L21" s="17">
        <v>7.0052464401353064E-3</v>
      </c>
      <c r="N21" s="17">
        <v>2.814411857264085E-3</v>
      </c>
      <c r="O21" s="17">
        <v>0</v>
      </c>
      <c r="P21" s="17">
        <v>1.4661297050754149E-2</v>
      </c>
      <c r="Q21" s="17">
        <v>4.0314194781428288E-2</v>
      </c>
      <c r="R21" s="17">
        <v>7.9114506204366365E-3</v>
      </c>
      <c r="S21" s="17">
        <v>1.027317542830578E-2</v>
      </c>
      <c r="T21" s="17">
        <v>0</v>
      </c>
      <c r="U21" s="17">
        <v>0</v>
      </c>
      <c r="V21" s="17">
        <v>0</v>
      </c>
      <c r="W21" s="17">
        <v>1.1810295939407861E-2</v>
      </c>
      <c r="X21" s="17">
        <v>9.8706773318238284E-3</v>
      </c>
      <c r="Y21" s="17">
        <v>1.010766109730755E-2</v>
      </c>
      <c r="AA21" s="17">
        <v>6.5093912832860333E-3</v>
      </c>
      <c r="AB21" s="17">
        <v>1.532187282572612E-2</v>
      </c>
      <c r="AC21" s="17">
        <v>0</v>
      </c>
      <c r="AD21" s="17">
        <v>0</v>
      </c>
      <c r="AE21" s="17">
        <v>6.8475226950747451E-3</v>
      </c>
      <c r="AF21" s="17">
        <v>8.2207843219406964E-3</v>
      </c>
      <c r="AG21" s="17">
        <v>2.333245825176514E-2</v>
      </c>
      <c r="AH21" s="17">
        <v>0</v>
      </c>
      <c r="AI21" s="17">
        <v>0</v>
      </c>
    </row>
    <row r="23" spans="2:35" x14ac:dyDescent="0.2">
      <c r="B23" s="21" t="s">
        <v>30</v>
      </c>
    </row>
    <row r="24" spans="2:35" x14ac:dyDescent="0.2">
      <c r="B24" t="s">
        <v>409</v>
      </c>
    </row>
    <row r="25" spans="2:35" x14ac:dyDescent="0.2">
      <c r="B25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94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0.2849014177780102</v>
      </c>
      <c r="D9" s="17">
        <v>0.48703483766875499</v>
      </c>
      <c r="E9" s="17">
        <v>0.39092817558980097</v>
      </c>
      <c r="F9" s="17">
        <v>0.33721824924128119</v>
      </c>
      <c r="G9" s="17">
        <v>0.26198012212240063</v>
      </c>
      <c r="H9" s="17">
        <v>0.17285116945785531</v>
      </c>
      <c r="I9" s="17">
        <v>0.1162902260123052</v>
      </c>
      <c r="K9" s="17">
        <v>0.32042476897138888</v>
      </c>
      <c r="L9" s="17">
        <v>0.24937411683377891</v>
      </c>
      <c r="N9" s="17">
        <v>0.31030610209872339</v>
      </c>
      <c r="O9" s="17">
        <v>0.19898160313749361</v>
      </c>
      <c r="P9" s="17">
        <v>0.28187419914165301</v>
      </c>
      <c r="Q9" s="17">
        <v>0.38821524240950039</v>
      </c>
      <c r="R9" s="17">
        <v>0.28446084933570293</v>
      </c>
      <c r="S9" s="17">
        <v>0.32730552865204282</v>
      </c>
      <c r="T9" s="17">
        <v>0.2162680178707205</v>
      </c>
      <c r="U9" s="17">
        <v>0.25827470378848222</v>
      </c>
      <c r="V9" s="17">
        <v>0.33477990021498349</v>
      </c>
      <c r="W9" s="17">
        <v>0.28241787265584528</v>
      </c>
      <c r="X9" s="17">
        <v>0.23770697955195069</v>
      </c>
      <c r="Y9" s="17">
        <v>0.25475890682788832</v>
      </c>
      <c r="AA9" s="17">
        <v>0.17871444943374429</v>
      </c>
      <c r="AB9" s="17">
        <v>0.29341894127458612</v>
      </c>
      <c r="AC9" s="17">
        <v>0.28349390341565311</v>
      </c>
      <c r="AD9" s="17">
        <v>0.41937555792898867</v>
      </c>
      <c r="AE9" s="17">
        <v>0.30286373645579162</v>
      </c>
      <c r="AF9" s="17">
        <v>0.31902866448639172</v>
      </c>
      <c r="AG9" s="17">
        <v>0.26093387419300562</v>
      </c>
      <c r="AH9" s="17">
        <v>0.2195067350422899</v>
      </c>
      <c r="AI9" s="17">
        <v>0.24080295663618911</v>
      </c>
    </row>
    <row r="10" spans="2:37" ht="19" customHeight="1" x14ac:dyDescent="0.2">
      <c r="B10" s="20" t="s">
        <v>90</v>
      </c>
      <c r="C10" s="17">
        <v>0.22762802982876329</v>
      </c>
      <c r="D10" s="17">
        <v>0.21924176884483809</v>
      </c>
      <c r="E10" s="17">
        <v>0.30666573938929298</v>
      </c>
      <c r="F10" s="17">
        <v>0.3002292311279065</v>
      </c>
      <c r="G10" s="17">
        <v>0.24856561668617219</v>
      </c>
      <c r="H10" s="17">
        <v>0.1930536438654358</v>
      </c>
      <c r="I10" s="17">
        <v>0.1163449727226878</v>
      </c>
      <c r="K10" s="17">
        <v>0.23512023807604279</v>
      </c>
      <c r="L10" s="17">
        <v>0.22088627376053449</v>
      </c>
      <c r="N10" s="17">
        <v>0.16584182548493001</v>
      </c>
      <c r="O10" s="17">
        <v>0.20075255112178281</v>
      </c>
      <c r="P10" s="17">
        <v>0.28701698530855468</v>
      </c>
      <c r="Q10" s="17">
        <v>0.22065852025497271</v>
      </c>
      <c r="R10" s="17">
        <v>0.23450867672508061</v>
      </c>
      <c r="S10" s="17">
        <v>0.216752537897276</v>
      </c>
      <c r="T10" s="17">
        <v>0.26855051355006387</v>
      </c>
      <c r="U10" s="17">
        <v>0.24709805254071379</v>
      </c>
      <c r="V10" s="17">
        <v>0.29713340341322347</v>
      </c>
      <c r="W10" s="17">
        <v>0.20342907553261361</v>
      </c>
      <c r="X10" s="17">
        <v>0.2018898301320162</v>
      </c>
      <c r="Y10" s="17">
        <v>0.16808073548573951</v>
      </c>
      <c r="AA10" s="17">
        <v>0.23952967833827829</v>
      </c>
      <c r="AB10" s="17">
        <v>0.25672859911931989</v>
      </c>
      <c r="AC10" s="17">
        <v>0.15743015582734679</v>
      </c>
      <c r="AD10" s="17">
        <v>0.26980393189414048</v>
      </c>
      <c r="AE10" s="17">
        <v>0.2351433388453773</v>
      </c>
      <c r="AF10" s="17">
        <v>0.18873519908341141</v>
      </c>
      <c r="AG10" s="17">
        <v>0.1131179846052283</v>
      </c>
      <c r="AH10" s="17">
        <v>0.20243364618048931</v>
      </c>
      <c r="AI10" s="17">
        <v>0.27461429902522999</v>
      </c>
    </row>
    <row r="11" spans="2:37" ht="19" customHeight="1" x14ac:dyDescent="0.2">
      <c r="B11" s="20" t="s">
        <v>83</v>
      </c>
      <c r="C11" s="17">
        <v>0.1055142534876659</v>
      </c>
      <c r="D11" s="17">
        <v>0.1239858250085706</v>
      </c>
      <c r="E11" s="17">
        <v>0.1169132294932357</v>
      </c>
      <c r="F11" s="17">
        <v>0.1105311820083815</v>
      </c>
      <c r="G11" s="17">
        <v>0.1198551307315214</v>
      </c>
      <c r="H11" s="17">
        <v>9.7257502784745972E-2</v>
      </c>
      <c r="I11" s="17">
        <v>7.3822272459657279E-2</v>
      </c>
      <c r="K11" s="17">
        <v>0.1071528118607047</v>
      </c>
      <c r="L11" s="17">
        <v>0.1045353590005164</v>
      </c>
      <c r="N11" s="17">
        <v>0.105923693704845</v>
      </c>
      <c r="O11" s="17">
        <v>0.12614212477482459</v>
      </c>
      <c r="P11" s="17">
        <v>8.7344394943125972E-2</v>
      </c>
      <c r="Q11" s="17">
        <v>4.8977945798180871E-2</v>
      </c>
      <c r="R11" s="17">
        <v>9.6100606071925804E-2</v>
      </c>
      <c r="S11" s="17">
        <v>0.13233774202097159</v>
      </c>
      <c r="T11" s="17">
        <v>0.1028219323786688</v>
      </c>
      <c r="U11" s="17">
        <v>0.15462257394241591</v>
      </c>
      <c r="V11" s="17">
        <v>9.728383561673834E-2</v>
      </c>
      <c r="W11" s="17">
        <v>0.1034329953634382</v>
      </c>
      <c r="X11" s="17">
        <v>8.6561103204898335E-2</v>
      </c>
      <c r="Y11" s="17">
        <v>0.1065857912088107</v>
      </c>
      <c r="AA11" s="17">
        <v>0.1194829971363387</v>
      </c>
      <c r="AB11" s="17">
        <v>0.109080846082571</v>
      </c>
      <c r="AC11" s="17">
        <v>9.4206948067752053E-2</v>
      </c>
      <c r="AD11" s="17">
        <v>9.677934786848455E-2</v>
      </c>
      <c r="AE11" s="17">
        <v>0.1104370358517161</v>
      </c>
      <c r="AF11" s="17">
        <v>0.13618830193243089</v>
      </c>
      <c r="AG11" s="17">
        <v>0.1113667621136479</v>
      </c>
      <c r="AH11" s="17">
        <v>6.2632690113087378E-2</v>
      </c>
      <c r="AI11" s="17">
        <v>0.11429433234634311</v>
      </c>
    </row>
    <row r="12" spans="2:37" ht="19" customHeight="1" x14ac:dyDescent="0.2">
      <c r="B12" s="20" t="s">
        <v>91</v>
      </c>
      <c r="C12" s="17">
        <v>7.8929568370342387E-2</v>
      </c>
      <c r="D12" s="17">
        <v>6.217927152383982E-2</v>
      </c>
      <c r="E12" s="17">
        <v>6.0452213285755882E-2</v>
      </c>
      <c r="F12" s="17">
        <v>7.7509259939733899E-2</v>
      </c>
      <c r="G12" s="17">
        <v>0.1123662450217861</v>
      </c>
      <c r="H12" s="17">
        <v>9.6026211561905925E-2</v>
      </c>
      <c r="I12" s="17">
        <v>6.74960777431758E-2</v>
      </c>
      <c r="K12" s="17">
        <v>7.9313159459532268E-2</v>
      </c>
      <c r="L12" s="17">
        <v>7.902033844681558E-2</v>
      </c>
      <c r="N12" s="17">
        <v>9.2201241327328667E-2</v>
      </c>
      <c r="O12" s="17">
        <v>6.1835314094475402E-2</v>
      </c>
      <c r="P12" s="17">
        <v>7.1715416225303766E-2</v>
      </c>
      <c r="Q12" s="17">
        <v>0.1102850116892256</v>
      </c>
      <c r="R12" s="17">
        <v>5.9918592181465939E-2</v>
      </c>
      <c r="S12" s="17">
        <v>6.1169937772627803E-2</v>
      </c>
      <c r="T12" s="17">
        <v>0.11677967587643751</v>
      </c>
      <c r="U12" s="17">
        <v>8.7886464390698027E-2</v>
      </c>
      <c r="V12" s="17">
        <v>7.3080319787422715E-2</v>
      </c>
      <c r="W12" s="17">
        <v>5.1007213185089308E-2</v>
      </c>
      <c r="X12" s="17">
        <v>7.4892475776856746E-2</v>
      </c>
      <c r="Y12" s="17">
        <v>0.1151165316319888</v>
      </c>
      <c r="AA12" s="17">
        <v>7.2421918616459038E-2</v>
      </c>
      <c r="AB12" s="17">
        <v>0.1097266080745934</v>
      </c>
      <c r="AC12" s="17">
        <v>9.5545117374325736E-2</v>
      </c>
      <c r="AD12" s="17">
        <v>3.9026760147069108E-2</v>
      </c>
      <c r="AE12" s="17">
        <v>7.119710882627274E-2</v>
      </c>
      <c r="AF12" s="17">
        <v>0.11889581879667049</v>
      </c>
      <c r="AG12" s="17">
        <v>4.8997772997024118E-2</v>
      </c>
      <c r="AH12" s="17">
        <v>6.0914103202167398E-2</v>
      </c>
      <c r="AI12" s="17">
        <v>0.1322990106867076</v>
      </c>
    </row>
    <row r="13" spans="2:37" ht="19" customHeight="1" x14ac:dyDescent="0.2">
      <c r="B13" s="20" t="s">
        <v>85</v>
      </c>
      <c r="C13" s="17">
        <v>3.038559794437045E-2</v>
      </c>
      <c r="D13" s="17">
        <v>4.014226405247627E-2</v>
      </c>
      <c r="E13" s="17">
        <v>3.8478785358821661E-2</v>
      </c>
      <c r="F13" s="17">
        <v>2.6326508783351011E-2</v>
      </c>
      <c r="G13" s="17">
        <v>2.2047529575120791E-2</v>
      </c>
      <c r="H13" s="17">
        <v>3.0761735510312221E-2</v>
      </c>
      <c r="I13" s="17">
        <v>2.7194222538581371E-2</v>
      </c>
      <c r="K13" s="17">
        <v>2.0540948636253768E-2</v>
      </c>
      <c r="L13" s="17">
        <v>3.7539337584533962E-2</v>
      </c>
      <c r="N13" s="17">
        <v>2.3749223199147199E-2</v>
      </c>
      <c r="O13" s="17">
        <v>6.5100227496878382E-2</v>
      </c>
      <c r="P13" s="17">
        <v>3.7158710166260517E-2</v>
      </c>
      <c r="Q13" s="17">
        <v>2.4421177410249711E-2</v>
      </c>
      <c r="R13" s="17">
        <v>4.4829778331297261E-2</v>
      </c>
      <c r="S13" s="17">
        <v>1.7874727162085179E-2</v>
      </c>
      <c r="T13" s="17">
        <v>5.0006676413741367E-2</v>
      </c>
      <c r="U13" s="17">
        <v>5.5233426590206424E-3</v>
      </c>
      <c r="V13" s="17">
        <v>2.8808064400407351E-2</v>
      </c>
      <c r="W13" s="17">
        <v>4.3167003572174498E-2</v>
      </c>
      <c r="X13" s="17">
        <v>2.3787432573876041E-2</v>
      </c>
      <c r="Y13" s="17">
        <v>1.733179037933899E-2</v>
      </c>
      <c r="AA13" s="17">
        <v>2.2739235590293679E-2</v>
      </c>
      <c r="AB13" s="17">
        <v>2.6741324723370489E-2</v>
      </c>
      <c r="AC13" s="17">
        <v>1.3853951798266579E-2</v>
      </c>
      <c r="AD13" s="17">
        <v>2.4399488738894248E-2</v>
      </c>
      <c r="AE13" s="17">
        <v>2.5148549638192949E-2</v>
      </c>
      <c r="AF13" s="17">
        <v>0</v>
      </c>
      <c r="AG13" s="17">
        <v>6.1958527905548587E-2</v>
      </c>
      <c r="AH13" s="17">
        <v>4.6306462935360032E-2</v>
      </c>
      <c r="AI13" s="17">
        <v>7.5227463339767445E-2</v>
      </c>
    </row>
    <row r="14" spans="2:37" ht="19" customHeight="1" x14ac:dyDescent="0.2">
      <c r="B14" s="20" t="s">
        <v>86</v>
      </c>
      <c r="C14" s="17">
        <v>0.1093143568838358</v>
      </c>
      <c r="D14" s="17">
        <v>4.9934934428942063E-2</v>
      </c>
      <c r="E14" s="17">
        <v>4.7622945379247307E-2</v>
      </c>
      <c r="F14" s="17">
        <v>8.5958063386711539E-2</v>
      </c>
      <c r="G14" s="17">
        <v>0.1282748837319039</v>
      </c>
      <c r="H14" s="17">
        <v>0.18231512642771719</v>
      </c>
      <c r="I14" s="17">
        <v>0.15333205986571971</v>
      </c>
      <c r="K14" s="17">
        <v>0.1011394277388416</v>
      </c>
      <c r="L14" s="17">
        <v>0.11794881513145659</v>
      </c>
      <c r="N14" s="17">
        <v>7.1827089360467819E-2</v>
      </c>
      <c r="O14" s="17">
        <v>0.21615199401968779</v>
      </c>
      <c r="P14" s="17">
        <v>8.7100935683227992E-2</v>
      </c>
      <c r="Q14" s="17">
        <v>6.3109220632238644E-2</v>
      </c>
      <c r="R14" s="17">
        <v>0.1273529604749653</v>
      </c>
      <c r="S14" s="17">
        <v>0.1236315018810117</v>
      </c>
      <c r="T14" s="17">
        <v>8.3480672039692755E-2</v>
      </c>
      <c r="U14" s="17">
        <v>0.12922225886911981</v>
      </c>
      <c r="V14" s="17">
        <v>6.0543496358111383E-2</v>
      </c>
      <c r="W14" s="17">
        <v>0.13051553122584181</v>
      </c>
      <c r="X14" s="17">
        <v>0.15620006093557601</v>
      </c>
      <c r="Y14" s="17">
        <v>0.1129647732514609</v>
      </c>
      <c r="AA14" s="17">
        <v>8.8822760896134334E-2</v>
      </c>
      <c r="AB14" s="17">
        <v>0.10176372548930231</v>
      </c>
      <c r="AC14" s="17">
        <v>0.1508958609230065</v>
      </c>
      <c r="AD14" s="17">
        <v>8.3888671262607406E-2</v>
      </c>
      <c r="AE14" s="17">
        <v>0.10696412485180271</v>
      </c>
      <c r="AF14" s="17">
        <v>5.0532720449681143E-2</v>
      </c>
      <c r="AG14" s="17">
        <v>0.13083452223256631</v>
      </c>
      <c r="AH14" s="17">
        <v>0.1984945732829701</v>
      </c>
      <c r="AI14" s="17">
        <v>6.2901040029796157E-2</v>
      </c>
    </row>
    <row r="15" spans="2:37" ht="19" customHeight="1" x14ac:dyDescent="0.2">
      <c r="B15" s="20" t="s">
        <v>92</v>
      </c>
      <c r="C15" s="17">
        <v>0.16332677570701201</v>
      </c>
      <c r="D15" s="17">
        <v>1.7481098472578161E-2</v>
      </c>
      <c r="E15" s="17">
        <v>3.8938911503845403E-2</v>
      </c>
      <c r="F15" s="17">
        <v>6.2227505512634271E-2</v>
      </c>
      <c r="G15" s="17">
        <v>0.1069104721310951</v>
      </c>
      <c r="H15" s="17">
        <v>0.2277346103920275</v>
      </c>
      <c r="I15" s="17">
        <v>0.44552016865787292</v>
      </c>
      <c r="K15" s="17">
        <v>0.13630864525723599</v>
      </c>
      <c r="L15" s="17">
        <v>0.1906957592423642</v>
      </c>
      <c r="N15" s="17">
        <v>0.2301508248245579</v>
      </c>
      <c r="O15" s="17">
        <v>0.13103618535485739</v>
      </c>
      <c r="P15" s="17">
        <v>0.14778935853187419</v>
      </c>
      <c r="Q15" s="17">
        <v>0.14433288180563231</v>
      </c>
      <c r="R15" s="17">
        <v>0.15282853687956199</v>
      </c>
      <c r="S15" s="17">
        <v>0.1209280246139849</v>
      </c>
      <c r="T15" s="17">
        <v>0.16209251187067519</v>
      </c>
      <c r="U15" s="17">
        <v>0.1173726038095497</v>
      </c>
      <c r="V15" s="17">
        <v>0.1083709802091129</v>
      </c>
      <c r="W15" s="17">
        <v>0.18603030846499749</v>
      </c>
      <c r="X15" s="17">
        <v>0.218962117824826</v>
      </c>
      <c r="Y15" s="17">
        <v>0.2251614712147727</v>
      </c>
      <c r="AA15" s="17">
        <v>0.27828895998875153</v>
      </c>
      <c r="AB15" s="17">
        <v>0.1025399552362567</v>
      </c>
      <c r="AC15" s="17">
        <v>0.20457406259364919</v>
      </c>
      <c r="AD15" s="17">
        <v>6.672624215981568E-2</v>
      </c>
      <c r="AE15" s="17">
        <v>0.14824610553084661</v>
      </c>
      <c r="AF15" s="17">
        <v>0.1866192952514146</v>
      </c>
      <c r="AG15" s="17">
        <v>0.27279055595297941</v>
      </c>
      <c r="AH15" s="17">
        <v>0.20971178924363601</v>
      </c>
      <c r="AI15" s="17">
        <v>9.9860897935966447E-2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349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525</v>
      </c>
      <c r="D7" s="24">
        <v>60</v>
      </c>
      <c r="E7" s="24">
        <v>84</v>
      </c>
      <c r="F7" s="24">
        <v>90</v>
      </c>
      <c r="G7" s="24">
        <v>97</v>
      </c>
      <c r="H7" s="24">
        <v>87</v>
      </c>
      <c r="I7" s="24">
        <v>107</v>
      </c>
      <c r="K7" s="24">
        <v>261</v>
      </c>
      <c r="L7" s="24">
        <v>261</v>
      </c>
      <c r="N7" s="24">
        <v>48</v>
      </c>
      <c r="O7" s="24">
        <v>26</v>
      </c>
      <c r="P7" s="24">
        <v>24</v>
      </c>
      <c r="Q7" s="24">
        <v>23</v>
      </c>
      <c r="R7" s="24">
        <v>63</v>
      </c>
      <c r="S7" s="24">
        <v>48</v>
      </c>
      <c r="T7" s="24">
        <v>33</v>
      </c>
      <c r="U7" s="24">
        <v>47</v>
      </c>
      <c r="V7" s="24">
        <v>51</v>
      </c>
      <c r="W7" s="24">
        <v>72</v>
      </c>
      <c r="X7" s="24">
        <v>46</v>
      </c>
      <c r="Y7" s="24">
        <v>44</v>
      </c>
      <c r="AA7" s="24">
        <v>65</v>
      </c>
      <c r="AB7" s="24">
        <v>107</v>
      </c>
      <c r="AC7" s="24">
        <v>39</v>
      </c>
      <c r="AD7" s="24">
        <v>58</v>
      </c>
      <c r="AE7" s="24">
        <v>126</v>
      </c>
      <c r="AF7" s="24">
        <v>22</v>
      </c>
      <c r="AG7" s="24">
        <v>40</v>
      </c>
      <c r="AH7" s="24">
        <v>35</v>
      </c>
      <c r="AI7" s="24">
        <v>33</v>
      </c>
    </row>
    <row r="8" spans="2:37" x14ac:dyDescent="0.2">
      <c r="B8" s="7" t="s">
        <v>69</v>
      </c>
      <c r="C8" s="13">
        <v>527</v>
      </c>
      <c r="D8" s="13">
        <v>56</v>
      </c>
      <c r="E8" s="13">
        <v>85</v>
      </c>
      <c r="F8" s="13">
        <v>91</v>
      </c>
      <c r="G8" s="13">
        <v>95</v>
      </c>
      <c r="H8" s="13">
        <v>85</v>
      </c>
      <c r="I8" s="13">
        <v>116</v>
      </c>
      <c r="K8" s="13">
        <v>258</v>
      </c>
      <c r="L8" s="13">
        <v>266</v>
      </c>
      <c r="N8" s="13">
        <v>53</v>
      </c>
      <c r="O8" s="13">
        <v>23</v>
      </c>
      <c r="P8" s="13">
        <v>23</v>
      </c>
      <c r="Q8" s="13">
        <v>22</v>
      </c>
      <c r="R8" s="13">
        <v>62</v>
      </c>
      <c r="S8" s="13">
        <v>47</v>
      </c>
      <c r="T8" s="13">
        <v>32</v>
      </c>
      <c r="U8" s="13">
        <v>47</v>
      </c>
      <c r="V8" s="13">
        <v>52</v>
      </c>
      <c r="W8" s="13">
        <v>72</v>
      </c>
      <c r="X8" s="13">
        <v>46</v>
      </c>
      <c r="Y8" s="13">
        <v>47</v>
      </c>
      <c r="AA8" s="13">
        <v>65</v>
      </c>
      <c r="AB8" s="13">
        <v>107</v>
      </c>
      <c r="AC8" s="13">
        <v>40</v>
      </c>
      <c r="AD8" s="13">
        <v>56</v>
      </c>
      <c r="AE8" s="13">
        <v>128</v>
      </c>
      <c r="AF8" s="13">
        <v>24</v>
      </c>
      <c r="AG8" s="13">
        <v>38</v>
      </c>
      <c r="AH8" s="13">
        <v>36</v>
      </c>
      <c r="AI8" s="13">
        <v>32</v>
      </c>
    </row>
    <row r="9" spans="2:37" ht="32" customHeight="1" x14ac:dyDescent="0.2">
      <c r="B9" s="20" t="s">
        <v>350</v>
      </c>
      <c r="C9" s="17">
        <v>9.7795129116825294E-2</v>
      </c>
      <c r="D9" s="17">
        <v>7.25252490299826E-2</v>
      </c>
      <c r="E9" s="17">
        <v>0.14440169677447881</v>
      </c>
      <c r="F9" s="17">
        <v>9.0133870473363048E-2</v>
      </c>
      <c r="G9" s="17">
        <v>8.9274020395546202E-2</v>
      </c>
      <c r="H9" s="17">
        <v>0.12458769117920231</v>
      </c>
      <c r="I9" s="17">
        <v>6.9195793974178424E-2</v>
      </c>
      <c r="K9" s="17">
        <v>0.10630309857495419</v>
      </c>
      <c r="L9" s="17">
        <v>8.7092850618110854E-2</v>
      </c>
      <c r="N9" s="17">
        <v>8.8347958212666305E-2</v>
      </c>
      <c r="O9" s="17">
        <v>0.12003510949025201</v>
      </c>
      <c r="P9" s="17">
        <v>9.3066484097844016E-3</v>
      </c>
      <c r="Q9" s="17">
        <v>0.26739810884529508</v>
      </c>
      <c r="R9" s="17">
        <v>7.9545059866928461E-2</v>
      </c>
      <c r="S9" s="17">
        <v>0.12644220385908339</v>
      </c>
      <c r="T9" s="17">
        <v>6.1446191346073903E-2</v>
      </c>
      <c r="U9" s="17">
        <v>0.1306376023616907</v>
      </c>
      <c r="V9" s="17">
        <v>0.15853021216142049</v>
      </c>
      <c r="W9" s="17">
        <v>8.4774524220475822E-2</v>
      </c>
      <c r="X9" s="17">
        <v>2.2504413212338689E-2</v>
      </c>
      <c r="Y9" s="17">
        <v>7.3551418745440994E-2</v>
      </c>
      <c r="AA9" s="17">
        <v>0.1211463178889777</v>
      </c>
      <c r="AB9" s="17">
        <v>0.1060739898251901</v>
      </c>
      <c r="AC9" s="17">
        <v>7.4554752812957092E-2</v>
      </c>
      <c r="AD9" s="17">
        <v>8.9250019557047588E-2</v>
      </c>
      <c r="AE9" s="17">
        <v>8.8354586098899776E-2</v>
      </c>
      <c r="AF9" s="17">
        <v>9.8739064160366916E-2</v>
      </c>
      <c r="AG9" s="17">
        <v>3.1552255291537601E-2</v>
      </c>
      <c r="AH9" s="17">
        <v>3.046297952024335E-2</v>
      </c>
      <c r="AI9" s="17">
        <v>0.25608435386171069</v>
      </c>
    </row>
    <row r="10" spans="2:37" ht="32" customHeight="1" x14ac:dyDescent="0.2">
      <c r="B10" s="20" t="s">
        <v>351</v>
      </c>
      <c r="C10" s="17">
        <v>0.1056552939357583</v>
      </c>
      <c r="D10" s="17">
        <v>0.13448235500719249</v>
      </c>
      <c r="E10" s="17">
        <v>0.12168906368446911</v>
      </c>
      <c r="F10" s="17">
        <v>0.1162397869908702</v>
      </c>
      <c r="G10" s="17">
        <v>7.1777747774536854E-2</v>
      </c>
      <c r="H10" s="17">
        <v>5.964612791331244E-2</v>
      </c>
      <c r="I10" s="17">
        <v>0.13310573381728449</v>
      </c>
      <c r="K10" s="17">
        <v>0.1131154696173811</v>
      </c>
      <c r="L10" s="17">
        <v>9.6055328545529658E-2</v>
      </c>
      <c r="N10" s="17">
        <v>0.1043038264744973</v>
      </c>
      <c r="O10" s="17">
        <v>0.11479558170725861</v>
      </c>
      <c r="P10" s="17">
        <v>8.9532945001882566E-2</v>
      </c>
      <c r="Q10" s="17">
        <v>0.21699070095033859</v>
      </c>
      <c r="R10" s="17">
        <v>3.2798509113658468E-2</v>
      </c>
      <c r="S10" s="17">
        <v>0.1458592511593132</v>
      </c>
      <c r="T10" s="17">
        <v>9.2856548235933034E-2</v>
      </c>
      <c r="U10" s="17">
        <v>6.7490356948442548E-2</v>
      </c>
      <c r="V10" s="17">
        <v>0.18036081287297359</v>
      </c>
      <c r="W10" s="17">
        <v>5.6103099715242487E-2</v>
      </c>
      <c r="X10" s="17">
        <v>6.8647565223215204E-2</v>
      </c>
      <c r="Y10" s="17">
        <v>0.18863200355769269</v>
      </c>
      <c r="AA10" s="17">
        <v>0.1476426734172589</v>
      </c>
      <c r="AB10" s="17">
        <v>0.10397249536730151</v>
      </c>
      <c r="AC10" s="17">
        <v>0.10206924403415039</v>
      </c>
      <c r="AD10" s="17">
        <v>8.7267303952041769E-2</v>
      </c>
      <c r="AE10" s="17">
        <v>8.5651763807168366E-2</v>
      </c>
      <c r="AF10" s="17">
        <v>9.1453141613313055E-2</v>
      </c>
      <c r="AG10" s="17">
        <v>0.16757314337992971</v>
      </c>
      <c r="AH10" s="17">
        <v>5.9778321112641017E-2</v>
      </c>
      <c r="AI10" s="17">
        <v>0.13028584141062821</v>
      </c>
    </row>
    <row r="11" spans="2:37" ht="32" customHeight="1" x14ac:dyDescent="0.2">
      <c r="B11" s="20" t="s">
        <v>352</v>
      </c>
      <c r="C11" s="17">
        <v>0.46579714002598988</v>
      </c>
      <c r="D11" s="17">
        <v>0.34119310267465808</v>
      </c>
      <c r="E11" s="17">
        <v>0.45585074578523432</v>
      </c>
      <c r="F11" s="17">
        <v>0.47844819026423269</v>
      </c>
      <c r="G11" s="17">
        <v>0.48452052628265668</v>
      </c>
      <c r="H11" s="17">
        <v>0.53397764766831191</v>
      </c>
      <c r="I11" s="17">
        <v>0.45805456834850022</v>
      </c>
      <c r="K11" s="17">
        <v>0.48787167102777151</v>
      </c>
      <c r="L11" s="17">
        <v>0.44561106528272099</v>
      </c>
      <c r="N11" s="17">
        <v>0.5339530368607408</v>
      </c>
      <c r="O11" s="17">
        <v>0.40784914382682941</v>
      </c>
      <c r="P11" s="17">
        <v>0.34908005274476572</v>
      </c>
      <c r="Q11" s="17">
        <v>0.50762655126381973</v>
      </c>
      <c r="R11" s="17">
        <v>0.4409718765839194</v>
      </c>
      <c r="S11" s="17">
        <v>0.48718554808550341</v>
      </c>
      <c r="T11" s="17">
        <v>0.44862934796838239</v>
      </c>
      <c r="U11" s="17">
        <v>0.47000696498398398</v>
      </c>
      <c r="V11" s="17">
        <v>0.50219002400913459</v>
      </c>
      <c r="W11" s="17">
        <v>0.50877365351715464</v>
      </c>
      <c r="X11" s="17">
        <v>0.39213870414954161</v>
      </c>
      <c r="Y11" s="17">
        <v>0.43970058817110319</v>
      </c>
      <c r="AA11" s="17">
        <v>0.41138163440353631</v>
      </c>
      <c r="AB11" s="17">
        <v>0.5223131574315768</v>
      </c>
      <c r="AC11" s="17">
        <v>0.48861605660991198</v>
      </c>
      <c r="AD11" s="17">
        <v>0.48200307961861738</v>
      </c>
      <c r="AE11" s="17">
        <v>0.47823067646955719</v>
      </c>
      <c r="AF11" s="17">
        <v>0.68146459193254083</v>
      </c>
      <c r="AG11" s="17">
        <v>0.21369613885384139</v>
      </c>
      <c r="AH11" s="17">
        <v>0.42539630494562353</v>
      </c>
      <c r="AI11" s="17">
        <v>0.46530334072726143</v>
      </c>
    </row>
    <row r="12" spans="2:37" ht="32" customHeight="1" x14ac:dyDescent="0.2">
      <c r="B12" s="20" t="s">
        <v>353</v>
      </c>
      <c r="C12" s="17">
        <v>0.15740992726573699</v>
      </c>
      <c r="D12" s="17">
        <v>0.16472966386614471</v>
      </c>
      <c r="E12" s="17">
        <v>0.18484726382524269</v>
      </c>
      <c r="F12" s="17">
        <v>0.17075687519464419</v>
      </c>
      <c r="G12" s="17">
        <v>8.4848769367695254E-2</v>
      </c>
      <c r="H12" s="17">
        <v>0.17223780466058411</v>
      </c>
      <c r="I12" s="17">
        <v>0.17185993027578789</v>
      </c>
      <c r="K12" s="17">
        <v>0.1633187728002202</v>
      </c>
      <c r="L12" s="17">
        <v>0.1498342496057718</v>
      </c>
      <c r="N12" s="17">
        <v>0.2109991371472166</v>
      </c>
      <c r="O12" s="17">
        <v>0.2808137189350135</v>
      </c>
      <c r="P12" s="17">
        <v>0.24635422271427229</v>
      </c>
      <c r="Q12" s="17">
        <v>0.16881732185477771</v>
      </c>
      <c r="R12" s="17">
        <v>0.12825281798412461</v>
      </c>
      <c r="S12" s="17">
        <v>0.14509984480552901</v>
      </c>
      <c r="T12" s="17">
        <v>0.1806695995524103</v>
      </c>
      <c r="U12" s="17">
        <v>0.19035122580944541</v>
      </c>
      <c r="V12" s="17">
        <v>0.12756199366908921</v>
      </c>
      <c r="W12" s="17">
        <v>0.1041008822282205</v>
      </c>
      <c r="X12" s="17">
        <v>0.12970800074956271</v>
      </c>
      <c r="Y12" s="17">
        <v>0.13073642094777849</v>
      </c>
      <c r="AA12" s="17">
        <v>0.13113693074341609</v>
      </c>
      <c r="AB12" s="17">
        <v>0.18910835726840891</v>
      </c>
      <c r="AC12" s="17">
        <v>0.17830773069811809</v>
      </c>
      <c r="AD12" s="17">
        <v>0.16412872879772381</v>
      </c>
      <c r="AE12" s="17">
        <v>0.14210674342809659</v>
      </c>
      <c r="AF12" s="17">
        <v>0.13090463448738221</v>
      </c>
      <c r="AG12" s="17">
        <v>0.113418577178223</v>
      </c>
      <c r="AH12" s="17">
        <v>0.16535616523525379</v>
      </c>
      <c r="AI12" s="17">
        <v>0.19215888901869019</v>
      </c>
    </row>
    <row r="13" spans="2:37" ht="46" customHeight="1" x14ac:dyDescent="0.2">
      <c r="B13" s="20" t="s">
        <v>354</v>
      </c>
      <c r="C13" s="17">
        <v>0.23770445361149101</v>
      </c>
      <c r="D13" s="17">
        <v>0.25272904531485718</v>
      </c>
      <c r="E13" s="17">
        <v>0.22934055358218139</v>
      </c>
      <c r="F13" s="17">
        <v>0.24769933138455419</v>
      </c>
      <c r="G13" s="17">
        <v>0.19619916299750961</v>
      </c>
      <c r="H13" s="17">
        <v>0.30972485326229132</v>
      </c>
      <c r="I13" s="17">
        <v>0.21003956714292871</v>
      </c>
      <c r="K13" s="17">
        <v>0.22361063631580549</v>
      </c>
      <c r="L13" s="17">
        <v>0.24718022284886829</v>
      </c>
      <c r="N13" s="17">
        <v>0.22418798808523421</v>
      </c>
      <c r="O13" s="17">
        <v>0.36266536300641172</v>
      </c>
      <c r="P13" s="17">
        <v>0.30721676145679172</v>
      </c>
      <c r="Q13" s="17">
        <v>0.1246532268756308</v>
      </c>
      <c r="R13" s="17">
        <v>0.22250263115152899</v>
      </c>
      <c r="S13" s="17">
        <v>0.18534164125103439</v>
      </c>
      <c r="T13" s="17">
        <v>0.32888568353290071</v>
      </c>
      <c r="U13" s="17">
        <v>0.1916974328588246</v>
      </c>
      <c r="V13" s="17">
        <v>0.2195484307976367</v>
      </c>
      <c r="W13" s="17">
        <v>0.25989874526666201</v>
      </c>
      <c r="X13" s="17">
        <v>0.25879915202948212</v>
      </c>
      <c r="Y13" s="17">
        <v>0.2337907391231791</v>
      </c>
      <c r="AA13" s="17">
        <v>0.25920840404397438</v>
      </c>
      <c r="AB13" s="17">
        <v>0.23716479471452109</v>
      </c>
      <c r="AC13" s="17">
        <v>0.25729261861988739</v>
      </c>
      <c r="AD13" s="17">
        <v>0.24772001149520331</v>
      </c>
      <c r="AE13" s="17">
        <v>0.25774016641703051</v>
      </c>
      <c r="AF13" s="17">
        <v>0.21567668623155239</v>
      </c>
      <c r="AG13" s="17">
        <v>7.4719531932430361E-2</v>
      </c>
      <c r="AH13" s="17">
        <v>0.21902933925014029</v>
      </c>
      <c r="AI13" s="17">
        <v>0.30454244316683088</v>
      </c>
    </row>
    <row r="14" spans="2:37" ht="32" customHeight="1" x14ac:dyDescent="0.2">
      <c r="B14" s="20" t="s">
        <v>355</v>
      </c>
      <c r="C14" s="17">
        <v>6.3491140095121093E-2</v>
      </c>
      <c r="D14" s="17">
        <v>4.9752060946375402E-2</v>
      </c>
      <c r="E14" s="17">
        <v>0.1172775494762355</v>
      </c>
      <c r="F14" s="17">
        <v>5.5397812720286037E-2</v>
      </c>
      <c r="G14" s="17">
        <v>6.4704159323311819E-2</v>
      </c>
      <c r="H14" s="17">
        <v>5.9773744594660547E-2</v>
      </c>
      <c r="I14" s="17">
        <v>3.876420029040855E-2</v>
      </c>
      <c r="K14" s="17">
        <v>6.9081578319852358E-2</v>
      </c>
      <c r="L14" s="17">
        <v>5.8698293998933761E-2</v>
      </c>
      <c r="N14" s="17">
        <v>2.0129165953331269E-2</v>
      </c>
      <c r="O14" s="17">
        <v>8.0680085233845872E-2</v>
      </c>
      <c r="P14" s="17">
        <v>0.13114463466674231</v>
      </c>
      <c r="Q14" s="17">
        <v>0</v>
      </c>
      <c r="R14" s="17">
        <v>3.2132863034192258E-2</v>
      </c>
      <c r="S14" s="17">
        <v>0.1057451483896894</v>
      </c>
      <c r="T14" s="17">
        <v>6.1170398410982568E-2</v>
      </c>
      <c r="U14" s="17">
        <v>4.1957615946668927E-2</v>
      </c>
      <c r="V14" s="17">
        <v>0.13786552940606961</v>
      </c>
      <c r="W14" s="17">
        <v>2.6444179610334649E-2</v>
      </c>
      <c r="X14" s="17">
        <v>8.5922634376042514E-2</v>
      </c>
      <c r="Y14" s="17">
        <v>7.4767938612145035E-2</v>
      </c>
      <c r="AA14" s="17">
        <v>6.019525039786728E-2</v>
      </c>
      <c r="AB14" s="17">
        <v>7.7941373060839689E-2</v>
      </c>
      <c r="AC14" s="17">
        <v>2.281345514948651E-2</v>
      </c>
      <c r="AD14" s="17">
        <v>5.2341376454025847E-2</v>
      </c>
      <c r="AE14" s="17">
        <v>5.6528126771261802E-2</v>
      </c>
      <c r="AF14" s="17">
        <v>4.4188195368673612E-2</v>
      </c>
      <c r="AG14" s="17">
        <v>7.8228540779857941E-2</v>
      </c>
      <c r="AH14" s="17">
        <v>2.7677943251387931E-2</v>
      </c>
      <c r="AI14" s="17">
        <v>0.15619725027953979</v>
      </c>
    </row>
    <row r="15" spans="2:37" ht="46" customHeight="1" x14ac:dyDescent="0.2">
      <c r="B15" s="20" t="s">
        <v>356</v>
      </c>
      <c r="C15" s="17">
        <v>6.474217453452541E-2</v>
      </c>
      <c r="D15" s="17">
        <v>0.17439646575402809</v>
      </c>
      <c r="E15" s="17">
        <v>9.4832541494058009E-2</v>
      </c>
      <c r="F15" s="17">
        <v>4.6280472834362471E-2</v>
      </c>
      <c r="G15" s="17">
        <v>4.0125005764637907E-2</v>
      </c>
      <c r="H15" s="17">
        <v>4.4908183863423788E-2</v>
      </c>
      <c r="I15" s="17">
        <v>3.8932816554574881E-2</v>
      </c>
      <c r="K15" s="17">
        <v>7.5286240408721047E-2</v>
      </c>
      <c r="L15" s="17">
        <v>5.5151920975864931E-2</v>
      </c>
      <c r="N15" s="17">
        <v>1.951663142253943E-2</v>
      </c>
      <c r="O15" s="17">
        <v>7.8298445548080617E-2</v>
      </c>
      <c r="P15" s="17">
        <v>3.9164477359199673E-2</v>
      </c>
      <c r="Q15" s="17">
        <v>4.0793747557617867E-2</v>
      </c>
      <c r="R15" s="17">
        <v>0.1005960536062053</v>
      </c>
      <c r="S15" s="17">
        <v>4.0423178647827143E-2</v>
      </c>
      <c r="T15" s="17">
        <v>0.1180280330888889</v>
      </c>
      <c r="U15" s="17">
        <v>4.2823253577476697E-2</v>
      </c>
      <c r="V15" s="17">
        <v>7.7551663670080956E-2</v>
      </c>
      <c r="W15" s="17">
        <v>5.3830246557462109E-2</v>
      </c>
      <c r="X15" s="17">
        <v>4.4180719909509517E-2</v>
      </c>
      <c r="Y15" s="17">
        <v>0.11928485917495971</v>
      </c>
      <c r="AA15" s="17">
        <v>6.2609554907177623E-2</v>
      </c>
      <c r="AB15" s="17">
        <v>4.3434516113644753E-2</v>
      </c>
      <c r="AC15" s="17">
        <v>7.460963728244778E-2</v>
      </c>
      <c r="AD15" s="17">
        <v>8.8780396861633221E-2</v>
      </c>
      <c r="AE15" s="17">
        <v>4.5752765498047382E-2</v>
      </c>
      <c r="AF15" s="17">
        <v>4.2843539778896947E-2</v>
      </c>
      <c r="AG15" s="17">
        <v>8.3292538249694209E-2</v>
      </c>
      <c r="AH15" s="17">
        <v>3.046297952024335E-2</v>
      </c>
      <c r="AI15" s="17">
        <v>0.19286765824055241</v>
      </c>
    </row>
    <row r="16" spans="2:37" ht="32" customHeight="1" x14ac:dyDescent="0.2">
      <c r="B16" s="20" t="s">
        <v>357</v>
      </c>
      <c r="C16" s="17">
        <v>0.1144546541938645</v>
      </c>
      <c r="D16" s="17">
        <v>0.135002560910326</v>
      </c>
      <c r="E16" s="17">
        <v>9.860775533184378E-2</v>
      </c>
      <c r="F16" s="17">
        <v>0.1153950390547763</v>
      </c>
      <c r="G16" s="17">
        <v>8.5411026761954958E-2</v>
      </c>
      <c r="H16" s="17">
        <v>0.1725658954585699</v>
      </c>
      <c r="I16" s="17">
        <v>9.6677425528936697E-2</v>
      </c>
      <c r="K16" s="17">
        <v>0.13578439618475721</v>
      </c>
      <c r="L16" s="17">
        <v>9.1475528856526531E-2</v>
      </c>
      <c r="N16" s="17">
        <v>0.1002068686898164</v>
      </c>
      <c r="O16" s="17">
        <v>0.11771241945087881</v>
      </c>
      <c r="P16" s="17">
        <v>3.9374283980655393E-2</v>
      </c>
      <c r="Q16" s="17">
        <v>0.21766865491918849</v>
      </c>
      <c r="R16" s="17">
        <v>0.1000949569220498</v>
      </c>
      <c r="S16" s="17">
        <v>0.123556086565766</v>
      </c>
      <c r="T16" s="17">
        <v>8.923107791358921E-2</v>
      </c>
      <c r="U16" s="17">
        <v>0.12613454011367589</v>
      </c>
      <c r="V16" s="17">
        <v>0.18422865806821681</v>
      </c>
      <c r="W16" s="17">
        <v>7.1655338771249646E-2</v>
      </c>
      <c r="X16" s="17">
        <v>9.1741747379746719E-2</v>
      </c>
      <c r="Y16" s="17">
        <v>0.14228628708837721</v>
      </c>
      <c r="AA16" s="17">
        <v>6.4524805193449886E-2</v>
      </c>
      <c r="AB16" s="17">
        <v>0.1055699022488082</v>
      </c>
      <c r="AC16" s="17">
        <v>5.5946362324537757E-2</v>
      </c>
      <c r="AD16" s="17">
        <v>0.1081233988039355</v>
      </c>
      <c r="AE16" s="17">
        <v>0.15780544644956321</v>
      </c>
      <c r="AF16" s="17">
        <v>8.2764157668142851E-2</v>
      </c>
      <c r="AG16" s="17">
        <v>0.187090925792535</v>
      </c>
      <c r="AH16" s="17">
        <v>5.9778699759112347E-2</v>
      </c>
      <c r="AI16" s="17">
        <v>0.1540603751680302</v>
      </c>
    </row>
    <row r="17" spans="2:35" ht="46" customHeight="1" x14ac:dyDescent="0.2">
      <c r="B17" s="20" t="s">
        <v>358</v>
      </c>
      <c r="C17" s="17">
        <v>6.9094676961212881E-2</v>
      </c>
      <c r="D17" s="17">
        <v>0.14880038947483079</v>
      </c>
      <c r="E17" s="17">
        <v>0.107932177700767</v>
      </c>
      <c r="F17" s="17">
        <v>4.9215074538243239E-2</v>
      </c>
      <c r="G17" s="17">
        <v>8.4265945801969541E-2</v>
      </c>
      <c r="H17" s="17">
        <v>2.2783528297603332E-2</v>
      </c>
      <c r="I17" s="17">
        <v>3.9233906183997892E-2</v>
      </c>
      <c r="K17" s="17">
        <v>7.3872627922686437E-2</v>
      </c>
      <c r="L17" s="17">
        <v>6.1726978815188807E-2</v>
      </c>
      <c r="N17" s="17">
        <v>6.5036090771435184E-2</v>
      </c>
      <c r="O17" s="17">
        <v>0.159767496075296</v>
      </c>
      <c r="P17" s="17">
        <v>8.1311050783633002E-2</v>
      </c>
      <c r="Q17" s="17">
        <v>8.8096742715715493E-2</v>
      </c>
      <c r="R17" s="17">
        <v>4.5777251913528348E-2</v>
      </c>
      <c r="S17" s="17">
        <v>0.1046834536146341</v>
      </c>
      <c r="T17" s="17">
        <v>6.2941096061365581E-2</v>
      </c>
      <c r="U17" s="17">
        <v>0</v>
      </c>
      <c r="V17" s="17">
        <v>0.13976043603112751</v>
      </c>
      <c r="W17" s="17">
        <v>2.5488962937382661E-2</v>
      </c>
      <c r="X17" s="17">
        <v>2.121204093859351E-2</v>
      </c>
      <c r="Y17" s="17">
        <v>0.11705367451681969</v>
      </c>
      <c r="AA17" s="17">
        <v>1.6377214482202439E-2</v>
      </c>
      <c r="AB17" s="17">
        <v>9.5238385731246933E-2</v>
      </c>
      <c r="AC17" s="17">
        <v>4.9799150787386733E-2</v>
      </c>
      <c r="AD17" s="17">
        <v>6.5372669340021311E-2</v>
      </c>
      <c r="AE17" s="17">
        <v>3.9303664885604453E-2</v>
      </c>
      <c r="AF17" s="17">
        <v>9.315063944491217E-2</v>
      </c>
      <c r="AG17" s="17">
        <v>0.1083542707800802</v>
      </c>
      <c r="AH17" s="17">
        <v>5.489387848723639E-2</v>
      </c>
      <c r="AI17" s="17">
        <v>0.18892403376956421</v>
      </c>
    </row>
    <row r="18" spans="2:35" ht="19" customHeight="1" x14ac:dyDescent="0.2">
      <c r="B18" s="20" t="s">
        <v>348</v>
      </c>
      <c r="C18" s="17">
        <v>0.27824345131977651</v>
      </c>
      <c r="D18" s="17">
        <v>0.33823250811107047</v>
      </c>
      <c r="E18" s="17">
        <v>0.25314431664498288</v>
      </c>
      <c r="F18" s="17">
        <v>0.2228756370336954</v>
      </c>
      <c r="G18" s="17">
        <v>0.2635579615799048</v>
      </c>
      <c r="H18" s="17">
        <v>0.2081050512228835</v>
      </c>
      <c r="I18" s="17">
        <v>0.37439831316844702</v>
      </c>
      <c r="K18" s="17">
        <v>0.27252863199638477</v>
      </c>
      <c r="L18" s="17">
        <v>0.28657714859018257</v>
      </c>
      <c r="N18" s="17">
        <v>0.1056633848863429</v>
      </c>
      <c r="O18" s="17">
        <v>0.2351255132997315</v>
      </c>
      <c r="P18" s="17">
        <v>0.18493883865391431</v>
      </c>
      <c r="Q18" s="17">
        <v>0.22320448316258901</v>
      </c>
      <c r="R18" s="17">
        <v>0.23834306087570351</v>
      </c>
      <c r="S18" s="17">
        <v>0.35287083535573721</v>
      </c>
      <c r="T18" s="17">
        <v>0.24681843711575521</v>
      </c>
      <c r="U18" s="17">
        <v>0.2970033359444299</v>
      </c>
      <c r="V18" s="17">
        <v>0.37860291007289892</v>
      </c>
      <c r="W18" s="17">
        <v>0.31843162436268602</v>
      </c>
      <c r="X18" s="17">
        <v>0.31867762472092098</v>
      </c>
      <c r="Y18" s="17">
        <v>0.3339506880387797</v>
      </c>
      <c r="AA18" s="17">
        <v>0.31423898238990572</v>
      </c>
      <c r="AB18" s="17">
        <v>0.26345298465051031</v>
      </c>
      <c r="AC18" s="17">
        <v>0.25840856407808888</v>
      </c>
      <c r="AD18" s="17">
        <v>0.28062466823013338</v>
      </c>
      <c r="AE18" s="17">
        <v>0.29578614140808801</v>
      </c>
      <c r="AF18" s="17">
        <v>4.5864740828563247E-2</v>
      </c>
      <c r="AG18" s="17">
        <v>0.28762160225484612</v>
      </c>
      <c r="AH18" s="17">
        <v>0.3594077740107256</v>
      </c>
      <c r="AI18" s="17">
        <v>0.27779837966078857</v>
      </c>
    </row>
    <row r="19" spans="2:35" ht="19" customHeight="1" x14ac:dyDescent="0.2">
      <c r="B19" s="20" t="s">
        <v>177</v>
      </c>
      <c r="C19" s="17">
        <v>3.8282917166488871E-2</v>
      </c>
      <c r="D19" s="17">
        <v>1.6131136525852009E-2</v>
      </c>
      <c r="E19" s="17">
        <v>1.299219396549599E-2</v>
      </c>
      <c r="F19" s="17">
        <v>1.1439190118067131E-2</v>
      </c>
      <c r="G19" s="17">
        <v>4.0398117206421419E-2</v>
      </c>
      <c r="H19" s="17">
        <v>4.6528020555995357E-2</v>
      </c>
      <c r="I19" s="17">
        <v>8.0752403665617825E-2</v>
      </c>
      <c r="K19" s="17">
        <v>5.2455631539846913E-2</v>
      </c>
      <c r="L19" s="17">
        <v>2.4904474485324238E-2</v>
      </c>
      <c r="N19" s="17">
        <v>2.0784200208399651E-2</v>
      </c>
      <c r="O19" s="17">
        <v>0</v>
      </c>
      <c r="P19" s="17">
        <v>0.1629347430376735</v>
      </c>
      <c r="Q19" s="17">
        <v>0</v>
      </c>
      <c r="R19" s="17">
        <v>4.6194164744390608E-2</v>
      </c>
      <c r="S19" s="17">
        <v>2.4480873405626071E-2</v>
      </c>
      <c r="T19" s="17">
        <v>3.0262087432479299E-2</v>
      </c>
      <c r="U19" s="17">
        <v>2.1033355891476591E-2</v>
      </c>
      <c r="V19" s="17">
        <v>1.991204429724663E-2</v>
      </c>
      <c r="W19" s="17">
        <v>7.1711810761952655E-2</v>
      </c>
      <c r="X19" s="17">
        <v>4.5004286577744572E-2</v>
      </c>
      <c r="Y19" s="17">
        <v>2.2065784502178481E-2</v>
      </c>
      <c r="AA19" s="17">
        <v>3.2012448993614682E-2</v>
      </c>
      <c r="AB19" s="17">
        <v>3.7996191643910403E-2</v>
      </c>
      <c r="AC19" s="17">
        <v>7.5262472603631531E-2</v>
      </c>
      <c r="AD19" s="17">
        <v>0</v>
      </c>
      <c r="AE19" s="17">
        <v>6.1361518641658799E-2</v>
      </c>
      <c r="AF19" s="17">
        <v>0</v>
      </c>
      <c r="AG19" s="17">
        <v>0</v>
      </c>
      <c r="AH19" s="17">
        <v>6.1690152312855823E-2</v>
      </c>
      <c r="AI19" s="17">
        <v>2.8662743602416552E-2</v>
      </c>
    </row>
    <row r="20" spans="2:35" ht="19" customHeight="1" x14ac:dyDescent="0.2">
      <c r="B20" s="20" t="s">
        <v>75</v>
      </c>
      <c r="C20" s="17">
        <v>2.332548588893283E-2</v>
      </c>
      <c r="D20" s="17">
        <v>1.5948443113233509E-2</v>
      </c>
      <c r="E20" s="17">
        <v>1.3041233629289269E-2</v>
      </c>
      <c r="F20" s="17">
        <v>3.419442346519621E-2</v>
      </c>
      <c r="G20" s="17">
        <v>1.1187044442606049E-2</v>
      </c>
      <c r="H20" s="17">
        <v>2.2853607758390512E-2</v>
      </c>
      <c r="I20" s="17">
        <v>3.6188129411027822E-2</v>
      </c>
      <c r="K20" s="17">
        <v>2.333586366320857E-2</v>
      </c>
      <c r="L20" s="17">
        <v>2.3548850521109221E-2</v>
      </c>
      <c r="N20" s="17">
        <v>6.0269197867446743E-2</v>
      </c>
      <c r="O20" s="17">
        <v>3.8466846485643288E-2</v>
      </c>
      <c r="P20" s="17">
        <v>4.9912971035232102E-2</v>
      </c>
      <c r="Q20" s="17">
        <v>4.7813786605025187E-2</v>
      </c>
      <c r="R20" s="17">
        <v>1.7194962377168211E-2</v>
      </c>
      <c r="S20" s="17">
        <v>1.9141873483989571E-2</v>
      </c>
      <c r="T20" s="17">
        <v>6.1145112907395743E-2</v>
      </c>
      <c r="U20" s="17">
        <v>2.111488622680464E-2</v>
      </c>
      <c r="V20" s="17">
        <v>0</v>
      </c>
      <c r="W20" s="17">
        <v>0</v>
      </c>
      <c r="X20" s="17">
        <v>0</v>
      </c>
      <c r="Y20" s="17">
        <v>2.280786347047899E-2</v>
      </c>
      <c r="AA20" s="17">
        <v>3.4782052790754428E-2</v>
      </c>
      <c r="AB20" s="17">
        <v>2.773617535659656E-2</v>
      </c>
      <c r="AC20" s="17">
        <v>2.574527125123257E-2</v>
      </c>
      <c r="AD20" s="17">
        <v>0</v>
      </c>
      <c r="AE20" s="17">
        <v>1.586887724935181E-2</v>
      </c>
      <c r="AF20" s="17">
        <v>0</v>
      </c>
      <c r="AG20" s="17">
        <v>0.104523361835876</v>
      </c>
      <c r="AH20" s="17">
        <v>0</v>
      </c>
      <c r="AI20" s="17">
        <v>0</v>
      </c>
    </row>
    <row r="22" spans="2:35" x14ac:dyDescent="0.2">
      <c r="B22" s="21" t="s">
        <v>31</v>
      </c>
    </row>
    <row r="23" spans="2:35" x14ac:dyDescent="0.2">
      <c r="B23" t="s">
        <v>409</v>
      </c>
    </row>
    <row r="24" spans="2:35" x14ac:dyDescent="0.2">
      <c r="B24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359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360</v>
      </c>
      <c r="C9" s="17">
        <v>4.7889513020488057E-2</v>
      </c>
      <c r="D9" s="17">
        <v>8.366701840477983E-2</v>
      </c>
      <c r="E9" s="17">
        <v>9.4570666335484083E-2</v>
      </c>
      <c r="F9" s="17">
        <v>7.4985940684627481E-2</v>
      </c>
      <c r="G9" s="17">
        <v>2.2924303610624759E-2</v>
      </c>
      <c r="H9" s="17">
        <v>1.3415018313346121E-2</v>
      </c>
      <c r="I9" s="17">
        <v>7.7753324267094814E-3</v>
      </c>
      <c r="K9" s="17">
        <v>5.6970906306438987E-2</v>
      </c>
      <c r="L9" s="17">
        <v>3.9296605769568421E-2</v>
      </c>
      <c r="N9" s="17">
        <v>2.9527809749350761E-2</v>
      </c>
      <c r="O9" s="17">
        <v>1.5800318055037239E-2</v>
      </c>
      <c r="P9" s="17">
        <v>3.7515690095679448E-2</v>
      </c>
      <c r="Q9" s="17">
        <v>3.717561394405574E-2</v>
      </c>
      <c r="R9" s="17">
        <v>5.2461549247302647E-2</v>
      </c>
      <c r="S9" s="17">
        <v>6.9558503023959203E-2</v>
      </c>
      <c r="T9" s="17">
        <v>4.0741859985115668E-2</v>
      </c>
      <c r="U9" s="17">
        <v>3.3270901572743122E-2</v>
      </c>
      <c r="V9" s="17">
        <v>9.1364675814500002E-2</v>
      </c>
      <c r="W9" s="17">
        <v>3.8344085156993522E-2</v>
      </c>
      <c r="X9" s="17">
        <v>4.1842716800225048E-2</v>
      </c>
      <c r="Y9" s="17">
        <v>3.4278378397809187E-2</v>
      </c>
      <c r="AA9" s="17">
        <v>5.3490596430120323E-2</v>
      </c>
      <c r="AB9" s="17">
        <v>6.9852804972975371E-2</v>
      </c>
      <c r="AC9" s="17">
        <v>4.5804845589724232E-2</v>
      </c>
      <c r="AD9" s="17">
        <v>6.7599481782581988E-2</v>
      </c>
      <c r="AE9" s="17">
        <v>3.5009077204432679E-2</v>
      </c>
      <c r="AF9" s="17">
        <v>1.837476217056103E-2</v>
      </c>
      <c r="AG9" s="17">
        <v>3.0625185116328051E-2</v>
      </c>
      <c r="AH9" s="17">
        <v>1.8323387678399951E-2</v>
      </c>
      <c r="AI9" s="17">
        <v>5.6817057558724827E-2</v>
      </c>
    </row>
    <row r="10" spans="2:37" ht="19" customHeight="1" x14ac:dyDescent="0.2">
      <c r="B10" s="20" t="s">
        <v>361</v>
      </c>
      <c r="C10" s="17">
        <v>0.30024930299209879</v>
      </c>
      <c r="D10" s="17">
        <v>0.39163410883223249</v>
      </c>
      <c r="E10" s="17">
        <v>0.36672178531296901</v>
      </c>
      <c r="F10" s="17">
        <v>0.32321230740325718</v>
      </c>
      <c r="G10" s="17">
        <v>0.27926825437161401</v>
      </c>
      <c r="H10" s="17">
        <v>0.29694639670786221</v>
      </c>
      <c r="I10" s="17">
        <v>0.18655586785487049</v>
      </c>
      <c r="K10" s="17">
        <v>0.31521153521370449</v>
      </c>
      <c r="L10" s="17">
        <v>0.28497832364232362</v>
      </c>
      <c r="N10" s="17">
        <v>0.29250456925705698</v>
      </c>
      <c r="O10" s="17">
        <v>0.26033126853816257</v>
      </c>
      <c r="P10" s="17">
        <v>0.2038630775594629</v>
      </c>
      <c r="Q10" s="17">
        <v>0.30655131269644992</v>
      </c>
      <c r="R10" s="17">
        <v>0.32086387409624639</v>
      </c>
      <c r="S10" s="17">
        <v>0.261659372464913</v>
      </c>
      <c r="T10" s="17">
        <v>0.35001831054105609</v>
      </c>
      <c r="U10" s="17">
        <v>0.33296790461952802</v>
      </c>
      <c r="V10" s="17">
        <v>0.34036897969084168</v>
      </c>
      <c r="W10" s="17">
        <v>0.28812997609515162</v>
      </c>
      <c r="X10" s="17">
        <v>0.23929426200002649</v>
      </c>
      <c r="Y10" s="17">
        <v>0.31845215756443512</v>
      </c>
      <c r="AA10" s="17">
        <v>0.30078467741365161</v>
      </c>
      <c r="AB10" s="17">
        <v>0.37123343804100623</v>
      </c>
      <c r="AC10" s="17">
        <v>0.34474042448913572</v>
      </c>
      <c r="AD10" s="17">
        <v>0.34292777809556058</v>
      </c>
      <c r="AE10" s="17">
        <v>0.2532940701940582</v>
      </c>
      <c r="AF10" s="17">
        <v>0.38414677823036297</v>
      </c>
      <c r="AG10" s="17">
        <v>0.24792314907176241</v>
      </c>
      <c r="AH10" s="17">
        <v>0.19916295762413511</v>
      </c>
      <c r="AI10" s="17">
        <v>0.26734043139885583</v>
      </c>
    </row>
    <row r="11" spans="2:37" ht="19" customHeight="1" x14ac:dyDescent="0.2">
      <c r="B11" s="20" t="s">
        <v>362</v>
      </c>
      <c r="C11" s="17">
        <v>0.44413986580100318</v>
      </c>
      <c r="D11" s="17">
        <v>0.42806333249122003</v>
      </c>
      <c r="E11" s="17">
        <v>0.41477369965535188</v>
      </c>
      <c r="F11" s="17">
        <v>0.339988048164797</v>
      </c>
      <c r="G11" s="17">
        <v>0.48531590406321917</v>
      </c>
      <c r="H11" s="17">
        <v>0.45510750850447229</v>
      </c>
      <c r="I11" s="17">
        <v>0.52213553523067391</v>
      </c>
      <c r="K11" s="17">
        <v>0.45379477773311178</v>
      </c>
      <c r="L11" s="17">
        <v>0.43557503765232569</v>
      </c>
      <c r="N11" s="17">
        <v>0.46625496870800831</v>
      </c>
      <c r="O11" s="17">
        <v>0.42667951136491811</v>
      </c>
      <c r="P11" s="17">
        <v>0.49304542679851349</v>
      </c>
      <c r="Q11" s="17">
        <v>0.49077851251593663</v>
      </c>
      <c r="R11" s="17">
        <v>0.44494593292389961</v>
      </c>
      <c r="S11" s="17">
        <v>0.44860805628994732</v>
      </c>
      <c r="T11" s="17">
        <v>0.38915615078638732</v>
      </c>
      <c r="U11" s="17">
        <v>0.43063434410154899</v>
      </c>
      <c r="V11" s="17">
        <v>0.39982605757640838</v>
      </c>
      <c r="W11" s="17">
        <v>0.4453874952216243</v>
      </c>
      <c r="X11" s="17">
        <v>0.4836725572360821</v>
      </c>
      <c r="Y11" s="17">
        <v>0.46345360419019438</v>
      </c>
      <c r="AA11" s="17">
        <v>0.40232274673284502</v>
      </c>
      <c r="AB11" s="17">
        <v>0.38022439840071182</v>
      </c>
      <c r="AC11" s="17">
        <v>0.40773383399624041</v>
      </c>
      <c r="AD11" s="17">
        <v>0.44704270709479649</v>
      </c>
      <c r="AE11" s="17">
        <v>0.49548183281414993</v>
      </c>
      <c r="AF11" s="17">
        <v>0.40126816980855678</v>
      </c>
      <c r="AG11" s="17">
        <v>0.51648193916680163</v>
      </c>
      <c r="AH11" s="17">
        <v>0.50925338701339684</v>
      </c>
      <c r="AI11" s="17">
        <v>0.42132214339750212</v>
      </c>
    </row>
    <row r="12" spans="2:37" ht="19" customHeight="1" x14ac:dyDescent="0.2">
      <c r="B12" s="20" t="s">
        <v>363</v>
      </c>
      <c r="C12" s="17">
        <v>0.18064818285218151</v>
      </c>
      <c r="D12" s="17">
        <v>7.0718050006225774E-2</v>
      </c>
      <c r="E12" s="17">
        <v>0.1120661721344022</v>
      </c>
      <c r="F12" s="17">
        <v>0.22246863548868451</v>
      </c>
      <c r="G12" s="17">
        <v>0.19120920988088169</v>
      </c>
      <c r="H12" s="17">
        <v>0.21993562252491219</v>
      </c>
      <c r="I12" s="17">
        <v>0.24026460848657771</v>
      </c>
      <c r="K12" s="17">
        <v>0.1514461250377141</v>
      </c>
      <c r="L12" s="17">
        <v>0.208522667219358</v>
      </c>
      <c r="N12" s="17">
        <v>0.18747512460297369</v>
      </c>
      <c r="O12" s="17">
        <v>0.2800302889821199</v>
      </c>
      <c r="P12" s="17">
        <v>0.24675224798432499</v>
      </c>
      <c r="Q12" s="17">
        <v>0.15539785659860539</v>
      </c>
      <c r="R12" s="17">
        <v>0.16267848514751579</v>
      </c>
      <c r="S12" s="17">
        <v>0.18308597637043991</v>
      </c>
      <c r="T12" s="17">
        <v>0.1926875052464965</v>
      </c>
      <c r="U12" s="17">
        <v>0.1632786647684496</v>
      </c>
      <c r="V12" s="17">
        <v>0.15075447432503189</v>
      </c>
      <c r="W12" s="17">
        <v>0.1909113656973665</v>
      </c>
      <c r="X12" s="17">
        <v>0.20100587739440351</v>
      </c>
      <c r="Y12" s="17">
        <v>0.1570115550164303</v>
      </c>
      <c r="AA12" s="17">
        <v>0.22748705381680989</v>
      </c>
      <c r="AB12" s="17">
        <v>0.15542669904588419</v>
      </c>
      <c r="AC12" s="17">
        <v>0.17998016782922749</v>
      </c>
      <c r="AD12" s="17">
        <v>0.1385322196199216</v>
      </c>
      <c r="AE12" s="17">
        <v>0.190630004219144</v>
      </c>
      <c r="AF12" s="17">
        <v>0.1962102897905193</v>
      </c>
      <c r="AG12" s="17">
        <v>0.13639554120227981</v>
      </c>
      <c r="AH12" s="17">
        <v>0.18551325244955341</v>
      </c>
      <c r="AI12" s="17">
        <v>0.2545203676449172</v>
      </c>
    </row>
    <row r="13" spans="2:37" ht="19" customHeight="1" x14ac:dyDescent="0.2">
      <c r="B13" s="20" t="s">
        <v>75</v>
      </c>
      <c r="C13" s="17">
        <v>2.707313533422832E-2</v>
      </c>
      <c r="D13" s="17">
        <v>2.5917490265541871E-2</v>
      </c>
      <c r="E13" s="17">
        <v>1.1867676561792851E-2</v>
      </c>
      <c r="F13" s="17">
        <v>3.9345068258633757E-2</v>
      </c>
      <c r="G13" s="17">
        <v>2.1282328073660501E-2</v>
      </c>
      <c r="H13" s="17">
        <v>1.459545394940728E-2</v>
      </c>
      <c r="I13" s="17">
        <v>4.3268656001168353E-2</v>
      </c>
      <c r="K13" s="17">
        <v>2.2576655709030651E-2</v>
      </c>
      <c r="L13" s="17">
        <v>3.1627365716424452E-2</v>
      </c>
      <c r="N13" s="17">
        <v>2.423752768260997E-2</v>
      </c>
      <c r="O13" s="17">
        <v>1.715861305976225E-2</v>
      </c>
      <c r="P13" s="17">
        <v>1.8823557562019418E-2</v>
      </c>
      <c r="Q13" s="17">
        <v>1.0096704244952671E-2</v>
      </c>
      <c r="R13" s="17">
        <v>1.905015858503549E-2</v>
      </c>
      <c r="S13" s="17">
        <v>3.7088091850740641E-2</v>
      </c>
      <c r="T13" s="17">
        <v>2.7396173440944482E-2</v>
      </c>
      <c r="U13" s="17">
        <v>3.9848184937730298E-2</v>
      </c>
      <c r="V13" s="17">
        <v>1.768581259321789E-2</v>
      </c>
      <c r="W13" s="17">
        <v>3.7227077828864003E-2</v>
      </c>
      <c r="X13" s="17">
        <v>3.4184586569262959E-2</v>
      </c>
      <c r="Y13" s="17">
        <v>2.680430483113122E-2</v>
      </c>
      <c r="AA13" s="17">
        <v>1.5914925606573042E-2</v>
      </c>
      <c r="AB13" s="17">
        <v>2.3262659539422421E-2</v>
      </c>
      <c r="AC13" s="17">
        <v>2.1740728095672061E-2</v>
      </c>
      <c r="AD13" s="17">
        <v>3.8978134071393669E-3</v>
      </c>
      <c r="AE13" s="17">
        <v>2.5585015568215099E-2</v>
      </c>
      <c r="AF13" s="17">
        <v>0</v>
      </c>
      <c r="AG13" s="17">
        <v>6.8574185442828145E-2</v>
      </c>
      <c r="AH13" s="17">
        <v>8.7747015234514766E-2</v>
      </c>
      <c r="AI13" s="17">
        <v>0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B2:AK21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364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71</v>
      </c>
      <c r="C9" s="17">
        <v>6.7393855273388967E-2</v>
      </c>
      <c r="D9" s="17">
        <v>0.10737374763284389</v>
      </c>
      <c r="E9" s="17">
        <v>0.11309838825204289</v>
      </c>
      <c r="F9" s="17">
        <v>0.11296691907700709</v>
      </c>
      <c r="G9" s="17">
        <v>5.5352577545532293E-2</v>
      </c>
      <c r="H9" s="17">
        <v>9.6868503087423601E-3</v>
      </c>
      <c r="I9" s="17">
        <v>1.531734388149893E-2</v>
      </c>
      <c r="K9" s="17">
        <v>8.9042623553152192E-2</v>
      </c>
      <c r="L9" s="17">
        <v>4.6633651184393339E-2</v>
      </c>
      <c r="N9" s="17">
        <v>4.7117597390960671E-2</v>
      </c>
      <c r="O9" s="17">
        <v>1.552344423971906E-2</v>
      </c>
      <c r="P9" s="17">
        <v>5.7674500500535027E-2</v>
      </c>
      <c r="Q9" s="17">
        <v>2.374692060653695E-2</v>
      </c>
      <c r="R9" s="17">
        <v>6.393382894715377E-2</v>
      </c>
      <c r="S9" s="17">
        <v>9.9059116731580771E-2</v>
      </c>
      <c r="T9" s="17">
        <v>5.3687448211723332E-2</v>
      </c>
      <c r="U9" s="17">
        <v>6.5029271785112142E-2</v>
      </c>
      <c r="V9" s="17">
        <v>0.1159205975261679</v>
      </c>
      <c r="W9" s="17">
        <v>4.5641615902183658E-2</v>
      </c>
      <c r="X9" s="17">
        <v>6.6475316974993509E-2</v>
      </c>
      <c r="Y9" s="17">
        <v>7.5454310359057628E-2</v>
      </c>
      <c r="AA9" s="17">
        <v>7.5563376842309612E-2</v>
      </c>
      <c r="AB9" s="17">
        <v>0.1242908665376255</v>
      </c>
      <c r="AC9" s="17">
        <v>5.9183869862551121E-2</v>
      </c>
      <c r="AD9" s="17">
        <v>8.6750870126199822E-2</v>
      </c>
      <c r="AE9" s="17">
        <v>4.6102315634545088E-2</v>
      </c>
      <c r="AF9" s="17">
        <v>5.1365955200728321E-2</v>
      </c>
      <c r="AG9" s="17">
        <v>1.6183184930837331E-2</v>
      </c>
      <c r="AH9" s="17">
        <v>2.420844980618498E-2</v>
      </c>
      <c r="AI9" s="17">
        <v>4.6787053924297543E-2</v>
      </c>
    </row>
    <row r="10" spans="2:37" ht="19" customHeight="1" x14ac:dyDescent="0.2">
      <c r="B10" s="20" t="s">
        <v>228</v>
      </c>
      <c r="C10" s="17">
        <v>0.21411882209434391</v>
      </c>
      <c r="D10" s="17">
        <v>0.25125868718489669</v>
      </c>
      <c r="E10" s="17">
        <v>0.24273753270178719</v>
      </c>
      <c r="F10" s="17">
        <v>0.21678332610983991</v>
      </c>
      <c r="G10" s="17">
        <v>0.19732565979501371</v>
      </c>
      <c r="H10" s="17">
        <v>0.2045580460849474</v>
      </c>
      <c r="I10" s="17">
        <v>0.1842390788099868</v>
      </c>
      <c r="K10" s="17">
        <v>0.23479522732187669</v>
      </c>
      <c r="L10" s="17">
        <v>0.19358846736886839</v>
      </c>
      <c r="N10" s="17">
        <v>0.21917314419678319</v>
      </c>
      <c r="O10" s="17">
        <v>0.24549303411960019</v>
      </c>
      <c r="P10" s="17">
        <v>0.145233053822277</v>
      </c>
      <c r="Q10" s="17">
        <v>0.21952906945517081</v>
      </c>
      <c r="R10" s="17">
        <v>0.2437013479006335</v>
      </c>
      <c r="S10" s="17">
        <v>0.1797975587560465</v>
      </c>
      <c r="T10" s="17">
        <v>0.2388793226770807</v>
      </c>
      <c r="U10" s="17">
        <v>0.2010826375114082</v>
      </c>
      <c r="V10" s="17">
        <v>0.2344037126953617</v>
      </c>
      <c r="W10" s="17">
        <v>0.21305863966341601</v>
      </c>
      <c r="X10" s="17">
        <v>0.1804262335484183</v>
      </c>
      <c r="Y10" s="17">
        <v>0.22228305079220531</v>
      </c>
      <c r="AA10" s="17">
        <v>0.198280214545482</v>
      </c>
      <c r="AB10" s="17">
        <v>0.23098901759125309</v>
      </c>
      <c r="AC10" s="17">
        <v>0.2376691002711632</v>
      </c>
      <c r="AD10" s="17">
        <v>0.25930229916659769</v>
      </c>
      <c r="AE10" s="17">
        <v>0.201616214547823</v>
      </c>
      <c r="AF10" s="17">
        <v>0.25039670637631739</v>
      </c>
      <c r="AG10" s="17">
        <v>0.19436175483078491</v>
      </c>
      <c r="AH10" s="17">
        <v>0.15616137237403149</v>
      </c>
      <c r="AI10" s="17">
        <v>0.2066291598992549</v>
      </c>
    </row>
    <row r="11" spans="2:37" ht="19" customHeight="1" x14ac:dyDescent="0.2">
      <c r="B11" s="20" t="s">
        <v>229</v>
      </c>
      <c r="C11" s="17">
        <v>0.28253601865905348</v>
      </c>
      <c r="D11" s="17">
        <v>0.31516368087020669</v>
      </c>
      <c r="E11" s="17">
        <v>0.30027284831562939</v>
      </c>
      <c r="F11" s="17">
        <v>0.25540652021546167</v>
      </c>
      <c r="G11" s="17">
        <v>0.32451148470821167</v>
      </c>
      <c r="H11" s="17">
        <v>0.28988108041705529</v>
      </c>
      <c r="I11" s="17">
        <v>0.22946192367487561</v>
      </c>
      <c r="K11" s="17">
        <v>0.28202159239556229</v>
      </c>
      <c r="L11" s="17">
        <v>0.28212313316706578</v>
      </c>
      <c r="N11" s="17">
        <v>0.27089901483541218</v>
      </c>
      <c r="O11" s="17">
        <v>0.29828677696611078</v>
      </c>
      <c r="P11" s="17">
        <v>0.24196944935674211</v>
      </c>
      <c r="Q11" s="17">
        <v>0.34049014090987623</v>
      </c>
      <c r="R11" s="17">
        <v>0.27568196425039648</v>
      </c>
      <c r="S11" s="17">
        <v>0.2740918894526081</v>
      </c>
      <c r="T11" s="17">
        <v>0.27001826953507763</v>
      </c>
      <c r="U11" s="17">
        <v>0.31346634350344921</v>
      </c>
      <c r="V11" s="17">
        <v>0.27872658284828172</v>
      </c>
      <c r="W11" s="17">
        <v>0.30485205028399148</v>
      </c>
      <c r="X11" s="17">
        <v>0.263615279137141</v>
      </c>
      <c r="Y11" s="17">
        <v>0.2707303642341331</v>
      </c>
      <c r="AA11" s="17">
        <v>0.28413173352260268</v>
      </c>
      <c r="AB11" s="17">
        <v>0.28746155389391159</v>
      </c>
      <c r="AC11" s="17">
        <v>0.29971908778171003</v>
      </c>
      <c r="AD11" s="17">
        <v>0.25019719586093958</v>
      </c>
      <c r="AE11" s="17">
        <v>0.30791277197000649</v>
      </c>
      <c r="AF11" s="17">
        <v>0.30053194682735679</v>
      </c>
      <c r="AG11" s="17">
        <v>0.2229247268636616</v>
      </c>
      <c r="AH11" s="17">
        <v>0.27167432567341682</v>
      </c>
      <c r="AI11" s="17">
        <v>0.28426112704314449</v>
      </c>
    </row>
    <row r="12" spans="2:37" ht="32" customHeight="1" x14ac:dyDescent="0.2">
      <c r="B12" s="20" t="s">
        <v>230</v>
      </c>
      <c r="C12" s="17">
        <v>0.17792553799246949</v>
      </c>
      <c r="D12" s="17">
        <v>0.1454850589031739</v>
      </c>
      <c r="E12" s="17">
        <v>0.16520368525297541</v>
      </c>
      <c r="F12" s="17">
        <v>0.14657934058511299</v>
      </c>
      <c r="G12" s="17">
        <v>0.18134292520672221</v>
      </c>
      <c r="H12" s="17">
        <v>0.18677272494349301</v>
      </c>
      <c r="I12" s="17">
        <v>0.2264225541987695</v>
      </c>
      <c r="K12" s="17">
        <v>0.1833341494747997</v>
      </c>
      <c r="L12" s="17">
        <v>0.17279155285662601</v>
      </c>
      <c r="N12" s="17">
        <v>0.13503681051638869</v>
      </c>
      <c r="O12" s="17">
        <v>0.10597480718036061</v>
      </c>
      <c r="P12" s="17">
        <v>0.22274906071866379</v>
      </c>
      <c r="Q12" s="17">
        <v>0.16634185292980261</v>
      </c>
      <c r="R12" s="17">
        <v>0.1504348005431338</v>
      </c>
      <c r="S12" s="17">
        <v>0.16490533475609431</v>
      </c>
      <c r="T12" s="17">
        <v>0.1587567559895792</v>
      </c>
      <c r="U12" s="17">
        <v>0.19355087140295871</v>
      </c>
      <c r="V12" s="17">
        <v>0.1854796533930369</v>
      </c>
      <c r="W12" s="17">
        <v>0.1984725312243186</v>
      </c>
      <c r="X12" s="17">
        <v>0.18995604325450849</v>
      </c>
      <c r="Y12" s="17">
        <v>0.2170699790424036</v>
      </c>
      <c r="AA12" s="17">
        <v>0.17445903741115609</v>
      </c>
      <c r="AB12" s="17">
        <v>0.17774085168760309</v>
      </c>
      <c r="AC12" s="17">
        <v>0.18317201443318351</v>
      </c>
      <c r="AD12" s="17">
        <v>0.13354817994269491</v>
      </c>
      <c r="AE12" s="17">
        <v>0.1623271350294358</v>
      </c>
      <c r="AF12" s="17">
        <v>0.12253522685420321</v>
      </c>
      <c r="AG12" s="17">
        <v>0.26898869225521738</v>
      </c>
      <c r="AH12" s="17">
        <v>0.24719509907067319</v>
      </c>
      <c r="AI12" s="17">
        <v>0.1539901748548326</v>
      </c>
    </row>
    <row r="13" spans="2:37" ht="19" customHeight="1" x14ac:dyDescent="0.2">
      <c r="B13" s="20" t="s">
        <v>231</v>
      </c>
      <c r="C13" s="17">
        <v>0.13392272132451399</v>
      </c>
      <c r="D13" s="17">
        <v>0.1112983245139781</v>
      </c>
      <c r="E13" s="17">
        <v>0.1079308741783046</v>
      </c>
      <c r="F13" s="17">
        <v>0.13899094704193901</v>
      </c>
      <c r="G13" s="17">
        <v>0.14034678267411721</v>
      </c>
      <c r="H13" s="17">
        <v>0.135781991538791</v>
      </c>
      <c r="I13" s="17">
        <v>0.1593856216229125</v>
      </c>
      <c r="K13" s="17">
        <v>0.117719991073787</v>
      </c>
      <c r="L13" s="17">
        <v>0.1505481052280559</v>
      </c>
      <c r="N13" s="17">
        <v>0.23094535637814301</v>
      </c>
      <c r="O13" s="17">
        <v>0.16016406367671021</v>
      </c>
      <c r="P13" s="17">
        <v>0.14700914728904099</v>
      </c>
      <c r="Q13" s="17">
        <v>0.13541834669389391</v>
      </c>
      <c r="R13" s="17">
        <v>0.12915148842059651</v>
      </c>
      <c r="S13" s="17">
        <v>0.16018026190422091</v>
      </c>
      <c r="T13" s="17">
        <v>0.15329018370563749</v>
      </c>
      <c r="U13" s="17">
        <v>0.1060902453135458</v>
      </c>
      <c r="V13" s="17">
        <v>0.11556750732951759</v>
      </c>
      <c r="W13" s="17">
        <v>8.817293231673301E-2</v>
      </c>
      <c r="X13" s="17">
        <v>0.13678272790347329</v>
      </c>
      <c r="Y13" s="17">
        <v>0.1082516333825853</v>
      </c>
      <c r="AA13" s="17">
        <v>0.14715050896290099</v>
      </c>
      <c r="AB13" s="17">
        <v>0.10155769027131011</v>
      </c>
      <c r="AC13" s="17">
        <v>0.1189628717918617</v>
      </c>
      <c r="AD13" s="17">
        <v>0.17450282335701539</v>
      </c>
      <c r="AE13" s="17">
        <v>0.13267904114040521</v>
      </c>
      <c r="AF13" s="17">
        <v>0.14097140086891269</v>
      </c>
      <c r="AG13" s="17">
        <v>0.1128993123990623</v>
      </c>
      <c r="AH13" s="17">
        <v>0.1432959197287558</v>
      </c>
      <c r="AI13" s="17">
        <v>0.160768497389465</v>
      </c>
    </row>
    <row r="14" spans="2:37" ht="19" customHeight="1" x14ac:dyDescent="0.2">
      <c r="B14" s="20" t="s">
        <v>232</v>
      </c>
      <c r="C14" s="17">
        <v>4.3021385008888517E-2</v>
      </c>
      <c r="D14" s="17">
        <v>2.973375765875259E-2</v>
      </c>
      <c r="E14" s="17">
        <v>2.62812148867946E-2</v>
      </c>
      <c r="F14" s="17">
        <v>4.4010750613172403E-2</v>
      </c>
      <c r="G14" s="17">
        <v>4.3140503298394223E-2</v>
      </c>
      <c r="H14" s="17">
        <v>3.5400981803135848E-2</v>
      </c>
      <c r="I14" s="17">
        <v>6.9578798643994341E-2</v>
      </c>
      <c r="K14" s="17">
        <v>3.6990947235223448E-2</v>
      </c>
      <c r="L14" s="17">
        <v>4.833552830871176E-2</v>
      </c>
      <c r="N14" s="17">
        <v>1.8050399723724121E-2</v>
      </c>
      <c r="O14" s="17">
        <v>9.4999919906620767E-2</v>
      </c>
      <c r="P14" s="17">
        <v>3.163983551954818E-2</v>
      </c>
      <c r="Q14" s="17">
        <v>2.6513615215998241E-2</v>
      </c>
      <c r="R14" s="17">
        <v>5.8034303086162288E-2</v>
      </c>
      <c r="S14" s="17">
        <v>2.997449456347779E-2</v>
      </c>
      <c r="T14" s="17">
        <v>6.1406607588780922E-2</v>
      </c>
      <c r="U14" s="17">
        <v>3.6392491975382482E-2</v>
      </c>
      <c r="V14" s="17">
        <v>1.7941648326069669E-2</v>
      </c>
      <c r="W14" s="17">
        <v>6.1586820428969229E-2</v>
      </c>
      <c r="X14" s="17">
        <v>6.6047410366083109E-2</v>
      </c>
      <c r="Y14" s="17">
        <v>4.1629470559851341E-2</v>
      </c>
      <c r="AA14" s="17">
        <v>5.3131090652433537E-2</v>
      </c>
      <c r="AB14" s="17">
        <v>1.508870128289648E-2</v>
      </c>
      <c r="AC14" s="17">
        <v>3.6501334042119332E-2</v>
      </c>
      <c r="AD14" s="17">
        <v>4.6726256417988277E-2</v>
      </c>
      <c r="AE14" s="17">
        <v>4.8784501760917427E-2</v>
      </c>
      <c r="AF14" s="17">
        <v>1.685174552900719E-2</v>
      </c>
      <c r="AG14" s="17">
        <v>4.2882073812493322E-2</v>
      </c>
      <c r="AH14" s="17">
        <v>4.8876031368483827E-2</v>
      </c>
      <c r="AI14" s="17">
        <v>0.10331560882069531</v>
      </c>
    </row>
    <row r="15" spans="2:37" ht="19" customHeight="1" x14ac:dyDescent="0.2">
      <c r="B15" s="20" t="s">
        <v>233</v>
      </c>
      <c r="C15" s="17">
        <v>6.4898823699673244E-2</v>
      </c>
      <c r="D15" s="17">
        <v>2.0727665061848512E-2</v>
      </c>
      <c r="E15" s="17">
        <v>3.2430985872666573E-2</v>
      </c>
      <c r="F15" s="17">
        <v>5.5436220831182569E-2</v>
      </c>
      <c r="G15" s="17">
        <v>5.4276632774053722E-2</v>
      </c>
      <c r="H15" s="17">
        <v>0.1238540383384642</v>
      </c>
      <c r="I15" s="17">
        <v>9.7376406262767001E-2</v>
      </c>
      <c r="K15" s="17">
        <v>4.3509782043931418E-2</v>
      </c>
      <c r="L15" s="17">
        <v>8.6185680405190424E-2</v>
      </c>
      <c r="N15" s="17">
        <v>7.2719668557780726E-2</v>
      </c>
      <c r="O15" s="17">
        <v>6.2399340851116127E-2</v>
      </c>
      <c r="P15" s="17">
        <v>0.13494878473128821</v>
      </c>
      <c r="Q15" s="17">
        <v>5.3641017522000928E-2</v>
      </c>
      <c r="R15" s="17">
        <v>6.4966442452121964E-2</v>
      </c>
      <c r="S15" s="17">
        <v>7.4144579763599144E-2</v>
      </c>
      <c r="T15" s="17">
        <v>5.0736155126135912E-2</v>
      </c>
      <c r="U15" s="17">
        <v>5.5032082417701841E-2</v>
      </c>
      <c r="V15" s="17">
        <v>3.4193648285821381E-2</v>
      </c>
      <c r="W15" s="17">
        <v>7.3156378989797724E-2</v>
      </c>
      <c r="X15" s="17">
        <v>8.3486098595584479E-2</v>
      </c>
      <c r="Y15" s="17">
        <v>5.6121071239137732E-2</v>
      </c>
      <c r="AA15" s="17">
        <v>6.2430273955203418E-2</v>
      </c>
      <c r="AB15" s="17">
        <v>5.026583366503256E-2</v>
      </c>
      <c r="AC15" s="17">
        <v>5.6999181053419772E-2</v>
      </c>
      <c r="AD15" s="17">
        <v>4.0902634774420063E-2</v>
      </c>
      <c r="AE15" s="17">
        <v>8.8040379601703744E-2</v>
      </c>
      <c r="AF15" s="17">
        <v>0.1173470183434745</v>
      </c>
      <c r="AG15" s="17">
        <v>7.9376854611033568E-2</v>
      </c>
      <c r="AH15" s="17">
        <v>6.5097601189641349E-2</v>
      </c>
      <c r="AI15" s="17">
        <v>3.5567020260014022E-2</v>
      </c>
    </row>
    <row r="16" spans="2:37" ht="19" customHeight="1" x14ac:dyDescent="0.2">
      <c r="B16" s="20" t="s">
        <v>128</v>
      </c>
      <c r="C16" s="17">
        <v>1.618283594766836E-2</v>
      </c>
      <c r="D16" s="17">
        <v>1.895907817429943E-2</v>
      </c>
      <c r="E16" s="17">
        <v>1.20444705397992E-2</v>
      </c>
      <c r="F16" s="17">
        <v>2.98259755262845E-2</v>
      </c>
      <c r="G16" s="17">
        <v>3.7034339979549842E-3</v>
      </c>
      <c r="H16" s="17">
        <v>1.4064286565370889E-2</v>
      </c>
      <c r="I16" s="17">
        <v>1.8218272905195339E-2</v>
      </c>
      <c r="K16" s="17">
        <v>1.258568690166725E-2</v>
      </c>
      <c r="L16" s="17">
        <v>1.979388148108863E-2</v>
      </c>
      <c r="N16" s="17">
        <v>6.0580084008072287E-3</v>
      </c>
      <c r="O16" s="17">
        <v>1.715861305976225E-2</v>
      </c>
      <c r="P16" s="17">
        <v>1.87761680619048E-2</v>
      </c>
      <c r="Q16" s="17">
        <v>3.4319036666720593E-2</v>
      </c>
      <c r="R16" s="17">
        <v>1.409582439980149E-2</v>
      </c>
      <c r="S16" s="17">
        <v>1.7846764072372279E-2</v>
      </c>
      <c r="T16" s="17">
        <v>1.3225257165984911E-2</v>
      </c>
      <c r="U16" s="17">
        <v>2.9356056090441531E-2</v>
      </c>
      <c r="V16" s="17">
        <v>1.7766649595742891E-2</v>
      </c>
      <c r="W16" s="17">
        <v>1.505903119059016E-2</v>
      </c>
      <c r="X16" s="17">
        <v>1.3210890219797621E-2</v>
      </c>
      <c r="Y16" s="17">
        <v>8.4601203906258509E-3</v>
      </c>
      <c r="AA16" s="17">
        <v>4.8537641079114818E-3</v>
      </c>
      <c r="AB16" s="17">
        <v>1.2605485070367651E-2</v>
      </c>
      <c r="AC16" s="17">
        <v>7.7925407639915191E-3</v>
      </c>
      <c r="AD16" s="17">
        <v>8.069740354144192E-3</v>
      </c>
      <c r="AE16" s="17">
        <v>1.253764031516323E-2</v>
      </c>
      <c r="AF16" s="17">
        <v>0</v>
      </c>
      <c r="AG16" s="17">
        <v>6.2383400296909773E-2</v>
      </c>
      <c r="AH16" s="17">
        <v>4.3491200788812391E-2</v>
      </c>
      <c r="AI16" s="17">
        <v>8.6813578082960453E-3</v>
      </c>
    </row>
    <row r="18" spans="2:2" x14ac:dyDescent="0.2">
      <c r="B18" t="s">
        <v>409</v>
      </c>
    </row>
    <row r="19" spans="2:2" x14ac:dyDescent="0.2">
      <c r="B19" t="s">
        <v>9</v>
      </c>
    </row>
    <row r="21" spans="2:2" x14ac:dyDescent="0.2">
      <c r="B21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B2:D19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4" width="20" customWidth="1"/>
  </cols>
  <sheetData>
    <row r="2" spans="2:4" ht="40" customHeight="1" x14ac:dyDescent="0.2">
      <c r="D2" s="18" t="s">
        <v>428</v>
      </c>
    </row>
    <row r="6" spans="2:4" ht="60" customHeight="1" x14ac:dyDescent="0.2">
      <c r="C6" s="19" t="s">
        <v>464</v>
      </c>
      <c r="D6" s="19" t="s">
        <v>465</v>
      </c>
    </row>
    <row r="7" spans="2:4" ht="16" x14ac:dyDescent="0.2">
      <c r="B7" s="20" t="s">
        <v>179</v>
      </c>
      <c r="C7" s="17">
        <v>0.43194628804148077</v>
      </c>
      <c r="D7" s="17">
        <v>0.49956735911169209</v>
      </c>
    </row>
    <row r="8" spans="2:4" ht="16" x14ac:dyDescent="0.2">
      <c r="B8" s="20" t="s">
        <v>180</v>
      </c>
      <c r="C8" s="17">
        <v>0.38012498714660742</v>
      </c>
      <c r="D8" s="17">
        <v>0.35929490530612718</v>
      </c>
    </row>
    <row r="9" spans="2:4" ht="16" x14ac:dyDescent="0.2">
      <c r="B9" s="20" t="s">
        <v>181</v>
      </c>
      <c r="C9" s="17">
        <v>0.11970525053534981</v>
      </c>
      <c r="D9" s="17">
        <v>9.6092898715134711E-2</v>
      </c>
    </row>
    <row r="10" spans="2:4" ht="16" x14ac:dyDescent="0.2">
      <c r="B10" s="20" t="s">
        <v>182</v>
      </c>
      <c r="C10" s="17">
        <v>3.107295833927988E-2</v>
      </c>
      <c r="D10" s="17">
        <v>1.7316099537466781E-2</v>
      </c>
    </row>
    <row r="11" spans="2:4" ht="16" x14ac:dyDescent="0.2">
      <c r="B11" s="20" t="s">
        <v>183</v>
      </c>
      <c r="C11" s="17">
        <v>1.432430909678485E-2</v>
      </c>
      <c r="D11" s="17">
        <v>7.2503056766093817E-3</v>
      </c>
    </row>
    <row r="12" spans="2:4" ht="16" x14ac:dyDescent="0.2">
      <c r="B12" s="20" t="s">
        <v>75</v>
      </c>
      <c r="C12" s="17">
        <v>2.2826206840497239E-2</v>
      </c>
      <c r="D12" s="17">
        <v>2.0478431652969659E-2</v>
      </c>
    </row>
    <row r="15" spans="2:4" x14ac:dyDescent="0.2">
      <c r="B15" t="s">
        <v>409</v>
      </c>
    </row>
    <row r="16" spans="2:4" x14ac:dyDescent="0.2">
      <c r="B16" t="s">
        <v>9</v>
      </c>
    </row>
    <row r="19" spans="2:2" x14ac:dyDescent="0.2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365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0.43194628804148077</v>
      </c>
      <c r="D9" s="17">
        <v>0.39197173476777758</v>
      </c>
      <c r="E9" s="17">
        <v>0.35377245308671362</v>
      </c>
      <c r="F9" s="17">
        <v>0.36303958752746412</v>
      </c>
      <c r="G9" s="17">
        <v>0.36004934470218641</v>
      </c>
      <c r="H9" s="17">
        <v>0.58716482167453476</v>
      </c>
      <c r="I9" s="17">
        <v>0.53242405185209629</v>
      </c>
      <c r="K9" s="17">
        <v>0.40547631972434373</v>
      </c>
      <c r="L9" s="17">
        <v>0.45536234699903738</v>
      </c>
      <c r="N9" s="17">
        <v>0.50767856184789284</v>
      </c>
      <c r="O9" s="17">
        <v>0.35906461965458691</v>
      </c>
      <c r="P9" s="17">
        <v>0.47596918377972269</v>
      </c>
      <c r="Q9" s="17">
        <v>0.34732820876908149</v>
      </c>
      <c r="R9" s="17">
        <v>0.44974424177304573</v>
      </c>
      <c r="S9" s="17">
        <v>0.40310290609754229</v>
      </c>
      <c r="T9" s="17">
        <v>0.39157055669283142</v>
      </c>
      <c r="U9" s="17">
        <v>0.39722023013653268</v>
      </c>
      <c r="V9" s="17">
        <v>0.35931339800447049</v>
      </c>
      <c r="W9" s="17">
        <v>0.45570030066438361</v>
      </c>
      <c r="X9" s="17">
        <v>0.49698718074038711</v>
      </c>
      <c r="Y9" s="17">
        <v>0.48460548173706142</v>
      </c>
      <c r="AA9" s="17">
        <v>0.4437229552130692</v>
      </c>
      <c r="AB9" s="17">
        <v>0.37995344854489599</v>
      </c>
      <c r="AC9" s="17">
        <v>0.43507461604361308</v>
      </c>
      <c r="AD9" s="17">
        <v>0.42735844715777832</v>
      </c>
      <c r="AE9" s="17">
        <v>0.49850359979401898</v>
      </c>
      <c r="AF9" s="17">
        <v>0.56865604368806677</v>
      </c>
      <c r="AG9" s="17">
        <v>0.35379007211460001</v>
      </c>
      <c r="AH9" s="17">
        <v>0.41486175272678738</v>
      </c>
      <c r="AI9" s="17">
        <v>0.3474444544072276</v>
      </c>
    </row>
    <row r="10" spans="2:37" ht="19" customHeight="1" x14ac:dyDescent="0.2">
      <c r="B10" s="20" t="s">
        <v>180</v>
      </c>
      <c r="C10" s="17">
        <v>0.38012498714660742</v>
      </c>
      <c r="D10" s="17">
        <v>0.37054310824466241</v>
      </c>
      <c r="E10" s="17">
        <v>0.39896649947524537</v>
      </c>
      <c r="F10" s="17">
        <v>0.38447161042162947</v>
      </c>
      <c r="G10" s="17">
        <v>0.45955818840602058</v>
      </c>
      <c r="H10" s="17">
        <v>0.31471560951083122</v>
      </c>
      <c r="I10" s="17">
        <v>0.34671174823441492</v>
      </c>
      <c r="K10" s="17">
        <v>0.41558905702844312</v>
      </c>
      <c r="L10" s="17">
        <v>0.34770781498444597</v>
      </c>
      <c r="N10" s="17">
        <v>0.350846333787183</v>
      </c>
      <c r="O10" s="17">
        <v>0.43489677840591379</v>
      </c>
      <c r="P10" s="17">
        <v>0.34442189165497039</v>
      </c>
      <c r="Q10" s="17">
        <v>0.40416905409253501</v>
      </c>
      <c r="R10" s="17">
        <v>0.37286930499391407</v>
      </c>
      <c r="S10" s="17">
        <v>0.4002737865540576</v>
      </c>
      <c r="T10" s="17">
        <v>0.39759692871649738</v>
      </c>
      <c r="U10" s="17">
        <v>0.36353406848574898</v>
      </c>
      <c r="V10" s="17">
        <v>0.41404196553946188</v>
      </c>
      <c r="W10" s="17">
        <v>0.36822861235517129</v>
      </c>
      <c r="X10" s="17">
        <v>0.3520687879084885</v>
      </c>
      <c r="Y10" s="17">
        <v>0.38360845489502471</v>
      </c>
      <c r="AA10" s="17">
        <v>0.39858388400443762</v>
      </c>
      <c r="AB10" s="17">
        <v>0.42663997189903291</v>
      </c>
      <c r="AC10" s="17">
        <v>0.4327498685443612</v>
      </c>
      <c r="AD10" s="17">
        <v>0.39608443425316398</v>
      </c>
      <c r="AE10" s="17">
        <v>0.35911517912157359</v>
      </c>
      <c r="AF10" s="17">
        <v>0.31037245490046578</v>
      </c>
      <c r="AG10" s="17">
        <v>0.30242698878829483</v>
      </c>
      <c r="AH10" s="17">
        <v>0.29417202982924379</v>
      </c>
      <c r="AI10" s="17">
        <v>0.43310534896900171</v>
      </c>
    </row>
    <row r="11" spans="2:37" ht="32" customHeight="1" x14ac:dyDescent="0.2">
      <c r="B11" s="20" t="s">
        <v>181</v>
      </c>
      <c r="C11" s="17">
        <v>0.11970525053534981</v>
      </c>
      <c r="D11" s="17">
        <v>0.13381450573479081</v>
      </c>
      <c r="E11" s="17">
        <v>0.1743310026694633</v>
      </c>
      <c r="F11" s="17">
        <v>0.15124452285308251</v>
      </c>
      <c r="G11" s="17">
        <v>0.1305785744468495</v>
      </c>
      <c r="H11" s="17">
        <v>5.9536430128024127E-2</v>
      </c>
      <c r="I11" s="17">
        <v>7.188818061863389E-2</v>
      </c>
      <c r="K11" s="17">
        <v>0.1240886644498051</v>
      </c>
      <c r="L11" s="17">
        <v>0.1161274723033109</v>
      </c>
      <c r="N11" s="17">
        <v>8.6247052341372366E-2</v>
      </c>
      <c r="O11" s="17">
        <v>0.14322116223077269</v>
      </c>
      <c r="P11" s="17">
        <v>0.1094376381013689</v>
      </c>
      <c r="Q11" s="17">
        <v>0.1660564008136084</v>
      </c>
      <c r="R11" s="17">
        <v>0.1109731399805839</v>
      </c>
      <c r="S11" s="17">
        <v>0.1053102974946281</v>
      </c>
      <c r="T11" s="17">
        <v>0.14221677101046271</v>
      </c>
      <c r="U11" s="17">
        <v>0.17039350635769121</v>
      </c>
      <c r="V11" s="17">
        <v>0.1470976308015636</v>
      </c>
      <c r="W11" s="17">
        <v>0.1091757089544337</v>
      </c>
      <c r="X11" s="17">
        <v>7.9901423107307079E-2</v>
      </c>
      <c r="Y11" s="17">
        <v>9.349867781693022E-2</v>
      </c>
      <c r="AA11" s="17">
        <v>0.1025681570018428</v>
      </c>
      <c r="AB11" s="17">
        <v>0.11757823811600381</v>
      </c>
      <c r="AC11" s="17">
        <v>0.10191555071209731</v>
      </c>
      <c r="AD11" s="17">
        <v>0.116936484006126</v>
      </c>
      <c r="AE11" s="17">
        <v>0.10362445429852481</v>
      </c>
      <c r="AF11" s="17">
        <v>8.7321708525197189E-2</v>
      </c>
      <c r="AG11" s="17">
        <v>0.2056037049302922</v>
      </c>
      <c r="AH11" s="17">
        <v>0.13136783615150929</v>
      </c>
      <c r="AI11" s="17">
        <v>0.16105024121245851</v>
      </c>
    </row>
    <row r="12" spans="2:37" ht="19" customHeight="1" x14ac:dyDescent="0.2">
      <c r="B12" s="20" t="s">
        <v>182</v>
      </c>
      <c r="C12" s="17">
        <v>3.107295833927988E-2</v>
      </c>
      <c r="D12" s="17">
        <v>7.8142428195862756E-2</v>
      </c>
      <c r="E12" s="17">
        <v>3.7568050347717152E-2</v>
      </c>
      <c r="F12" s="17">
        <v>3.2766365888701188E-2</v>
      </c>
      <c r="G12" s="17">
        <v>1.7709410018765009E-2</v>
      </c>
      <c r="H12" s="17">
        <v>3.1828377658720702E-3</v>
      </c>
      <c r="I12" s="17">
        <v>2.2791869702161679E-2</v>
      </c>
      <c r="K12" s="17">
        <v>2.6242264595097011E-2</v>
      </c>
      <c r="L12" s="17">
        <v>3.5977421209409777E-2</v>
      </c>
      <c r="N12" s="17">
        <v>2.36900616840049E-2</v>
      </c>
      <c r="O12" s="17">
        <v>3.021400677272745E-2</v>
      </c>
      <c r="P12" s="17">
        <v>2.156535504494627E-2</v>
      </c>
      <c r="Q12" s="17">
        <v>4.812729965805472E-2</v>
      </c>
      <c r="R12" s="17">
        <v>2.1602639274294011E-2</v>
      </c>
      <c r="S12" s="17">
        <v>5.5016173727625281E-2</v>
      </c>
      <c r="T12" s="17">
        <v>4.8057716135879128E-2</v>
      </c>
      <c r="U12" s="17">
        <v>2.9619982808526839E-2</v>
      </c>
      <c r="V12" s="17">
        <v>2.953865904332308E-2</v>
      </c>
      <c r="W12" s="17">
        <v>3.3149132749149053E-2</v>
      </c>
      <c r="X12" s="17">
        <v>2.652376738041019E-2</v>
      </c>
      <c r="Y12" s="17">
        <v>1.8537843291300239E-2</v>
      </c>
      <c r="AA12" s="17">
        <v>3.9995939922302069E-2</v>
      </c>
      <c r="AB12" s="17">
        <v>3.2807889444517853E-2</v>
      </c>
      <c r="AC12" s="17">
        <v>1.579313114976964E-2</v>
      </c>
      <c r="AD12" s="17">
        <v>2.7414830670065119E-2</v>
      </c>
      <c r="AE12" s="17">
        <v>1.674097214106848E-2</v>
      </c>
      <c r="AF12" s="17">
        <v>3.3649792886270458E-2</v>
      </c>
      <c r="AG12" s="17">
        <v>4.253087504947467E-2</v>
      </c>
      <c r="AH12" s="17">
        <v>4.9950554532465927E-2</v>
      </c>
      <c r="AI12" s="17">
        <v>4.9666675343544742E-2</v>
      </c>
    </row>
    <row r="13" spans="2:37" ht="19" customHeight="1" x14ac:dyDescent="0.2">
      <c r="B13" s="20" t="s">
        <v>183</v>
      </c>
      <c r="C13" s="17">
        <v>1.432430909678485E-2</v>
      </c>
      <c r="D13" s="17">
        <v>6.5327238866781162E-3</v>
      </c>
      <c r="E13" s="17">
        <v>2.0601256183207239E-2</v>
      </c>
      <c r="F13" s="17">
        <v>2.9822294576103359E-2</v>
      </c>
      <c r="G13" s="17">
        <v>1.403832913875872E-2</v>
      </c>
      <c r="H13" s="17">
        <v>1.02270845372185E-2</v>
      </c>
      <c r="I13" s="17">
        <v>4.8066435538806646E-3</v>
      </c>
      <c r="K13" s="17">
        <v>1.3966104811787519E-2</v>
      </c>
      <c r="L13" s="17">
        <v>1.3861156943641239E-2</v>
      </c>
      <c r="N13" s="17">
        <v>5.9853088831511624E-3</v>
      </c>
      <c r="O13" s="17">
        <v>1.544481987623704E-2</v>
      </c>
      <c r="P13" s="17">
        <v>2.007999770787244E-2</v>
      </c>
      <c r="Q13" s="17">
        <v>0</v>
      </c>
      <c r="R13" s="17">
        <v>2.1064567867404689E-2</v>
      </c>
      <c r="S13" s="17">
        <v>1.231360124761144E-2</v>
      </c>
      <c r="T13" s="17">
        <v>2.0558027444329441E-2</v>
      </c>
      <c r="U13" s="17">
        <v>1.5907685416034038E-2</v>
      </c>
      <c r="V13" s="17">
        <v>1.7972306714269089E-2</v>
      </c>
      <c r="W13" s="17">
        <v>1.1427840528433229E-2</v>
      </c>
      <c r="X13" s="17">
        <v>6.0453976805356973E-3</v>
      </c>
      <c r="Y13" s="17">
        <v>1.8371171588128801E-2</v>
      </c>
      <c r="AA13" s="17">
        <v>7.3941333352524272E-3</v>
      </c>
      <c r="AB13" s="17">
        <v>2.28604302233196E-2</v>
      </c>
      <c r="AC13" s="17">
        <v>0</v>
      </c>
      <c r="AD13" s="17">
        <v>1.9352275840175549E-2</v>
      </c>
      <c r="AE13" s="17">
        <v>1.1079175314476849E-2</v>
      </c>
      <c r="AF13" s="17">
        <v>0</v>
      </c>
      <c r="AG13" s="17">
        <v>1.9752162851653189E-2</v>
      </c>
      <c r="AH13" s="17">
        <v>2.4022887719796479E-2</v>
      </c>
      <c r="AI13" s="17">
        <v>8.733280067767319E-3</v>
      </c>
    </row>
    <row r="14" spans="2:37" ht="19" customHeight="1" x14ac:dyDescent="0.2">
      <c r="B14" s="20" t="s">
        <v>75</v>
      </c>
      <c r="C14" s="17">
        <v>2.2826206840497239E-2</v>
      </c>
      <c r="D14" s="17">
        <v>1.8995499170228351E-2</v>
      </c>
      <c r="E14" s="17">
        <v>1.47607382376532E-2</v>
      </c>
      <c r="F14" s="17">
        <v>3.8655618733019467E-2</v>
      </c>
      <c r="G14" s="17">
        <v>1.8066153287419701E-2</v>
      </c>
      <c r="H14" s="17">
        <v>2.5173216383519159E-2</v>
      </c>
      <c r="I14" s="17">
        <v>2.1377506038812499E-2</v>
      </c>
      <c r="K14" s="17">
        <v>1.4637589390523519E-2</v>
      </c>
      <c r="L14" s="17">
        <v>3.0963787560154801E-2</v>
      </c>
      <c r="N14" s="17">
        <v>2.5552681456395571E-2</v>
      </c>
      <c r="O14" s="17">
        <v>1.715861305976225E-2</v>
      </c>
      <c r="P14" s="17">
        <v>2.8525933711119299E-2</v>
      </c>
      <c r="Q14" s="17">
        <v>3.4319036666720593E-2</v>
      </c>
      <c r="R14" s="17">
        <v>2.3746106110757632E-2</v>
      </c>
      <c r="S14" s="17">
        <v>2.3983234878535001E-2</v>
      </c>
      <c r="T14" s="17">
        <v>0</v>
      </c>
      <c r="U14" s="17">
        <v>2.3324526795466292E-2</v>
      </c>
      <c r="V14" s="17">
        <v>3.2036039896911631E-2</v>
      </c>
      <c r="W14" s="17">
        <v>2.2318404748429058E-2</v>
      </c>
      <c r="X14" s="17">
        <v>3.8473443182871332E-2</v>
      </c>
      <c r="Y14" s="17">
        <v>1.378370671554623E-3</v>
      </c>
      <c r="AA14" s="17">
        <v>7.7349305230958358E-3</v>
      </c>
      <c r="AB14" s="17">
        <v>2.0160021772229801E-2</v>
      </c>
      <c r="AC14" s="17">
        <v>1.4466833550158679E-2</v>
      </c>
      <c r="AD14" s="17">
        <v>1.2853528072691141E-2</v>
      </c>
      <c r="AE14" s="17">
        <v>1.093661933033715E-2</v>
      </c>
      <c r="AF14" s="17">
        <v>0</v>
      </c>
      <c r="AG14" s="17">
        <v>7.5896196265685237E-2</v>
      </c>
      <c r="AH14" s="17">
        <v>8.5624939040196996E-2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366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0.49956735911169209</v>
      </c>
      <c r="D9" s="17">
        <v>0.39647180439581847</v>
      </c>
      <c r="E9" s="17">
        <v>0.3966353143369048</v>
      </c>
      <c r="F9" s="17">
        <v>0.45686076644178619</v>
      </c>
      <c r="G9" s="17">
        <v>0.4924206692403898</v>
      </c>
      <c r="H9" s="17">
        <v>0.62166707714370417</v>
      </c>
      <c r="I9" s="17">
        <v>0.61007861667435714</v>
      </c>
      <c r="K9" s="17">
        <v>0.49696477085914947</v>
      </c>
      <c r="L9" s="17">
        <v>0.50001158626266007</v>
      </c>
      <c r="N9" s="17">
        <v>0.57031458583005779</v>
      </c>
      <c r="O9" s="17">
        <v>0.45938576487895938</v>
      </c>
      <c r="P9" s="17">
        <v>0.4770030000082775</v>
      </c>
      <c r="Q9" s="17">
        <v>0.31653898372432832</v>
      </c>
      <c r="R9" s="17">
        <v>0.52391332499303733</v>
      </c>
      <c r="S9" s="17">
        <v>0.50019652442874918</v>
      </c>
      <c r="T9" s="17">
        <v>0.49508257703651237</v>
      </c>
      <c r="U9" s="17">
        <v>0.45180433151883809</v>
      </c>
      <c r="V9" s="17">
        <v>0.46177764770448071</v>
      </c>
      <c r="W9" s="17">
        <v>0.51047298146851872</v>
      </c>
      <c r="X9" s="17">
        <v>0.54393058132919692</v>
      </c>
      <c r="Y9" s="17">
        <v>0.56056866453748511</v>
      </c>
      <c r="AA9" s="17">
        <v>0.56506248095783251</v>
      </c>
      <c r="AB9" s="17">
        <v>0.45225224501257932</v>
      </c>
      <c r="AC9" s="17">
        <v>0.49654106306534812</v>
      </c>
      <c r="AD9" s="17">
        <v>0.50572698498717195</v>
      </c>
      <c r="AE9" s="17">
        <v>0.5489164838017031</v>
      </c>
      <c r="AF9" s="17">
        <v>0.60571729359998527</v>
      </c>
      <c r="AG9" s="17">
        <v>0.35353672311150142</v>
      </c>
      <c r="AH9" s="17">
        <v>0.46306655456804652</v>
      </c>
      <c r="AI9" s="17">
        <v>0.4664136695777536</v>
      </c>
    </row>
    <row r="10" spans="2:37" ht="19" customHeight="1" x14ac:dyDescent="0.2">
      <c r="B10" s="20" t="s">
        <v>180</v>
      </c>
      <c r="C10" s="17">
        <v>0.35929490530612718</v>
      </c>
      <c r="D10" s="17">
        <v>0.3682483427234563</v>
      </c>
      <c r="E10" s="17">
        <v>0.38561334177196271</v>
      </c>
      <c r="F10" s="17">
        <v>0.38285171603778029</v>
      </c>
      <c r="G10" s="17">
        <v>0.36878999165770382</v>
      </c>
      <c r="H10" s="17">
        <v>0.31610826487294241</v>
      </c>
      <c r="I10" s="17">
        <v>0.33407537511263802</v>
      </c>
      <c r="K10" s="17">
        <v>0.37408631053474911</v>
      </c>
      <c r="L10" s="17">
        <v>0.34610561182386862</v>
      </c>
      <c r="N10" s="17">
        <v>0.35778661632630271</v>
      </c>
      <c r="O10" s="17">
        <v>0.44698652975178432</v>
      </c>
      <c r="P10" s="17">
        <v>0.40534512919606991</v>
      </c>
      <c r="Q10" s="17">
        <v>0.50071818633219167</v>
      </c>
      <c r="R10" s="17">
        <v>0.33719063928327131</v>
      </c>
      <c r="S10" s="17">
        <v>0.34997511832949613</v>
      </c>
      <c r="T10" s="17">
        <v>0.33750056503538362</v>
      </c>
      <c r="U10" s="17">
        <v>0.37024967705868223</v>
      </c>
      <c r="V10" s="17">
        <v>0.34905621559536998</v>
      </c>
      <c r="W10" s="17">
        <v>0.34406026063501688</v>
      </c>
      <c r="X10" s="17">
        <v>0.34380518175910441</v>
      </c>
      <c r="Y10" s="17">
        <v>0.33646375406613338</v>
      </c>
      <c r="AA10" s="17">
        <v>0.38288062074997831</v>
      </c>
      <c r="AB10" s="17">
        <v>0.4085006365556037</v>
      </c>
      <c r="AC10" s="17">
        <v>0.40218637102400251</v>
      </c>
      <c r="AD10" s="17">
        <v>0.34147673248685922</v>
      </c>
      <c r="AE10" s="17">
        <v>0.34271007128838671</v>
      </c>
      <c r="AF10" s="17">
        <v>0.32823495020926319</v>
      </c>
      <c r="AG10" s="17">
        <v>0.31471542254684071</v>
      </c>
      <c r="AH10" s="17">
        <v>0.29969879128930221</v>
      </c>
      <c r="AI10" s="17">
        <v>0.35035620434474368</v>
      </c>
    </row>
    <row r="11" spans="2:37" ht="32" customHeight="1" x14ac:dyDescent="0.2">
      <c r="B11" s="20" t="s">
        <v>181</v>
      </c>
      <c r="C11" s="17">
        <v>9.6092898715134711E-2</v>
      </c>
      <c r="D11" s="17">
        <v>0.15486838590737351</v>
      </c>
      <c r="E11" s="17">
        <v>0.15898930301249661</v>
      </c>
      <c r="F11" s="17">
        <v>0.11002759920017879</v>
      </c>
      <c r="G11" s="17">
        <v>9.1719155164688107E-2</v>
      </c>
      <c r="H11" s="17">
        <v>3.4890493742551432E-2</v>
      </c>
      <c r="I11" s="17">
        <v>3.9373263011420211E-2</v>
      </c>
      <c r="K11" s="17">
        <v>9.4184738978359606E-2</v>
      </c>
      <c r="L11" s="17">
        <v>9.8524705100223722E-2</v>
      </c>
      <c r="N11" s="17">
        <v>4.1551712940337091E-2</v>
      </c>
      <c r="O11" s="17">
        <v>4.5327932604643059E-2</v>
      </c>
      <c r="P11" s="17">
        <v>7.7194750191959427E-2</v>
      </c>
      <c r="Q11" s="17">
        <v>0.13628187435803191</v>
      </c>
      <c r="R11" s="17">
        <v>9.4994886395200984E-2</v>
      </c>
      <c r="S11" s="17">
        <v>0.1025598123590529</v>
      </c>
      <c r="T11" s="17">
        <v>0.1187988068432789</v>
      </c>
      <c r="U11" s="17">
        <v>0.1166646027670096</v>
      </c>
      <c r="V11" s="17">
        <v>0.13596997453001389</v>
      </c>
      <c r="W11" s="17">
        <v>8.6461307542800708E-2</v>
      </c>
      <c r="X11" s="17">
        <v>8.7473882514005244E-2</v>
      </c>
      <c r="Y11" s="17">
        <v>7.6927412935281714E-2</v>
      </c>
      <c r="AA11" s="17">
        <v>3.7724052366977803E-2</v>
      </c>
      <c r="AB11" s="17">
        <v>0.10415055013296851</v>
      </c>
      <c r="AC11" s="17">
        <v>6.7735565631457398E-2</v>
      </c>
      <c r="AD11" s="17">
        <v>0.10905769493742939</v>
      </c>
      <c r="AE11" s="17">
        <v>8.5002886252633261E-2</v>
      </c>
      <c r="AF11" s="17">
        <v>6.6047756190751913E-2</v>
      </c>
      <c r="AG11" s="17">
        <v>0.20761111271959551</v>
      </c>
      <c r="AH11" s="17">
        <v>0.123921864517769</v>
      </c>
      <c r="AI11" s="17">
        <v>9.5663200646318114E-2</v>
      </c>
    </row>
    <row r="12" spans="2:37" ht="19" customHeight="1" x14ac:dyDescent="0.2">
      <c r="B12" s="20" t="s">
        <v>182</v>
      </c>
      <c r="C12" s="17">
        <v>1.7316099537466781E-2</v>
      </c>
      <c r="D12" s="17">
        <v>3.7067168265715753E-2</v>
      </c>
      <c r="E12" s="17">
        <v>2.6494867854234869E-2</v>
      </c>
      <c r="F12" s="17">
        <v>8.8593308817122799E-3</v>
      </c>
      <c r="G12" s="17">
        <v>2.292753711260798E-2</v>
      </c>
      <c r="H12" s="17">
        <v>3.1828377658720702E-3</v>
      </c>
      <c r="I12" s="17">
        <v>8.5302087284818556E-3</v>
      </c>
      <c r="K12" s="17">
        <v>1.440079544519488E-2</v>
      </c>
      <c r="L12" s="17">
        <v>2.026744920942207E-2</v>
      </c>
      <c r="N12" s="17">
        <v>1.2231499661419429E-2</v>
      </c>
      <c r="O12" s="17">
        <v>3.114115970485111E-2</v>
      </c>
      <c r="P12" s="17">
        <v>0</v>
      </c>
      <c r="Q12" s="17">
        <v>0</v>
      </c>
      <c r="R12" s="17">
        <v>2.1918068908410578E-2</v>
      </c>
      <c r="S12" s="17">
        <v>2.4224529917952001E-2</v>
      </c>
      <c r="T12" s="17">
        <v>2.8548434703469759E-2</v>
      </c>
      <c r="U12" s="17">
        <v>2.210823051107395E-2</v>
      </c>
      <c r="V12" s="17">
        <v>1.4445190872648979E-2</v>
      </c>
      <c r="W12" s="17">
        <v>2.545039313258193E-2</v>
      </c>
      <c r="X12" s="17">
        <v>5.9402816240169331E-3</v>
      </c>
      <c r="Y12" s="17">
        <v>1.2587543843783289E-2</v>
      </c>
      <c r="AA12" s="17">
        <v>7.1221088044736338E-3</v>
      </c>
      <c r="AB12" s="17">
        <v>1.46473060655378E-2</v>
      </c>
      <c r="AC12" s="17">
        <v>1.9070166729033378E-2</v>
      </c>
      <c r="AD12" s="17">
        <v>2.04822691180447E-2</v>
      </c>
      <c r="AE12" s="17">
        <v>1.2706830660258539E-2</v>
      </c>
      <c r="AF12" s="17">
        <v>0</v>
      </c>
      <c r="AG12" s="17">
        <v>2.8595377498577729E-2</v>
      </c>
      <c r="AH12" s="17">
        <v>1.7306073876138819E-2</v>
      </c>
      <c r="AI12" s="17">
        <v>5.9958619108121683E-2</v>
      </c>
    </row>
    <row r="13" spans="2:37" ht="19" customHeight="1" x14ac:dyDescent="0.2">
      <c r="B13" s="20" t="s">
        <v>183</v>
      </c>
      <c r="C13" s="17">
        <v>7.2503056766093817E-3</v>
      </c>
      <c r="D13" s="17">
        <v>1.390844603752955E-2</v>
      </c>
      <c r="E13" s="17">
        <v>1.44580835410488E-2</v>
      </c>
      <c r="F13" s="17">
        <v>2.9104313486743279E-3</v>
      </c>
      <c r="G13" s="17">
        <v>8.3832952887226697E-3</v>
      </c>
      <c r="H13" s="17">
        <v>6.6449948109659172E-3</v>
      </c>
      <c r="I13" s="17">
        <v>0</v>
      </c>
      <c r="K13" s="17">
        <v>7.7137288270668469E-3</v>
      </c>
      <c r="L13" s="17">
        <v>6.8401669615435314E-3</v>
      </c>
      <c r="N13" s="17">
        <v>0</v>
      </c>
      <c r="O13" s="17">
        <v>0</v>
      </c>
      <c r="P13" s="17">
        <v>1.1931186892573969E-2</v>
      </c>
      <c r="Q13" s="17">
        <v>1.21419189187278E-2</v>
      </c>
      <c r="R13" s="17">
        <v>1.25005939378288E-2</v>
      </c>
      <c r="S13" s="17">
        <v>0</v>
      </c>
      <c r="T13" s="17">
        <v>2.006961638135539E-2</v>
      </c>
      <c r="U13" s="17">
        <v>5.3214417021830232E-3</v>
      </c>
      <c r="V13" s="17">
        <v>6.7532039933964729E-3</v>
      </c>
      <c r="W13" s="17">
        <v>1.0939715120684399E-2</v>
      </c>
      <c r="X13" s="17">
        <v>0</v>
      </c>
      <c r="Y13" s="17">
        <v>5.9885045776591648E-3</v>
      </c>
      <c r="AA13" s="17">
        <v>0</v>
      </c>
      <c r="AB13" s="17">
        <v>0</v>
      </c>
      <c r="AC13" s="17">
        <v>0</v>
      </c>
      <c r="AD13" s="17">
        <v>8.0997582869198198E-3</v>
      </c>
      <c r="AE13" s="17">
        <v>6.3162516963900127E-3</v>
      </c>
      <c r="AF13" s="17">
        <v>0</v>
      </c>
      <c r="AG13" s="17">
        <v>2.6411505441253379E-2</v>
      </c>
      <c r="AH13" s="17">
        <v>1.7190375794766979E-2</v>
      </c>
      <c r="AI13" s="17">
        <v>2.7608306323062728E-2</v>
      </c>
    </row>
    <row r="14" spans="2:37" ht="19" customHeight="1" x14ac:dyDescent="0.2">
      <c r="B14" s="20" t="s">
        <v>75</v>
      </c>
      <c r="C14" s="17">
        <v>2.0478431652969659E-2</v>
      </c>
      <c r="D14" s="17">
        <v>2.9435852670106372E-2</v>
      </c>
      <c r="E14" s="17">
        <v>1.7809089483352209E-2</v>
      </c>
      <c r="F14" s="17">
        <v>3.8490156089868117E-2</v>
      </c>
      <c r="G14" s="17">
        <v>1.5759351535887759E-2</v>
      </c>
      <c r="H14" s="17">
        <v>1.7506331663964099E-2</v>
      </c>
      <c r="I14" s="17">
        <v>7.9425364731028694E-3</v>
      </c>
      <c r="K14" s="17">
        <v>1.2649655355480009E-2</v>
      </c>
      <c r="L14" s="17">
        <v>2.8250480642282132E-2</v>
      </c>
      <c r="N14" s="17">
        <v>1.8115585241882771E-2</v>
      </c>
      <c r="O14" s="17">
        <v>1.715861305976225E-2</v>
      </c>
      <c r="P14" s="17">
        <v>2.8525933711119299E-2</v>
      </c>
      <c r="Q14" s="17">
        <v>3.4319036666720593E-2</v>
      </c>
      <c r="R14" s="17">
        <v>9.4824864822510967E-3</v>
      </c>
      <c r="S14" s="17">
        <v>2.3044014964749639E-2</v>
      </c>
      <c r="T14" s="17">
        <v>0</v>
      </c>
      <c r="U14" s="17">
        <v>3.3851716442213152E-2</v>
      </c>
      <c r="V14" s="17">
        <v>3.1997767304089673E-2</v>
      </c>
      <c r="W14" s="17">
        <v>2.261534210039744E-2</v>
      </c>
      <c r="X14" s="17">
        <v>1.8850072773676289E-2</v>
      </c>
      <c r="Y14" s="17">
        <v>7.4641200396572613E-3</v>
      </c>
      <c r="AA14" s="17">
        <v>7.2107371207375467E-3</v>
      </c>
      <c r="AB14" s="17">
        <v>2.04492622333107E-2</v>
      </c>
      <c r="AC14" s="17">
        <v>1.4466833550158679E-2</v>
      </c>
      <c r="AD14" s="17">
        <v>1.5156560183575181E-2</v>
      </c>
      <c r="AE14" s="17">
        <v>4.3474763006282474E-3</v>
      </c>
      <c r="AF14" s="17">
        <v>0</v>
      </c>
      <c r="AG14" s="17">
        <v>6.9129858682231454E-2</v>
      </c>
      <c r="AH14" s="17">
        <v>7.881633995397655E-2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B2:H19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8" width="20" customWidth="1"/>
  </cols>
  <sheetData>
    <row r="2" spans="2:8" ht="40" customHeight="1" x14ac:dyDescent="0.2">
      <c r="D2" s="18" t="s">
        <v>466</v>
      </c>
    </row>
    <row r="6" spans="2:8" ht="74" customHeight="1" x14ac:dyDescent="0.2">
      <c r="C6" s="19" t="s">
        <v>467</v>
      </c>
      <c r="D6" s="19" t="s">
        <v>468</v>
      </c>
      <c r="E6" s="19" t="s">
        <v>469</v>
      </c>
      <c r="F6" s="19" t="s">
        <v>470</v>
      </c>
      <c r="G6" s="19" t="s">
        <v>471</v>
      </c>
      <c r="H6" s="19" t="s">
        <v>472</v>
      </c>
    </row>
    <row r="7" spans="2:8" ht="16" x14ac:dyDescent="0.2">
      <c r="B7" s="20" t="s">
        <v>368</v>
      </c>
      <c r="C7" s="17">
        <v>0.5991572796126734</v>
      </c>
      <c r="D7" s="17">
        <v>0.61693459000931128</v>
      </c>
      <c r="E7" s="17">
        <v>0.52586852123937544</v>
      </c>
      <c r="F7" s="17">
        <v>0.62910759195453825</v>
      </c>
      <c r="G7" s="17">
        <v>0.58180790048003106</v>
      </c>
      <c r="H7" s="17">
        <v>0.59538230122973679</v>
      </c>
    </row>
    <row r="8" spans="2:8" ht="16" x14ac:dyDescent="0.2">
      <c r="B8" s="20" t="s">
        <v>369</v>
      </c>
      <c r="C8" s="17">
        <v>0.2459684002852697</v>
      </c>
      <c r="D8" s="17">
        <v>0.22642670110937449</v>
      </c>
      <c r="E8" s="17">
        <v>0.28077685430154181</v>
      </c>
      <c r="F8" s="17">
        <v>0.21335157759974149</v>
      </c>
      <c r="G8" s="17">
        <v>0.25691061197449683</v>
      </c>
      <c r="H8" s="17">
        <v>0.24794723193221921</v>
      </c>
    </row>
    <row r="9" spans="2:8" ht="16" x14ac:dyDescent="0.2">
      <c r="B9" s="20" t="s">
        <v>370</v>
      </c>
      <c r="C9" s="17">
        <v>0.1009031138043317</v>
      </c>
      <c r="D9" s="17">
        <v>0.10288352379702741</v>
      </c>
      <c r="E9" s="17">
        <v>0.1242504876384608</v>
      </c>
      <c r="F9" s="17">
        <v>0.1080587170801853</v>
      </c>
      <c r="G9" s="17">
        <v>0.1080946851610541</v>
      </c>
      <c r="H9" s="17">
        <v>0.1038264552944297</v>
      </c>
    </row>
    <row r="10" spans="2:8" ht="16" x14ac:dyDescent="0.2">
      <c r="B10" s="20" t="s">
        <v>371</v>
      </c>
      <c r="C10" s="17">
        <v>2.1238630313982501E-2</v>
      </c>
      <c r="D10" s="17">
        <v>2.186317905662603E-2</v>
      </c>
      <c r="E10" s="17">
        <v>2.5227512791810139E-2</v>
      </c>
      <c r="F10" s="17">
        <v>1.9273272649984879E-2</v>
      </c>
      <c r="G10" s="17">
        <v>1.9532133502240971E-2</v>
      </c>
      <c r="H10" s="17">
        <v>2.0493038468203481E-2</v>
      </c>
    </row>
    <row r="11" spans="2:8" ht="16" x14ac:dyDescent="0.2">
      <c r="B11" s="20" t="s">
        <v>372</v>
      </c>
      <c r="C11" s="17">
        <v>9.7861262810010948E-3</v>
      </c>
      <c r="D11" s="17">
        <v>6.3438878645045724E-3</v>
      </c>
      <c r="E11" s="17">
        <v>8.1490805951485498E-3</v>
      </c>
      <c r="F11" s="17">
        <v>7.038399859500168E-3</v>
      </c>
      <c r="G11" s="17">
        <v>7.8718713072757022E-3</v>
      </c>
      <c r="H11" s="17">
        <v>7.8107634153048106E-3</v>
      </c>
    </row>
    <row r="12" spans="2:8" ht="16" x14ac:dyDescent="0.2">
      <c r="B12" s="20" t="s">
        <v>75</v>
      </c>
      <c r="C12" s="17">
        <v>2.294644970274172E-2</v>
      </c>
      <c r="D12" s="17">
        <v>2.5548118163156081E-2</v>
      </c>
      <c r="E12" s="17">
        <v>3.5727543433663307E-2</v>
      </c>
      <c r="F12" s="17">
        <v>2.317044085604978E-2</v>
      </c>
      <c r="G12" s="17">
        <v>2.5782797574901279E-2</v>
      </c>
      <c r="H12" s="17">
        <v>2.454020966010589E-2</v>
      </c>
    </row>
    <row r="15" spans="2:8" x14ac:dyDescent="0.2">
      <c r="B15" t="s">
        <v>409</v>
      </c>
    </row>
    <row r="16" spans="2:8" x14ac:dyDescent="0.2">
      <c r="B16" t="s">
        <v>9</v>
      </c>
    </row>
    <row r="19" spans="2:2" x14ac:dyDescent="0.2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367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0.5991572796126734</v>
      </c>
      <c r="D9" s="17">
        <v>0.43582357514487602</v>
      </c>
      <c r="E9" s="17">
        <v>0.43874830078829691</v>
      </c>
      <c r="F9" s="17">
        <v>0.55779967410104103</v>
      </c>
      <c r="G9" s="17">
        <v>0.59794882375075542</v>
      </c>
      <c r="H9" s="17">
        <v>0.77206367162846457</v>
      </c>
      <c r="I9" s="17">
        <v>0.75625125963868145</v>
      </c>
      <c r="K9" s="17">
        <v>0.60343473943679427</v>
      </c>
      <c r="L9" s="17">
        <v>0.59518647948129799</v>
      </c>
      <c r="N9" s="17">
        <v>0.66745550477307269</v>
      </c>
      <c r="O9" s="17">
        <v>0.64504834694798574</v>
      </c>
      <c r="P9" s="17">
        <v>0.59621573519680071</v>
      </c>
      <c r="Q9" s="17">
        <v>0.48824443216822122</v>
      </c>
      <c r="R9" s="17">
        <v>0.61336344496114303</v>
      </c>
      <c r="S9" s="17">
        <v>0.57821410589081168</v>
      </c>
      <c r="T9" s="17">
        <v>0.56071157482776235</v>
      </c>
      <c r="U9" s="17">
        <v>0.54868698888241352</v>
      </c>
      <c r="V9" s="17">
        <v>0.55436156383073476</v>
      </c>
      <c r="W9" s="17">
        <v>0.61495702730115387</v>
      </c>
      <c r="X9" s="17">
        <v>0.65202029754167079</v>
      </c>
      <c r="Y9" s="17">
        <v>0.64807801869738457</v>
      </c>
      <c r="AA9" s="17">
        <v>0.67143732411695067</v>
      </c>
      <c r="AB9" s="17">
        <v>0.56477121944404562</v>
      </c>
      <c r="AC9" s="17">
        <v>0.65874302945862018</v>
      </c>
      <c r="AD9" s="17">
        <v>0.59785823216488998</v>
      </c>
      <c r="AE9" s="17">
        <v>0.61846049088578403</v>
      </c>
      <c r="AF9" s="17">
        <v>0.68996329934722289</v>
      </c>
      <c r="AG9" s="17">
        <v>0.47314835689027651</v>
      </c>
      <c r="AH9" s="17">
        <v>0.56757426262681598</v>
      </c>
      <c r="AI9" s="17">
        <v>0.54092957442942802</v>
      </c>
    </row>
    <row r="10" spans="2:37" ht="19" customHeight="1" x14ac:dyDescent="0.2">
      <c r="B10" s="20" t="s">
        <v>369</v>
      </c>
      <c r="C10" s="17">
        <v>0.2459684002852697</v>
      </c>
      <c r="D10" s="17">
        <v>0.24478948811818541</v>
      </c>
      <c r="E10" s="17">
        <v>0.33453160724074921</v>
      </c>
      <c r="F10" s="17">
        <v>0.26110860908113692</v>
      </c>
      <c r="G10" s="17">
        <v>0.26518776220064139</v>
      </c>
      <c r="H10" s="17">
        <v>0.1813729714093785</v>
      </c>
      <c r="I10" s="17">
        <v>0.19022224467277779</v>
      </c>
      <c r="K10" s="17">
        <v>0.25027246454988739</v>
      </c>
      <c r="L10" s="17">
        <v>0.24149164860888259</v>
      </c>
      <c r="N10" s="17">
        <v>0.2124901459059883</v>
      </c>
      <c r="O10" s="17">
        <v>0.27682436259113691</v>
      </c>
      <c r="P10" s="17">
        <v>0.23524411494418729</v>
      </c>
      <c r="Q10" s="17">
        <v>0.25503545008102441</v>
      </c>
      <c r="R10" s="17">
        <v>0.2285085642973011</v>
      </c>
      <c r="S10" s="17">
        <v>0.26275352154774112</v>
      </c>
      <c r="T10" s="17">
        <v>0.27222209441356271</v>
      </c>
      <c r="U10" s="17">
        <v>0.23190604482896771</v>
      </c>
      <c r="V10" s="17">
        <v>0.27032615217902872</v>
      </c>
      <c r="W10" s="17">
        <v>0.24238015764920531</v>
      </c>
      <c r="X10" s="17">
        <v>0.220837721770897</v>
      </c>
      <c r="Y10" s="17">
        <v>0.26076122639491378</v>
      </c>
      <c r="AA10" s="17">
        <v>0.23015985472255801</v>
      </c>
      <c r="AB10" s="17">
        <v>0.28490665985879238</v>
      </c>
      <c r="AC10" s="17">
        <v>0.23792063345318021</v>
      </c>
      <c r="AD10" s="17">
        <v>0.22511792199616329</v>
      </c>
      <c r="AE10" s="17">
        <v>0.24676287884922241</v>
      </c>
      <c r="AF10" s="17">
        <v>0.1910340195275104</v>
      </c>
      <c r="AG10" s="17">
        <v>0.24551688205579481</v>
      </c>
      <c r="AH10" s="17">
        <v>0.19987771353918621</v>
      </c>
      <c r="AI10" s="17">
        <v>0.30858217055958631</v>
      </c>
    </row>
    <row r="11" spans="2:37" ht="32" customHeight="1" x14ac:dyDescent="0.2">
      <c r="B11" s="20" t="s">
        <v>370</v>
      </c>
      <c r="C11" s="17">
        <v>0.1009031138043317</v>
      </c>
      <c r="D11" s="17">
        <v>0.2058627254754212</v>
      </c>
      <c r="E11" s="17">
        <v>0.15557135396801561</v>
      </c>
      <c r="F11" s="17">
        <v>0.10120745548603539</v>
      </c>
      <c r="G11" s="17">
        <v>0.1034291866252796</v>
      </c>
      <c r="H11" s="17">
        <v>2.4963953797063291E-2</v>
      </c>
      <c r="I11" s="17">
        <v>3.5551377383168062E-2</v>
      </c>
      <c r="K11" s="17">
        <v>0.10021215914823491</v>
      </c>
      <c r="L11" s="17">
        <v>0.1021736982828489</v>
      </c>
      <c r="N11" s="17">
        <v>7.1296430916275952E-2</v>
      </c>
      <c r="O11" s="17">
        <v>3.0448120234884812E-2</v>
      </c>
      <c r="P11" s="17">
        <v>8.8749788978297356E-2</v>
      </c>
      <c r="Q11" s="17">
        <v>0.17331834871776439</v>
      </c>
      <c r="R11" s="17">
        <v>8.6182888167144769E-2</v>
      </c>
      <c r="S11" s="17">
        <v>0.11899674238239701</v>
      </c>
      <c r="T11" s="17">
        <v>9.8384095062734003E-2</v>
      </c>
      <c r="U11" s="17">
        <v>0.13135351009334931</v>
      </c>
      <c r="V11" s="17">
        <v>0.12526490200617371</v>
      </c>
      <c r="W11" s="17">
        <v>9.8109504562977304E-2</v>
      </c>
      <c r="X11" s="17">
        <v>9.0026191453945872E-2</v>
      </c>
      <c r="Y11" s="17">
        <v>7.7708130290385244E-2</v>
      </c>
      <c r="AA11" s="17">
        <v>6.8487804870381586E-2</v>
      </c>
      <c r="AB11" s="17">
        <v>0.1114741766848768</v>
      </c>
      <c r="AC11" s="17">
        <v>5.44760648226904E-2</v>
      </c>
      <c r="AD11" s="17">
        <v>9.9375530774672274E-2</v>
      </c>
      <c r="AE11" s="17">
        <v>0.1041041930811787</v>
      </c>
      <c r="AF11" s="17">
        <v>8.3930650586178948E-2</v>
      </c>
      <c r="AG11" s="17">
        <v>0.15699521067046179</v>
      </c>
      <c r="AH11" s="17">
        <v>0.124433247630819</v>
      </c>
      <c r="AI11" s="17">
        <v>9.4102747554835262E-2</v>
      </c>
    </row>
    <row r="12" spans="2:37" ht="19" customHeight="1" x14ac:dyDescent="0.2">
      <c r="B12" s="20" t="s">
        <v>371</v>
      </c>
      <c r="C12" s="17">
        <v>2.1238630313982501E-2</v>
      </c>
      <c r="D12" s="17">
        <v>5.7567038135831299E-2</v>
      </c>
      <c r="E12" s="17">
        <v>3.234543403748235E-2</v>
      </c>
      <c r="F12" s="17">
        <v>3.305932295905166E-2</v>
      </c>
      <c r="G12" s="17">
        <v>9.2112225542387918E-3</v>
      </c>
      <c r="H12" s="17">
        <v>3.8776365430275312E-3</v>
      </c>
      <c r="I12" s="17">
        <v>0</v>
      </c>
      <c r="K12" s="17">
        <v>2.176010373508749E-2</v>
      </c>
      <c r="L12" s="17">
        <v>2.0001213702117372E-2</v>
      </c>
      <c r="N12" s="17">
        <v>1.878294816194501E-2</v>
      </c>
      <c r="O12" s="17">
        <v>0</v>
      </c>
      <c r="P12" s="17">
        <v>5.1264427169595547E-2</v>
      </c>
      <c r="Q12" s="17">
        <v>2.471587077537404E-2</v>
      </c>
      <c r="R12" s="17">
        <v>3.4368655953064112E-2</v>
      </c>
      <c r="S12" s="17">
        <v>1.1272607306921071E-2</v>
      </c>
      <c r="T12" s="17">
        <v>4.065951579498573E-2</v>
      </c>
      <c r="U12" s="17">
        <v>2.770773198188212E-2</v>
      </c>
      <c r="V12" s="17">
        <v>1.7819704854404692E-2</v>
      </c>
      <c r="W12" s="17">
        <v>1.8556499672677002E-2</v>
      </c>
      <c r="X12" s="17">
        <v>6.6111847169435948E-3</v>
      </c>
      <c r="Y12" s="17">
        <v>5.9885045776591648E-3</v>
      </c>
      <c r="AA12" s="17">
        <v>1.111919391350919E-2</v>
      </c>
      <c r="AB12" s="17">
        <v>2.067514378358307E-2</v>
      </c>
      <c r="AC12" s="17">
        <v>2.741436733947393E-2</v>
      </c>
      <c r="AD12" s="17">
        <v>4.7902125334748337E-2</v>
      </c>
      <c r="AE12" s="17">
        <v>1.6090974328881631E-2</v>
      </c>
      <c r="AF12" s="17">
        <v>1.8087427784673059E-2</v>
      </c>
      <c r="AG12" s="17">
        <v>2.738570485858418E-2</v>
      </c>
      <c r="AH12" s="17">
        <v>1.2250537885135689E-2</v>
      </c>
      <c r="AI12" s="17">
        <v>8.6813578082960453E-3</v>
      </c>
    </row>
    <row r="13" spans="2:37" ht="19" customHeight="1" x14ac:dyDescent="0.2">
      <c r="B13" s="20" t="s">
        <v>372</v>
      </c>
      <c r="C13" s="17">
        <v>9.7861262810010948E-3</v>
      </c>
      <c r="D13" s="17">
        <v>2.327784224445497E-2</v>
      </c>
      <c r="E13" s="17">
        <v>2.1199137437237579E-2</v>
      </c>
      <c r="F13" s="17">
        <v>5.6076356026273904E-3</v>
      </c>
      <c r="G13" s="17">
        <v>1.166560199969798E-2</v>
      </c>
      <c r="H13" s="17">
        <v>0</v>
      </c>
      <c r="I13" s="17">
        <v>0</v>
      </c>
      <c r="K13" s="17">
        <v>8.7463152042916575E-3</v>
      </c>
      <c r="L13" s="17">
        <v>1.086009144652756E-2</v>
      </c>
      <c r="N13" s="17">
        <v>6.1463822786796494E-3</v>
      </c>
      <c r="O13" s="17">
        <v>3.0520557166230439E-2</v>
      </c>
      <c r="P13" s="17">
        <v>0</v>
      </c>
      <c r="Q13" s="17">
        <v>1.2224942672167749E-2</v>
      </c>
      <c r="R13" s="17">
        <v>1.80266393926687E-2</v>
      </c>
      <c r="S13" s="17">
        <v>5.6812749828580346E-3</v>
      </c>
      <c r="T13" s="17">
        <v>7.5489598978554411E-3</v>
      </c>
      <c r="U13" s="17">
        <v>2.6523011886994581E-2</v>
      </c>
      <c r="V13" s="17">
        <v>1.0953372326188621E-2</v>
      </c>
      <c r="W13" s="17">
        <v>7.1927456282641824E-3</v>
      </c>
      <c r="X13" s="17">
        <v>0</v>
      </c>
      <c r="Y13" s="17">
        <v>0</v>
      </c>
      <c r="AA13" s="17">
        <v>4.3279049306150924E-3</v>
      </c>
      <c r="AB13" s="17">
        <v>0</v>
      </c>
      <c r="AC13" s="17">
        <v>0</v>
      </c>
      <c r="AD13" s="17">
        <v>1.484920779929662E-2</v>
      </c>
      <c r="AE13" s="17">
        <v>6.1978268068198254E-3</v>
      </c>
      <c r="AF13" s="17">
        <v>1.6984602754414931E-2</v>
      </c>
      <c r="AG13" s="17">
        <v>1.993367373926265E-2</v>
      </c>
      <c r="AH13" s="17">
        <v>1.7509920119937052E-2</v>
      </c>
      <c r="AI13" s="17">
        <v>4.7704149647854209E-2</v>
      </c>
    </row>
    <row r="14" spans="2:37" ht="19" customHeight="1" x14ac:dyDescent="0.2">
      <c r="B14" s="20" t="s">
        <v>75</v>
      </c>
      <c r="C14" s="17">
        <v>2.294644970274172E-2</v>
      </c>
      <c r="D14" s="17">
        <v>3.2679330881230907E-2</v>
      </c>
      <c r="E14" s="17">
        <v>1.760416652821848E-2</v>
      </c>
      <c r="F14" s="17">
        <v>4.1217302770107649E-2</v>
      </c>
      <c r="G14" s="17">
        <v>1.255740286938694E-2</v>
      </c>
      <c r="H14" s="17">
        <v>1.7721766622066069E-2</v>
      </c>
      <c r="I14" s="17">
        <v>1.7975118305372691E-2</v>
      </c>
      <c r="K14" s="17">
        <v>1.5574217925704339E-2</v>
      </c>
      <c r="L14" s="17">
        <v>3.0286868478325599E-2</v>
      </c>
      <c r="N14" s="17">
        <v>2.382858796403833E-2</v>
      </c>
      <c r="O14" s="17">
        <v>1.715861305976225E-2</v>
      </c>
      <c r="P14" s="17">
        <v>2.8525933711119299E-2</v>
      </c>
      <c r="Q14" s="17">
        <v>4.6460955585448382E-2</v>
      </c>
      <c r="R14" s="17">
        <v>1.954980722867829E-2</v>
      </c>
      <c r="S14" s="17">
        <v>2.3081747889271059E-2</v>
      </c>
      <c r="T14" s="17">
        <v>2.047376000309984E-2</v>
      </c>
      <c r="U14" s="17">
        <v>3.3822712326392737E-2</v>
      </c>
      <c r="V14" s="17">
        <v>2.1274304803469389E-2</v>
      </c>
      <c r="W14" s="17">
        <v>1.8804065185722179E-2</v>
      </c>
      <c r="X14" s="17">
        <v>3.050460451654264E-2</v>
      </c>
      <c r="Y14" s="17">
        <v>7.4641200396572613E-3</v>
      </c>
      <c r="AA14" s="17">
        <v>1.446791744598523E-2</v>
      </c>
      <c r="AB14" s="17">
        <v>1.8172800228702119E-2</v>
      </c>
      <c r="AC14" s="17">
        <v>2.1445904926035191E-2</v>
      </c>
      <c r="AD14" s="17">
        <v>1.489698193022948E-2</v>
      </c>
      <c r="AE14" s="17">
        <v>8.3836360481133985E-3</v>
      </c>
      <c r="AF14" s="17">
        <v>0</v>
      </c>
      <c r="AG14" s="17">
        <v>7.7020171785620151E-2</v>
      </c>
      <c r="AH14" s="17">
        <v>7.8354318198106246E-2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373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0.61693459000931128</v>
      </c>
      <c r="D9" s="17">
        <v>0.4683955349286652</v>
      </c>
      <c r="E9" s="17">
        <v>0.4473463100659098</v>
      </c>
      <c r="F9" s="17">
        <v>0.55186227749069927</v>
      </c>
      <c r="G9" s="17">
        <v>0.61918268263035403</v>
      </c>
      <c r="H9" s="17">
        <v>0.79656355132959278</v>
      </c>
      <c r="I9" s="17">
        <v>0.78358511673110021</v>
      </c>
      <c r="K9" s="17">
        <v>0.62173952761829565</v>
      </c>
      <c r="L9" s="17">
        <v>0.61172945765772635</v>
      </c>
      <c r="N9" s="17">
        <v>0.68022910315443619</v>
      </c>
      <c r="O9" s="17">
        <v>0.65956819531416699</v>
      </c>
      <c r="P9" s="17">
        <v>0.59052576474395524</v>
      </c>
      <c r="Q9" s="17">
        <v>0.46612808639625442</v>
      </c>
      <c r="R9" s="17">
        <v>0.63837000709771785</v>
      </c>
      <c r="S9" s="17">
        <v>0.6428868728698498</v>
      </c>
      <c r="T9" s="17">
        <v>0.59797138847227549</v>
      </c>
      <c r="U9" s="17">
        <v>0.58665442137137502</v>
      </c>
      <c r="V9" s="17">
        <v>0.53174752279610926</v>
      </c>
      <c r="W9" s="17">
        <v>0.64655697226930753</v>
      </c>
      <c r="X9" s="17">
        <v>0.61932883038659436</v>
      </c>
      <c r="Y9" s="17">
        <v>0.70435646520299011</v>
      </c>
      <c r="AA9" s="17">
        <v>0.70258402707393708</v>
      </c>
      <c r="AB9" s="17">
        <v>0.59797340257176668</v>
      </c>
      <c r="AC9" s="17">
        <v>0.67403713030079127</v>
      </c>
      <c r="AD9" s="17">
        <v>0.59971508884586988</v>
      </c>
      <c r="AE9" s="17">
        <v>0.65001752181358619</v>
      </c>
      <c r="AF9" s="17">
        <v>0.67145740831061884</v>
      </c>
      <c r="AG9" s="17">
        <v>0.44621904053763239</v>
      </c>
      <c r="AH9" s="17">
        <v>0.58319811864689652</v>
      </c>
      <c r="AI9" s="17">
        <v>0.53229743361723925</v>
      </c>
    </row>
    <row r="10" spans="2:37" ht="19" customHeight="1" x14ac:dyDescent="0.2">
      <c r="B10" s="20" t="s">
        <v>369</v>
      </c>
      <c r="C10" s="17">
        <v>0.22642670110937449</v>
      </c>
      <c r="D10" s="17">
        <v>0.24928148161241201</v>
      </c>
      <c r="E10" s="17">
        <v>0.31143943444406119</v>
      </c>
      <c r="F10" s="17">
        <v>0.2548558188643722</v>
      </c>
      <c r="G10" s="17">
        <v>0.23230981077242721</v>
      </c>
      <c r="H10" s="17">
        <v>0.16052846894634351</v>
      </c>
      <c r="I10" s="17">
        <v>0.1586053809164166</v>
      </c>
      <c r="K10" s="17">
        <v>0.2354050537889458</v>
      </c>
      <c r="L10" s="17">
        <v>0.21898781612770199</v>
      </c>
      <c r="N10" s="17">
        <v>0.2113894754987995</v>
      </c>
      <c r="O10" s="17">
        <v>0.24889720394476009</v>
      </c>
      <c r="P10" s="17">
        <v>0.27181878663559139</v>
      </c>
      <c r="Q10" s="17">
        <v>0.2645200580134654</v>
      </c>
      <c r="R10" s="17">
        <v>0.22355379024467251</v>
      </c>
      <c r="S10" s="17">
        <v>0.22012179018229899</v>
      </c>
      <c r="T10" s="17">
        <v>0.2179407683913972</v>
      </c>
      <c r="U10" s="17">
        <v>0.20501634384362341</v>
      </c>
      <c r="V10" s="17">
        <v>0.2459628980325648</v>
      </c>
      <c r="W10" s="17">
        <v>0.22245131220008979</v>
      </c>
      <c r="X10" s="17">
        <v>0.2466026021883207</v>
      </c>
      <c r="Y10" s="17">
        <v>0.18663984803248421</v>
      </c>
      <c r="AA10" s="17">
        <v>0.20021338293530561</v>
      </c>
      <c r="AB10" s="17">
        <v>0.2477980060067014</v>
      </c>
      <c r="AC10" s="17">
        <v>0.1954258509402779</v>
      </c>
      <c r="AD10" s="17">
        <v>0.21711178647606449</v>
      </c>
      <c r="AE10" s="17">
        <v>0.23782714469421301</v>
      </c>
      <c r="AF10" s="17">
        <v>0.2260794112221553</v>
      </c>
      <c r="AG10" s="17">
        <v>0.20089134962166311</v>
      </c>
      <c r="AH10" s="17">
        <v>0.19630803596468749</v>
      </c>
      <c r="AI10" s="17">
        <v>0.3116311184616592</v>
      </c>
    </row>
    <row r="11" spans="2:37" ht="32" customHeight="1" x14ac:dyDescent="0.2">
      <c r="B11" s="20" t="s">
        <v>370</v>
      </c>
      <c r="C11" s="17">
        <v>0.10288352379702741</v>
      </c>
      <c r="D11" s="17">
        <v>0.19005586956906009</v>
      </c>
      <c r="E11" s="17">
        <v>0.1608675854623785</v>
      </c>
      <c r="F11" s="17">
        <v>0.12533386287549039</v>
      </c>
      <c r="G11" s="17">
        <v>0.10904561551533649</v>
      </c>
      <c r="H11" s="17">
        <v>1.8226093762846441E-2</v>
      </c>
      <c r="I11" s="17">
        <v>3.1538646996110677E-2</v>
      </c>
      <c r="K11" s="17">
        <v>9.8125674015359834E-2</v>
      </c>
      <c r="L11" s="17">
        <v>0.1072427142636054</v>
      </c>
      <c r="N11" s="17">
        <v>6.1013322061084778E-2</v>
      </c>
      <c r="O11" s="17">
        <v>5.979397639611591E-2</v>
      </c>
      <c r="P11" s="17">
        <v>8.9079427235353267E-2</v>
      </c>
      <c r="Q11" s="17">
        <v>0.1862990957417687</v>
      </c>
      <c r="R11" s="17">
        <v>7.4049509747509276E-2</v>
      </c>
      <c r="S11" s="17">
        <v>8.427468431774085E-2</v>
      </c>
      <c r="T11" s="17">
        <v>0.1205929088672973</v>
      </c>
      <c r="U11" s="17">
        <v>0.1363266190712627</v>
      </c>
      <c r="V11" s="17">
        <v>0.16504784030258679</v>
      </c>
      <c r="W11" s="17">
        <v>8.6489474624909912E-2</v>
      </c>
      <c r="X11" s="17">
        <v>9.0296405605526334E-2</v>
      </c>
      <c r="Y11" s="17">
        <v>7.2336645652450779E-2</v>
      </c>
      <c r="AA11" s="17">
        <v>6.0856204417687042E-2</v>
      </c>
      <c r="AB11" s="17">
        <v>0.1163244540196416</v>
      </c>
      <c r="AC11" s="17">
        <v>0.1023654454789077</v>
      </c>
      <c r="AD11" s="17">
        <v>0.12798741446144291</v>
      </c>
      <c r="AE11" s="17">
        <v>7.2131889132582311E-2</v>
      </c>
      <c r="AF11" s="17">
        <v>6.9114832247056737E-2</v>
      </c>
      <c r="AG11" s="17">
        <v>0.21484584480317731</v>
      </c>
      <c r="AH11" s="17">
        <v>0.1179929363052032</v>
      </c>
      <c r="AI11" s="17">
        <v>8.4864689403868779E-2</v>
      </c>
    </row>
    <row r="12" spans="2:37" ht="19" customHeight="1" x14ac:dyDescent="0.2">
      <c r="B12" s="20" t="s">
        <v>371</v>
      </c>
      <c r="C12" s="17">
        <v>2.186317905662603E-2</v>
      </c>
      <c r="D12" s="17">
        <v>4.0135487993465148E-2</v>
      </c>
      <c r="E12" s="17">
        <v>4.7643525427251449E-2</v>
      </c>
      <c r="F12" s="17">
        <v>1.7530781376550959E-2</v>
      </c>
      <c r="G12" s="17">
        <v>2.072841260481351E-2</v>
      </c>
      <c r="H12" s="17">
        <v>3.5180742405579719E-3</v>
      </c>
      <c r="I12" s="17">
        <v>5.5667619183335628E-3</v>
      </c>
      <c r="K12" s="17">
        <v>2.2126565943158701E-2</v>
      </c>
      <c r="L12" s="17">
        <v>2.0881680646034569E-2</v>
      </c>
      <c r="N12" s="17">
        <v>1.7617804667807511E-2</v>
      </c>
      <c r="O12" s="17">
        <v>0</v>
      </c>
      <c r="P12" s="17">
        <v>1.0789166385712499E-2</v>
      </c>
      <c r="Q12" s="17">
        <v>4.8733723181791103E-2</v>
      </c>
      <c r="R12" s="17">
        <v>3.0970113582605069E-2</v>
      </c>
      <c r="S12" s="17">
        <v>2.360563262061962E-2</v>
      </c>
      <c r="T12" s="17">
        <v>2.8974984106416E-2</v>
      </c>
      <c r="U12" s="17">
        <v>2.6660140391407641E-2</v>
      </c>
      <c r="V12" s="17">
        <v>2.187639268248362E-2</v>
      </c>
      <c r="W12" s="17">
        <v>1.8218065776086631E-2</v>
      </c>
      <c r="X12" s="17">
        <v>6.0913152027235644E-3</v>
      </c>
      <c r="Y12" s="17">
        <v>2.3794371738149141E-2</v>
      </c>
      <c r="AA12" s="17">
        <v>2.183246914895956E-2</v>
      </c>
      <c r="AB12" s="17">
        <v>1.488123934326321E-2</v>
      </c>
      <c r="AC12" s="17">
        <v>0</v>
      </c>
      <c r="AD12" s="17">
        <v>1.6838458991347071E-2</v>
      </c>
      <c r="AE12" s="17">
        <v>2.898053293132347E-2</v>
      </c>
      <c r="AF12" s="17">
        <v>1.6984602754414931E-2</v>
      </c>
      <c r="AG12" s="17">
        <v>3.4575366434915183E-2</v>
      </c>
      <c r="AH12" s="17">
        <v>1.7413976316263919E-2</v>
      </c>
      <c r="AI12" s="17">
        <v>5.1720543123380071E-2</v>
      </c>
    </row>
    <row r="13" spans="2:37" ht="19" customHeight="1" x14ac:dyDescent="0.2">
      <c r="B13" s="20" t="s">
        <v>372</v>
      </c>
      <c r="C13" s="17">
        <v>6.3438878645045724E-3</v>
      </c>
      <c r="D13" s="17">
        <v>2.012332810364436E-2</v>
      </c>
      <c r="E13" s="17">
        <v>1.2002906196791931E-2</v>
      </c>
      <c r="F13" s="17">
        <v>6.0409649525139924E-3</v>
      </c>
      <c r="G13" s="17">
        <v>2.8061637916766912E-3</v>
      </c>
      <c r="H13" s="17">
        <v>0</v>
      </c>
      <c r="I13" s="17">
        <v>0</v>
      </c>
      <c r="K13" s="17">
        <v>3.005384406095957E-3</v>
      </c>
      <c r="L13" s="17">
        <v>9.6441064954912135E-3</v>
      </c>
      <c r="N13" s="17">
        <v>0</v>
      </c>
      <c r="O13" s="17">
        <v>1.458201128519479E-2</v>
      </c>
      <c r="P13" s="17">
        <v>0</v>
      </c>
      <c r="Q13" s="17">
        <v>0</v>
      </c>
      <c r="R13" s="17">
        <v>8.3951476224457203E-3</v>
      </c>
      <c r="S13" s="17">
        <v>6.0670050447409569E-3</v>
      </c>
      <c r="T13" s="17">
        <v>1.393869111678471E-2</v>
      </c>
      <c r="U13" s="17">
        <v>6.0173654047975724E-3</v>
      </c>
      <c r="V13" s="17">
        <v>6.9223880669050239E-3</v>
      </c>
      <c r="W13" s="17">
        <v>7.480109943883843E-3</v>
      </c>
      <c r="X13" s="17">
        <v>0</v>
      </c>
      <c r="Y13" s="17">
        <v>1.1494298702371231E-2</v>
      </c>
      <c r="AA13" s="17">
        <v>3.6758356962052889E-3</v>
      </c>
      <c r="AB13" s="17">
        <v>2.2946976427432029E-3</v>
      </c>
      <c r="AC13" s="17">
        <v>6.7256683539879793E-3</v>
      </c>
      <c r="AD13" s="17">
        <v>1.535147610495757E-2</v>
      </c>
      <c r="AE13" s="17">
        <v>2.280091948904862E-3</v>
      </c>
      <c r="AF13" s="17">
        <v>0</v>
      </c>
      <c r="AG13" s="17">
        <v>1.324067643846724E-2</v>
      </c>
      <c r="AH13" s="17">
        <v>6.3759550759886806E-3</v>
      </c>
      <c r="AI13" s="17">
        <v>1.9486215393852459E-2</v>
      </c>
    </row>
    <row r="14" spans="2:37" ht="19" customHeight="1" x14ac:dyDescent="0.2">
      <c r="B14" s="20" t="s">
        <v>75</v>
      </c>
      <c r="C14" s="17">
        <v>2.5548118163156081E-2</v>
      </c>
      <c r="D14" s="17">
        <v>3.2008297792753153E-2</v>
      </c>
      <c r="E14" s="17">
        <v>2.0700238403607081E-2</v>
      </c>
      <c r="F14" s="17">
        <v>4.4376294440373047E-2</v>
      </c>
      <c r="G14" s="17">
        <v>1.592731468539222E-2</v>
      </c>
      <c r="H14" s="17">
        <v>2.1163811720659269E-2</v>
      </c>
      <c r="I14" s="17">
        <v>2.0704093438038969E-2</v>
      </c>
      <c r="K14" s="17">
        <v>1.9597794228144089E-2</v>
      </c>
      <c r="L14" s="17">
        <v>3.1514224809440571E-2</v>
      </c>
      <c r="N14" s="17">
        <v>2.9750294617871782E-2</v>
      </c>
      <c r="O14" s="17">
        <v>1.715861305976225E-2</v>
      </c>
      <c r="P14" s="17">
        <v>3.778685499938763E-2</v>
      </c>
      <c r="Q14" s="17">
        <v>3.4319036666720593E-2</v>
      </c>
      <c r="R14" s="17">
        <v>2.4661431705049679E-2</v>
      </c>
      <c r="S14" s="17">
        <v>2.3044014964749639E-2</v>
      </c>
      <c r="T14" s="17">
        <v>2.0581259045829491E-2</v>
      </c>
      <c r="U14" s="17">
        <v>3.9325109917533768E-2</v>
      </c>
      <c r="V14" s="17">
        <v>2.844295811935028E-2</v>
      </c>
      <c r="W14" s="17">
        <v>1.8804065185722179E-2</v>
      </c>
      <c r="X14" s="17">
        <v>3.7680846616834969E-2</v>
      </c>
      <c r="Y14" s="17">
        <v>1.378370671554623E-3</v>
      </c>
      <c r="AA14" s="17">
        <v>1.0838080727905359E-2</v>
      </c>
      <c r="AB14" s="17">
        <v>2.0728200415883819E-2</v>
      </c>
      <c r="AC14" s="17">
        <v>2.1445904926035191E-2</v>
      </c>
      <c r="AD14" s="17">
        <v>2.2995775120318189E-2</v>
      </c>
      <c r="AE14" s="17">
        <v>8.7628194793901576E-3</v>
      </c>
      <c r="AF14" s="17">
        <v>1.636374546575432E-2</v>
      </c>
      <c r="AG14" s="17">
        <v>9.0227722164144708E-2</v>
      </c>
      <c r="AH14" s="17">
        <v>7.8710977690960165E-2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374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0.52586852123937544</v>
      </c>
      <c r="D9" s="17">
        <v>0.44550450118427271</v>
      </c>
      <c r="E9" s="17">
        <v>0.42405230957835199</v>
      </c>
      <c r="F9" s="17">
        <v>0.47241420691043262</v>
      </c>
      <c r="G9" s="17">
        <v>0.53909643985169564</v>
      </c>
      <c r="H9" s="17">
        <v>0.66893258562678903</v>
      </c>
      <c r="I9" s="17">
        <v>0.59853773044897662</v>
      </c>
      <c r="K9" s="17">
        <v>0.5196661256015267</v>
      </c>
      <c r="L9" s="17">
        <v>0.53080978506495924</v>
      </c>
      <c r="N9" s="17">
        <v>0.56443737861357623</v>
      </c>
      <c r="O9" s="17">
        <v>0.56138694487016549</v>
      </c>
      <c r="P9" s="17">
        <v>0.52628827412212509</v>
      </c>
      <c r="Q9" s="17">
        <v>0.40795041227065237</v>
      </c>
      <c r="R9" s="17">
        <v>0.57430268398444462</v>
      </c>
      <c r="S9" s="17">
        <v>0.53781747353419285</v>
      </c>
      <c r="T9" s="17">
        <v>0.52148235846797253</v>
      </c>
      <c r="U9" s="17">
        <v>0.47843839609233829</v>
      </c>
      <c r="V9" s="17">
        <v>0.47788166672850718</v>
      </c>
      <c r="W9" s="17">
        <v>0.49417460018687859</v>
      </c>
      <c r="X9" s="17">
        <v>0.53703841196874735</v>
      </c>
      <c r="Y9" s="17">
        <v>0.61907461219890381</v>
      </c>
      <c r="AA9" s="17">
        <v>0.57686015845809613</v>
      </c>
      <c r="AB9" s="17">
        <v>0.52178341481540258</v>
      </c>
      <c r="AC9" s="17">
        <v>0.50974514622716049</v>
      </c>
      <c r="AD9" s="17">
        <v>0.53278413900766319</v>
      </c>
      <c r="AE9" s="17">
        <v>0.57907622222536426</v>
      </c>
      <c r="AF9" s="17">
        <v>0.54240911287660365</v>
      </c>
      <c r="AG9" s="17">
        <v>0.38140196458735071</v>
      </c>
      <c r="AH9" s="17">
        <v>0.45875093924494881</v>
      </c>
      <c r="AI9" s="17">
        <v>0.47085529019979211</v>
      </c>
    </row>
    <row r="10" spans="2:37" ht="19" customHeight="1" x14ac:dyDescent="0.2">
      <c r="B10" s="20" t="s">
        <v>369</v>
      </c>
      <c r="C10" s="17">
        <v>0.28077685430154181</v>
      </c>
      <c r="D10" s="17">
        <v>0.26212259634948248</v>
      </c>
      <c r="E10" s="17">
        <v>0.3261703070989404</v>
      </c>
      <c r="F10" s="17">
        <v>0.28347971961183571</v>
      </c>
      <c r="G10" s="17">
        <v>0.29689691940868029</v>
      </c>
      <c r="H10" s="17">
        <v>0.23649391893509089</v>
      </c>
      <c r="I10" s="17">
        <v>0.27061560941727608</v>
      </c>
      <c r="K10" s="17">
        <v>0.29154936137932491</v>
      </c>
      <c r="L10" s="17">
        <v>0.27108145603548811</v>
      </c>
      <c r="N10" s="17">
        <v>0.2635802203937152</v>
      </c>
      <c r="O10" s="17">
        <v>0.24475389139950871</v>
      </c>
      <c r="P10" s="17">
        <v>0.24737415126964291</v>
      </c>
      <c r="Q10" s="17">
        <v>0.32180596360027552</v>
      </c>
      <c r="R10" s="17">
        <v>0.2780134937367944</v>
      </c>
      <c r="S10" s="17">
        <v>0.28896084964157492</v>
      </c>
      <c r="T10" s="17">
        <v>0.24761243319839049</v>
      </c>
      <c r="U10" s="17">
        <v>0.31152886422814619</v>
      </c>
      <c r="V10" s="17">
        <v>0.29370717947277247</v>
      </c>
      <c r="W10" s="17">
        <v>0.32445713339547672</v>
      </c>
      <c r="X10" s="17">
        <v>0.26269358752032101</v>
      </c>
      <c r="Y10" s="17">
        <v>0.23410396711640671</v>
      </c>
      <c r="AA10" s="17">
        <v>0.275822262564134</v>
      </c>
      <c r="AB10" s="17">
        <v>0.2992508609486263</v>
      </c>
      <c r="AC10" s="17">
        <v>0.31344811349737028</v>
      </c>
      <c r="AD10" s="17">
        <v>0.27282774676337629</v>
      </c>
      <c r="AE10" s="17">
        <v>0.25649234752173061</v>
      </c>
      <c r="AF10" s="17">
        <v>0.30291501572077351</v>
      </c>
      <c r="AG10" s="17">
        <v>0.28061858277197788</v>
      </c>
      <c r="AH10" s="17">
        <v>0.26943111387121432</v>
      </c>
      <c r="AI10" s="17">
        <v>0.3128845664086376</v>
      </c>
    </row>
    <row r="11" spans="2:37" ht="32" customHeight="1" x14ac:dyDescent="0.2">
      <c r="B11" s="20" t="s">
        <v>370</v>
      </c>
      <c r="C11" s="17">
        <v>0.1242504876384608</v>
      </c>
      <c r="D11" s="17">
        <v>0.1573531476354206</v>
      </c>
      <c r="E11" s="17">
        <v>0.17446099088812639</v>
      </c>
      <c r="F11" s="17">
        <v>0.16098631398287791</v>
      </c>
      <c r="G11" s="17">
        <v>0.1159521792133652</v>
      </c>
      <c r="H11" s="17">
        <v>6.7000209454793902E-2</v>
      </c>
      <c r="I11" s="17">
        <v>7.6884591242234138E-2</v>
      </c>
      <c r="K11" s="17">
        <v>0.13489273352516079</v>
      </c>
      <c r="L11" s="17">
        <v>0.1137295621658439</v>
      </c>
      <c r="N11" s="17">
        <v>0.1031127546583733</v>
      </c>
      <c r="O11" s="17">
        <v>0.1238799844755452</v>
      </c>
      <c r="P11" s="17">
        <v>0.14535217472326831</v>
      </c>
      <c r="Q11" s="17">
        <v>0.21120995518719721</v>
      </c>
      <c r="R11" s="17">
        <v>8.409511059567594E-2</v>
      </c>
      <c r="S11" s="17">
        <v>9.0394546308485146E-2</v>
      </c>
      <c r="T11" s="17">
        <v>0.16812244814699651</v>
      </c>
      <c r="U11" s="17">
        <v>0.110428570776765</v>
      </c>
      <c r="V11" s="17">
        <v>0.16106500682795549</v>
      </c>
      <c r="W11" s="17">
        <v>0.12902595913702081</v>
      </c>
      <c r="X11" s="17">
        <v>0.11478254667124831</v>
      </c>
      <c r="Y11" s="17">
        <v>9.8475594165527813E-2</v>
      </c>
      <c r="AA11" s="17">
        <v>9.4396212147546926E-2</v>
      </c>
      <c r="AB11" s="17">
        <v>0.1193942911396506</v>
      </c>
      <c r="AC11" s="17">
        <v>0.12989307739698039</v>
      </c>
      <c r="AD11" s="17">
        <v>0.1157955601205741</v>
      </c>
      <c r="AE11" s="17">
        <v>0.120109700937995</v>
      </c>
      <c r="AF11" s="17">
        <v>0.1038205829232775</v>
      </c>
      <c r="AG11" s="17">
        <v>0.1626650573672162</v>
      </c>
      <c r="AH11" s="17">
        <v>0.1486864240550459</v>
      </c>
      <c r="AI11" s="17">
        <v>0.16995941526417241</v>
      </c>
    </row>
    <row r="12" spans="2:37" ht="19" customHeight="1" x14ac:dyDescent="0.2">
      <c r="B12" s="20" t="s">
        <v>371</v>
      </c>
      <c r="C12" s="17">
        <v>2.5227512791810139E-2</v>
      </c>
      <c r="D12" s="17">
        <v>5.175314136599625E-2</v>
      </c>
      <c r="E12" s="17">
        <v>3.9213252050009743E-2</v>
      </c>
      <c r="F12" s="17">
        <v>3.0290863648458649E-2</v>
      </c>
      <c r="G12" s="17">
        <v>3.27217706501573E-2</v>
      </c>
      <c r="H12" s="17">
        <v>0</v>
      </c>
      <c r="I12" s="17">
        <v>2.9843791332522861E-3</v>
      </c>
      <c r="K12" s="17">
        <v>1.7699361057306611E-2</v>
      </c>
      <c r="L12" s="17">
        <v>3.2733773129166192E-2</v>
      </c>
      <c r="N12" s="17">
        <v>3.1038256109489671E-2</v>
      </c>
      <c r="O12" s="17">
        <v>3.4263968267579888E-2</v>
      </c>
      <c r="P12" s="17">
        <v>4.1722374566979727E-2</v>
      </c>
      <c r="Q12" s="17">
        <v>2.4714632275154639E-2</v>
      </c>
      <c r="R12" s="17">
        <v>1.806046321251174E-2</v>
      </c>
      <c r="S12" s="17">
        <v>2.422042759966225E-2</v>
      </c>
      <c r="T12" s="17">
        <v>2.1273828550778719E-2</v>
      </c>
      <c r="U12" s="17">
        <v>4.3777209074069873E-2</v>
      </c>
      <c r="V12" s="17">
        <v>1.7259802132140921E-2</v>
      </c>
      <c r="W12" s="17">
        <v>1.8298004058070989E-2</v>
      </c>
      <c r="X12" s="17">
        <v>3.2770683240804913E-2</v>
      </c>
      <c r="Y12" s="17">
        <v>1.7410592680528199E-2</v>
      </c>
      <c r="AA12" s="17">
        <v>2.5774541193382419E-2</v>
      </c>
      <c r="AB12" s="17">
        <v>1.565201510477908E-2</v>
      </c>
      <c r="AC12" s="17">
        <v>0</v>
      </c>
      <c r="AD12" s="17">
        <v>3.2951199680448927E-2</v>
      </c>
      <c r="AE12" s="17">
        <v>2.2676875530423E-2</v>
      </c>
      <c r="AF12" s="17">
        <v>5.0855288479345652E-2</v>
      </c>
      <c r="AG12" s="17">
        <v>6.4945730968590895E-2</v>
      </c>
      <c r="AH12" s="17">
        <v>2.5353870675021511E-2</v>
      </c>
      <c r="AI12" s="17">
        <v>1.8470113215003921E-2</v>
      </c>
    </row>
    <row r="13" spans="2:37" ht="19" customHeight="1" x14ac:dyDescent="0.2">
      <c r="B13" s="20" t="s">
        <v>372</v>
      </c>
      <c r="C13" s="17">
        <v>8.1490805951485498E-3</v>
      </c>
      <c r="D13" s="17">
        <v>2.6876834991006269E-2</v>
      </c>
      <c r="E13" s="17">
        <v>1.490489124768073E-2</v>
      </c>
      <c r="F13" s="17">
        <v>3.052364221360617E-3</v>
      </c>
      <c r="G13" s="17">
        <v>2.7237447913685468E-3</v>
      </c>
      <c r="H13" s="17">
        <v>6.3875444245406069E-3</v>
      </c>
      <c r="I13" s="17">
        <v>0</v>
      </c>
      <c r="K13" s="17">
        <v>1.0773239368526449E-2</v>
      </c>
      <c r="L13" s="17">
        <v>5.6325108244432483E-3</v>
      </c>
      <c r="N13" s="17">
        <v>0</v>
      </c>
      <c r="O13" s="17">
        <v>0</v>
      </c>
      <c r="P13" s="17">
        <v>0</v>
      </c>
      <c r="Q13" s="17">
        <v>0</v>
      </c>
      <c r="R13" s="17">
        <v>1.7230265078780439E-2</v>
      </c>
      <c r="S13" s="17">
        <v>1.067566446075653E-2</v>
      </c>
      <c r="T13" s="17">
        <v>1.2723877643869459E-2</v>
      </c>
      <c r="U13" s="17">
        <v>1.098866272543636E-2</v>
      </c>
      <c r="V13" s="17">
        <v>1.438978033560203E-2</v>
      </c>
      <c r="W13" s="17">
        <v>3.5749876471602368E-3</v>
      </c>
      <c r="X13" s="17">
        <v>0</v>
      </c>
      <c r="Y13" s="17">
        <v>1.1469625204733481E-2</v>
      </c>
      <c r="AA13" s="17">
        <v>7.3551276684203767E-3</v>
      </c>
      <c r="AB13" s="17">
        <v>7.2410597545241326E-3</v>
      </c>
      <c r="AC13" s="17">
        <v>0</v>
      </c>
      <c r="AD13" s="17">
        <v>1.9050911144894361E-2</v>
      </c>
      <c r="AE13" s="17">
        <v>8.204970177042404E-3</v>
      </c>
      <c r="AF13" s="17">
        <v>0</v>
      </c>
      <c r="AG13" s="17">
        <v>1.452341576463829E-2</v>
      </c>
      <c r="AH13" s="17">
        <v>0</v>
      </c>
      <c r="AI13" s="17">
        <v>8.733280067767319E-3</v>
      </c>
    </row>
    <row r="14" spans="2:37" ht="19" customHeight="1" x14ac:dyDescent="0.2">
      <c r="B14" s="20" t="s">
        <v>75</v>
      </c>
      <c r="C14" s="17">
        <v>3.5727543433663307E-2</v>
      </c>
      <c r="D14" s="17">
        <v>5.6389778473821463E-2</v>
      </c>
      <c r="E14" s="17">
        <v>2.1198249136890751E-2</v>
      </c>
      <c r="F14" s="17">
        <v>4.9776531625034717E-2</v>
      </c>
      <c r="G14" s="17">
        <v>1.260894608473306E-2</v>
      </c>
      <c r="H14" s="17">
        <v>2.1185741558785519E-2</v>
      </c>
      <c r="I14" s="17">
        <v>5.0977689758260981E-2</v>
      </c>
      <c r="K14" s="17">
        <v>2.5419179068154621E-2</v>
      </c>
      <c r="L14" s="17">
        <v>4.6012912780099398E-2</v>
      </c>
      <c r="N14" s="17">
        <v>3.7831390224845537E-2</v>
      </c>
      <c r="O14" s="17">
        <v>3.5715210987200902E-2</v>
      </c>
      <c r="P14" s="17">
        <v>3.9263025317984111E-2</v>
      </c>
      <c r="Q14" s="17">
        <v>3.4319036666720593E-2</v>
      </c>
      <c r="R14" s="17">
        <v>2.829798339179285E-2</v>
      </c>
      <c r="S14" s="17">
        <v>4.7931038455328062E-2</v>
      </c>
      <c r="T14" s="17">
        <v>2.87850539919925E-2</v>
      </c>
      <c r="U14" s="17">
        <v>4.4838297103244371E-2</v>
      </c>
      <c r="V14" s="17">
        <v>3.5696564503021659E-2</v>
      </c>
      <c r="W14" s="17">
        <v>3.0469315575392789E-2</v>
      </c>
      <c r="X14" s="17">
        <v>5.2714770598878143E-2</v>
      </c>
      <c r="Y14" s="17">
        <v>1.946560863389999E-2</v>
      </c>
      <c r="AA14" s="17">
        <v>1.9791697968420049E-2</v>
      </c>
      <c r="AB14" s="17">
        <v>3.6678358237017462E-2</v>
      </c>
      <c r="AC14" s="17">
        <v>4.6913662878488763E-2</v>
      </c>
      <c r="AD14" s="17">
        <v>2.659044328304323E-2</v>
      </c>
      <c r="AE14" s="17">
        <v>1.3439883607444591E-2</v>
      </c>
      <c r="AF14" s="17">
        <v>0</v>
      </c>
      <c r="AG14" s="17">
        <v>9.5845248540226038E-2</v>
      </c>
      <c r="AH14" s="17">
        <v>9.7777652153769531E-2</v>
      </c>
      <c r="AI14" s="17">
        <v>1.9097334844626411E-2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95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0.37837634508440737</v>
      </c>
      <c r="D9" s="17">
        <v>0.2418172270502682</v>
      </c>
      <c r="E9" s="17">
        <v>0.30280234642711451</v>
      </c>
      <c r="F9" s="17">
        <v>0.33843300313692909</v>
      </c>
      <c r="G9" s="17">
        <v>0.41045700120476469</v>
      </c>
      <c r="H9" s="17">
        <v>0.44082410021592339</v>
      </c>
      <c r="I9" s="17">
        <v>0.49455486174607</v>
      </c>
      <c r="K9" s="17">
        <v>0.44118048296261242</v>
      </c>
      <c r="L9" s="17">
        <v>0.31846641813067322</v>
      </c>
      <c r="N9" s="17">
        <v>0.43398143870391981</v>
      </c>
      <c r="O9" s="17">
        <v>0.24233083274549241</v>
      </c>
      <c r="P9" s="17">
        <v>0.38149571522111309</v>
      </c>
      <c r="Q9" s="17">
        <v>0.34615896440265048</v>
      </c>
      <c r="R9" s="17">
        <v>0.37521249628016801</v>
      </c>
      <c r="S9" s="17">
        <v>0.41811916142533939</v>
      </c>
      <c r="T9" s="17">
        <v>0.35917763684150222</v>
      </c>
      <c r="U9" s="17">
        <v>0.35420820203780862</v>
      </c>
      <c r="V9" s="17">
        <v>0.37492256783425071</v>
      </c>
      <c r="W9" s="17">
        <v>0.3684641862145383</v>
      </c>
      <c r="X9" s="17">
        <v>0.35301208954919722</v>
      </c>
      <c r="Y9" s="17">
        <v>0.4305181101951569</v>
      </c>
      <c r="AA9" s="17">
        <v>0.46452688992448421</v>
      </c>
      <c r="AB9" s="17">
        <v>0.43150100749837739</v>
      </c>
      <c r="AC9" s="17">
        <v>0.48801875211893841</v>
      </c>
      <c r="AD9" s="17">
        <v>0.28133531536660999</v>
      </c>
      <c r="AE9" s="17">
        <v>0.40899646216648972</v>
      </c>
      <c r="AF9" s="17">
        <v>0.3705195829402631</v>
      </c>
      <c r="AG9" s="17">
        <v>0.2263070895879839</v>
      </c>
      <c r="AH9" s="17">
        <v>0.26166785501102602</v>
      </c>
      <c r="AI9" s="17">
        <v>0.29920372118164518</v>
      </c>
    </row>
    <row r="10" spans="2:37" ht="19" customHeight="1" x14ac:dyDescent="0.2">
      <c r="B10" s="20" t="s">
        <v>90</v>
      </c>
      <c r="C10" s="17">
        <v>0.21475010495811311</v>
      </c>
      <c r="D10" s="17">
        <v>0.25760401852298898</v>
      </c>
      <c r="E10" s="17">
        <v>0.24556084437970599</v>
      </c>
      <c r="F10" s="17">
        <v>0.28311261782036462</v>
      </c>
      <c r="G10" s="17">
        <v>0.2312113684787378</v>
      </c>
      <c r="H10" s="17">
        <v>0.16519506261389741</v>
      </c>
      <c r="I10" s="17">
        <v>0.12571773751509641</v>
      </c>
      <c r="K10" s="17">
        <v>0.2196517610591939</v>
      </c>
      <c r="L10" s="17">
        <v>0.2094954781760561</v>
      </c>
      <c r="N10" s="17">
        <v>0.170628738335178</v>
      </c>
      <c r="O10" s="17">
        <v>0.19834161503929151</v>
      </c>
      <c r="P10" s="17">
        <v>0.19143088687195869</v>
      </c>
      <c r="Q10" s="17">
        <v>0.18077942633543109</v>
      </c>
      <c r="R10" s="17">
        <v>0.17909218809954289</v>
      </c>
      <c r="S10" s="17">
        <v>0.2471488753295735</v>
      </c>
      <c r="T10" s="17">
        <v>0.24947855276057671</v>
      </c>
      <c r="U10" s="17">
        <v>0.23211735695284791</v>
      </c>
      <c r="V10" s="17">
        <v>0.24474166277826301</v>
      </c>
      <c r="W10" s="17">
        <v>0.24523558616007299</v>
      </c>
      <c r="X10" s="17">
        <v>0.20414699677712489</v>
      </c>
      <c r="Y10" s="17">
        <v>0.18148592606185129</v>
      </c>
      <c r="AA10" s="17">
        <v>0.2143039044261241</v>
      </c>
      <c r="AB10" s="17">
        <v>0.21305063146928471</v>
      </c>
      <c r="AC10" s="17">
        <v>0.22513641287475339</v>
      </c>
      <c r="AD10" s="17">
        <v>0.26922238805586712</v>
      </c>
      <c r="AE10" s="17">
        <v>0.2021214735641492</v>
      </c>
      <c r="AF10" s="17">
        <v>0.15019262621816981</v>
      </c>
      <c r="AG10" s="17">
        <v>0.139519046374946</v>
      </c>
      <c r="AH10" s="17">
        <v>0.2364431077682598</v>
      </c>
      <c r="AI10" s="17">
        <v>0.24274767333468961</v>
      </c>
    </row>
    <row r="11" spans="2:37" ht="19" customHeight="1" x14ac:dyDescent="0.2">
      <c r="B11" s="20" t="s">
        <v>83</v>
      </c>
      <c r="C11" s="17">
        <v>0.11683202402950731</v>
      </c>
      <c r="D11" s="17">
        <v>0.17699205126529019</v>
      </c>
      <c r="E11" s="17">
        <v>0.19284913690651631</v>
      </c>
      <c r="F11" s="17">
        <v>0.13401784963962679</v>
      </c>
      <c r="G11" s="17">
        <v>6.0051069454582828E-2</v>
      </c>
      <c r="H11" s="17">
        <v>0.1078927174217008</v>
      </c>
      <c r="I11" s="17">
        <v>5.3672806347191182E-2</v>
      </c>
      <c r="K11" s="17">
        <v>0.10500383918142819</v>
      </c>
      <c r="L11" s="17">
        <v>0.12742419456429549</v>
      </c>
      <c r="N11" s="17">
        <v>0.1156689279888365</v>
      </c>
      <c r="O11" s="17">
        <v>0.18548470780635259</v>
      </c>
      <c r="P11" s="17">
        <v>6.884430601206161E-2</v>
      </c>
      <c r="Q11" s="17">
        <v>0.17182188613077851</v>
      </c>
      <c r="R11" s="17">
        <v>0.1171449154851118</v>
      </c>
      <c r="S11" s="17">
        <v>0.1182083944466589</v>
      </c>
      <c r="T11" s="17">
        <v>0.1053657455229115</v>
      </c>
      <c r="U11" s="17">
        <v>0.13497915964507881</v>
      </c>
      <c r="V11" s="17">
        <v>0.12846061707317391</v>
      </c>
      <c r="W11" s="17">
        <v>9.9543914695815472E-2</v>
      </c>
      <c r="X11" s="17">
        <v>9.3376794350162162E-2</v>
      </c>
      <c r="Y11" s="17">
        <v>0.1141718688461644</v>
      </c>
      <c r="AA11" s="17">
        <v>0.12057927399846451</v>
      </c>
      <c r="AB11" s="17">
        <v>0.14692261255824121</v>
      </c>
      <c r="AC11" s="17">
        <v>7.6882491558462024E-2</v>
      </c>
      <c r="AD11" s="17">
        <v>0.1500620461976124</v>
      </c>
      <c r="AE11" s="17">
        <v>9.1164197374282996E-2</v>
      </c>
      <c r="AF11" s="17">
        <v>0.17339181478994031</v>
      </c>
      <c r="AG11" s="17">
        <v>7.7875025461770025E-2</v>
      </c>
      <c r="AH11" s="17">
        <v>9.6995054846525597E-2</v>
      </c>
      <c r="AI11" s="17">
        <v>0.13956946878504059</v>
      </c>
    </row>
    <row r="12" spans="2:37" ht="19" customHeight="1" x14ac:dyDescent="0.2">
      <c r="B12" s="20" t="s">
        <v>91</v>
      </c>
      <c r="C12" s="17">
        <v>6.6242129869088964E-2</v>
      </c>
      <c r="D12" s="17">
        <v>6.8585110752509587E-2</v>
      </c>
      <c r="E12" s="17">
        <v>9.4672164130066516E-2</v>
      </c>
      <c r="F12" s="17">
        <v>7.9036634493174676E-2</v>
      </c>
      <c r="G12" s="17">
        <v>7.2068268607317729E-2</v>
      </c>
      <c r="H12" s="17">
        <v>5.8149464429867653E-2</v>
      </c>
      <c r="I12" s="17">
        <v>3.1945752438057848E-2</v>
      </c>
      <c r="K12" s="17">
        <v>5.6062541220273543E-2</v>
      </c>
      <c r="L12" s="17">
        <v>7.6581671279484675E-2</v>
      </c>
      <c r="N12" s="17">
        <v>6.7477454928992528E-2</v>
      </c>
      <c r="O12" s="17">
        <v>3.0616020584198191E-2</v>
      </c>
      <c r="P12" s="17">
        <v>0.1093579616037601</v>
      </c>
      <c r="Q12" s="17">
        <v>6.4086339657228097E-2</v>
      </c>
      <c r="R12" s="17">
        <v>7.5709083285298032E-2</v>
      </c>
      <c r="S12" s="17">
        <v>2.9294078126574641E-2</v>
      </c>
      <c r="T12" s="17">
        <v>6.8040369328823666E-2</v>
      </c>
      <c r="U12" s="17">
        <v>7.0931457094037378E-2</v>
      </c>
      <c r="V12" s="17">
        <v>8.0971451191810054E-2</v>
      </c>
      <c r="W12" s="17">
        <v>6.0448281436397508E-2</v>
      </c>
      <c r="X12" s="17">
        <v>6.5929380920748626E-2</v>
      </c>
      <c r="Y12" s="17">
        <v>5.4741309163304393E-2</v>
      </c>
      <c r="AA12" s="17">
        <v>3.0162511658346471E-2</v>
      </c>
      <c r="AB12" s="17">
        <v>5.91868844410443E-2</v>
      </c>
      <c r="AC12" s="17">
        <v>3.5605136286102207E-2</v>
      </c>
      <c r="AD12" s="17">
        <v>7.4101247311997007E-2</v>
      </c>
      <c r="AE12" s="17">
        <v>8.5666342223022302E-2</v>
      </c>
      <c r="AF12" s="17">
        <v>4.9266991589549607E-2</v>
      </c>
      <c r="AG12" s="17">
        <v>0.10171317447771611</v>
      </c>
      <c r="AH12" s="17">
        <v>5.8491430226215342E-2</v>
      </c>
      <c r="AI12" s="17">
        <v>9.548243690960799E-2</v>
      </c>
    </row>
    <row r="13" spans="2:37" ht="19" customHeight="1" x14ac:dyDescent="0.2">
      <c r="B13" s="20" t="s">
        <v>85</v>
      </c>
      <c r="C13" s="17">
        <v>3.5828482187301149E-2</v>
      </c>
      <c r="D13" s="17">
        <v>6.1405202505225881E-2</v>
      </c>
      <c r="E13" s="17">
        <v>2.5787600101394938E-2</v>
      </c>
      <c r="F13" s="17">
        <v>2.600906004991952E-2</v>
      </c>
      <c r="G13" s="17">
        <v>3.7680198702868539E-2</v>
      </c>
      <c r="H13" s="17">
        <v>2.477966912534172E-2</v>
      </c>
      <c r="I13" s="17">
        <v>4.0866061006619568E-2</v>
      </c>
      <c r="K13" s="17">
        <v>3.035023869889944E-2</v>
      </c>
      <c r="L13" s="17">
        <v>4.0497764127198521E-2</v>
      </c>
      <c r="N13" s="17">
        <v>2.961815691426194E-2</v>
      </c>
      <c r="O13" s="17">
        <v>0.108203167270361</v>
      </c>
      <c r="P13" s="17">
        <v>1.9059752765357811E-2</v>
      </c>
      <c r="Q13" s="17">
        <v>4.9298086558774809E-2</v>
      </c>
      <c r="R13" s="17">
        <v>2.6295711711929522E-2</v>
      </c>
      <c r="S13" s="17">
        <v>3.7659318074123919E-2</v>
      </c>
      <c r="T13" s="17">
        <v>2.6753519215880942E-2</v>
      </c>
      <c r="U13" s="17">
        <v>6.1671778362740078E-2</v>
      </c>
      <c r="V13" s="17">
        <v>2.5768371090468499E-2</v>
      </c>
      <c r="W13" s="17">
        <v>3.1751256453413798E-2</v>
      </c>
      <c r="X13" s="17">
        <v>3.6548412141315989E-2</v>
      </c>
      <c r="Y13" s="17">
        <v>3.3382438451918711E-2</v>
      </c>
      <c r="AA13" s="17">
        <v>2.5281723492943099E-2</v>
      </c>
      <c r="AB13" s="17">
        <v>7.4979542682916539E-3</v>
      </c>
      <c r="AC13" s="17">
        <v>4.1954589909682857E-2</v>
      </c>
      <c r="AD13" s="17">
        <v>2.3677029964493709E-2</v>
      </c>
      <c r="AE13" s="17">
        <v>4.3691650545723562E-2</v>
      </c>
      <c r="AF13" s="17">
        <v>4.8973995929531937E-2</v>
      </c>
      <c r="AG13" s="17">
        <v>6.8007107055116964E-2</v>
      </c>
      <c r="AH13" s="17">
        <v>5.5310637871434837E-2</v>
      </c>
      <c r="AI13" s="17">
        <v>6.9256259866003644E-2</v>
      </c>
    </row>
    <row r="14" spans="2:37" ht="19" customHeight="1" x14ac:dyDescent="0.2">
      <c r="B14" s="20" t="s">
        <v>86</v>
      </c>
      <c r="C14" s="17">
        <v>9.3900460529980107E-2</v>
      </c>
      <c r="D14" s="17">
        <v>0.11714863194426341</v>
      </c>
      <c r="E14" s="17">
        <v>8.9942992675125816E-2</v>
      </c>
      <c r="F14" s="17">
        <v>8.3672745716579455E-2</v>
      </c>
      <c r="G14" s="17">
        <v>0.1120871419599502</v>
      </c>
      <c r="H14" s="17">
        <v>7.3622057284080861E-2</v>
      </c>
      <c r="I14" s="17">
        <v>8.8748167051143009E-2</v>
      </c>
      <c r="K14" s="17">
        <v>7.4737501898339012E-2</v>
      </c>
      <c r="L14" s="17">
        <v>0.1123297483818755</v>
      </c>
      <c r="N14" s="17">
        <v>9.0252655461535061E-2</v>
      </c>
      <c r="O14" s="17">
        <v>0.1562373216728348</v>
      </c>
      <c r="P14" s="17">
        <v>9.5654937855157829E-2</v>
      </c>
      <c r="Q14" s="17">
        <v>9.8249104952697383E-2</v>
      </c>
      <c r="R14" s="17">
        <v>0.1039105134808874</v>
      </c>
      <c r="S14" s="17">
        <v>7.001995326175034E-2</v>
      </c>
      <c r="T14" s="17">
        <v>0.1143065243557861</v>
      </c>
      <c r="U14" s="17">
        <v>8.3895164443062803E-2</v>
      </c>
      <c r="V14" s="17">
        <v>8.4512815457116697E-2</v>
      </c>
      <c r="W14" s="17">
        <v>9.8597893868014833E-2</v>
      </c>
      <c r="X14" s="17">
        <v>7.8442295272867668E-2</v>
      </c>
      <c r="Y14" s="17">
        <v>9.8547334480330845E-2</v>
      </c>
      <c r="AA14" s="17">
        <v>5.4831217227878593E-2</v>
      </c>
      <c r="AB14" s="17">
        <v>8.0820936987422418E-2</v>
      </c>
      <c r="AC14" s="17">
        <v>8.4502776049486444E-2</v>
      </c>
      <c r="AD14" s="17">
        <v>0.12983154386829601</v>
      </c>
      <c r="AE14" s="17">
        <v>7.891080462910624E-2</v>
      </c>
      <c r="AF14" s="17">
        <v>0.12036083229634401</v>
      </c>
      <c r="AG14" s="17">
        <v>0.14071106597204969</v>
      </c>
      <c r="AH14" s="17">
        <v>0.1506432593496688</v>
      </c>
      <c r="AI14" s="17">
        <v>6.4905222617904115E-2</v>
      </c>
    </row>
    <row r="15" spans="2:37" ht="19" customHeight="1" x14ac:dyDescent="0.2">
      <c r="B15" s="20" t="s">
        <v>92</v>
      </c>
      <c r="C15" s="17">
        <v>9.4070453341601926E-2</v>
      </c>
      <c r="D15" s="17">
        <v>7.6447757959453508E-2</v>
      </c>
      <c r="E15" s="17">
        <v>4.8384915380075812E-2</v>
      </c>
      <c r="F15" s="17">
        <v>5.5718089143405813E-2</v>
      </c>
      <c r="G15" s="17">
        <v>7.6444951591778207E-2</v>
      </c>
      <c r="H15" s="17">
        <v>0.12953692890918819</v>
      </c>
      <c r="I15" s="17">
        <v>0.16449461389582201</v>
      </c>
      <c r="K15" s="17">
        <v>7.3013634979253492E-2</v>
      </c>
      <c r="L15" s="17">
        <v>0.1152047253404167</v>
      </c>
      <c r="N15" s="17">
        <v>9.237262766727615E-2</v>
      </c>
      <c r="O15" s="17">
        <v>7.878633488146948E-2</v>
      </c>
      <c r="P15" s="17">
        <v>0.13415643967059099</v>
      </c>
      <c r="Q15" s="17">
        <v>8.9606191962439907E-2</v>
      </c>
      <c r="R15" s="17">
        <v>0.1226350916570623</v>
      </c>
      <c r="S15" s="17">
        <v>7.9550219335979208E-2</v>
      </c>
      <c r="T15" s="17">
        <v>7.6877651974518929E-2</v>
      </c>
      <c r="U15" s="17">
        <v>6.2196881464424501E-2</v>
      </c>
      <c r="V15" s="17">
        <v>6.0622514574916929E-2</v>
      </c>
      <c r="W15" s="17">
        <v>9.5958881171747029E-2</v>
      </c>
      <c r="X15" s="17">
        <v>0.16854403098858339</v>
      </c>
      <c r="Y15" s="17">
        <v>8.7153012801273466E-2</v>
      </c>
      <c r="AA15" s="17">
        <v>9.031447927175891E-2</v>
      </c>
      <c r="AB15" s="17">
        <v>6.1019972777338241E-2</v>
      </c>
      <c r="AC15" s="17">
        <v>4.7899841202574601E-2</v>
      </c>
      <c r="AD15" s="17">
        <v>7.1770429235123792E-2</v>
      </c>
      <c r="AE15" s="17">
        <v>8.9449069497225947E-2</v>
      </c>
      <c r="AF15" s="17">
        <v>8.7294156236201376E-2</v>
      </c>
      <c r="AG15" s="17">
        <v>0.24586749107041739</v>
      </c>
      <c r="AH15" s="17">
        <v>0.1404486549268697</v>
      </c>
      <c r="AI15" s="17">
        <v>8.8835217305108669E-2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375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0.62910759195453825</v>
      </c>
      <c r="D9" s="17">
        <v>0.46714459609544923</v>
      </c>
      <c r="E9" s="17">
        <v>0.4874820886945298</v>
      </c>
      <c r="F9" s="17">
        <v>0.54575456149324542</v>
      </c>
      <c r="G9" s="17">
        <v>0.62562799265048508</v>
      </c>
      <c r="H9" s="17">
        <v>0.81102503823923722</v>
      </c>
      <c r="I9" s="17">
        <v>0.79993323713277986</v>
      </c>
      <c r="K9" s="17">
        <v>0.62705766310700528</v>
      </c>
      <c r="L9" s="17">
        <v>0.63067368581436201</v>
      </c>
      <c r="N9" s="17">
        <v>0.76181555986487515</v>
      </c>
      <c r="O9" s="17">
        <v>0.71866629152689132</v>
      </c>
      <c r="P9" s="17">
        <v>0.60520862531042396</v>
      </c>
      <c r="Q9" s="17">
        <v>0.47526110701317359</v>
      </c>
      <c r="R9" s="17">
        <v>0.62981689263998586</v>
      </c>
      <c r="S9" s="17">
        <v>0.64452837679776576</v>
      </c>
      <c r="T9" s="17">
        <v>0.5814668487440201</v>
      </c>
      <c r="U9" s="17">
        <v>0.53173832646522745</v>
      </c>
      <c r="V9" s="17">
        <v>0.55725466085533426</v>
      </c>
      <c r="W9" s="17">
        <v>0.64993010715870969</v>
      </c>
      <c r="X9" s="17">
        <v>0.67660026160761799</v>
      </c>
      <c r="Y9" s="17">
        <v>0.70791013938101544</v>
      </c>
      <c r="AA9" s="17">
        <v>0.6945860591019607</v>
      </c>
      <c r="AB9" s="17">
        <v>0.59178600496210143</v>
      </c>
      <c r="AC9" s="17">
        <v>0.67221543822124308</v>
      </c>
      <c r="AD9" s="17">
        <v>0.62952437783480664</v>
      </c>
      <c r="AE9" s="17">
        <v>0.64745720723843525</v>
      </c>
      <c r="AF9" s="17">
        <v>0.76204444547774897</v>
      </c>
      <c r="AG9" s="17">
        <v>0.50886890951597286</v>
      </c>
      <c r="AH9" s="17">
        <v>0.59336028945449104</v>
      </c>
      <c r="AI9" s="17">
        <v>0.59548353801696818</v>
      </c>
    </row>
    <row r="10" spans="2:37" ht="19" customHeight="1" x14ac:dyDescent="0.2">
      <c r="B10" s="20" t="s">
        <v>369</v>
      </c>
      <c r="C10" s="17">
        <v>0.21335157759974149</v>
      </c>
      <c r="D10" s="17">
        <v>0.24712861898065161</v>
      </c>
      <c r="E10" s="17">
        <v>0.29171475305127331</v>
      </c>
      <c r="F10" s="17">
        <v>0.24251153561134131</v>
      </c>
      <c r="G10" s="17">
        <v>0.22620740059229699</v>
      </c>
      <c r="H10" s="17">
        <v>0.13922008478959971</v>
      </c>
      <c r="I10" s="17">
        <v>0.14292039253032399</v>
      </c>
      <c r="K10" s="17">
        <v>0.2272967825686931</v>
      </c>
      <c r="L10" s="17">
        <v>0.20098134115167859</v>
      </c>
      <c r="N10" s="17">
        <v>0.1537530809135525</v>
      </c>
      <c r="O10" s="17">
        <v>0.14223013652240851</v>
      </c>
      <c r="P10" s="17">
        <v>0.2353349842837896</v>
      </c>
      <c r="Q10" s="17">
        <v>0.24368479434511989</v>
      </c>
      <c r="R10" s="17">
        <v>0.21961750916573461</v>
      </c>
      <c r="S10" s="17">
        <v>0.22171122774469129</v>
      </c>
      <c r="T10" s="17">
        <v>0.20070008468439271</v>
      </c>
      <c r="U10" s="17">
        <v>0.27493326809899071</v>
      </c>
      <c r="V10" s="17">
        <v>0.2322256172632762</v>
      </c>
      <c r="W10" s="17">
        <v>0.22403239041186451</v>
      </c>
      <c r="X10" s="17">
        <v>0.20855307079748639</v>
      </c>
      <c r="Y10" s="17">
        <v>0.16334635998916</v>
      </c>
      <c r="AA10" s="17">
        <v>0.21213589471549071</v>
      </c>
      <c r="AB10" s="17">
        <v>0.24268989939580601</v>
      </c>
      <c r="AC10" s="17">
        <v>0.2187897569903923</v>
      </c>
      <c r="AD10" s="17">
        <v>0.20777007649304349</v>
      </c>
      <c r="AE10" s="17">
        <v>0.2358849077310782</v>
      </c>
      <c r="AF10" s="17">
        <v>0.16883669627356299</v>
      </c>
      <c r="AG10" s="17">
        <v>0.18672260199659871</v>
      </c>
      <c r="AH10" s="17">
        <v>0.15125097717234631</v>
      </c>
      <c r="AI10" s="17">
        <v>0.17498952428773751</v>
      </c>
    </row>
    <row r="11" spans="2:37" ht="32" customHeight="1" x14ac:dyDescent="0.2">
      <c r="B11" s="20" t="s">
        <v>370</v>
      </c>
      <c r="C11" s="17">
        <v>0.1080587170801853</v>
      </c>
      <c r="D11" s="17">
        <v>0.19419464109566029</v>
      </c>
      <c r="E11" s="17">
        <v>0.16363973013276231</v>
      </c>
      <c r="F11" s="17">
        <v>0.14611181618600039</v>
      </c>
      <c r="G11" s="17">
        <v>0.100738067930812</v>
      </c>
      <c r="H11" s="17">
        <v>2.8675406321798411E-2</v>
      </c>
      <c r="I11" s="17">
        <v>3.4155822571745528E-2</v>
      </c>
      <c r="K11" s="17">
        <v>0.10618892021289129</v>
      </c>
      <c r="L11" s="17">
        <v>0.1096705542808158</v>
      </c>
      <c r="N11" s="17">
        <v>4.8720288421732559E-2</v>
      </c>
      <c r="O11" s="17">
        <v>9.0803799186086914E-2</v>
      </c>
      <c r="P11" s="17">
        <v>9.8507231800839409E-2</v>
      </c>
      <c r="Q11" s="17">
        <v>0.20991483678004871</v>
      </c>
      <c r="R11" s="17">
        <v>9.545974894082003E-2</v>
      </c>
      <c r="S11" s="17">
        <v>9.1896191860039944E-2</v>
      </c>
      <c r="T11" s="17">
        <v>0.1466889801677527</v>
      </c>
      <c r="U11" s="17">
        <v>0.1153139644334991</v>
      </c>
      <c r="V11" s="17">
        <v>0.15046250536253969</v>
      </c>
      <c r="W11" s="17">
        <v>8.9098162672390097E-2</v>
      </c>
      <c r="X11" s="17">
        <v>8.4447179134871764E-2</v>
      </c>
      <c r="Y11" s="17">
        <v>0.1079644849802698</v>
      </c>
      <c r="AA11" s="17">
        <v>7.4871208853619517E-2</v>
      </c>
      <c r="AB11" s="17">
        <v>0.1199684334334309</v>
      </c>
      <c r="AC11" s="17">
        <v>7.4494699061705E-2</v>
      </c>
      <c r="AD11" s="17">
        <v>0.1076505492136854</v>
      </c>
      <c r="AE11" s="17">
        <v>8.6505759067362423E-2</v>
      </c>
      <c r="AF11" s="17">
        <v>5.2134255494273231E-2</v>
      </c>
      <c r="AG11" s="17">
        <v>0.1977637813482728</v>
      </c>
      <c r="AH11" s="17">
        <v>0.13564756644413969</v>
      </c>
      <c r="AI11" s="17">
        <v>0.16276762264007891</v>
      </c>
    </row>
    <row r="12" spans="2:37" ht="19" customHeight="1" x14ac:dyDescent="0.2">
      <c r="B12" s="20" t="s">
        <v>371</v>
      </c>
      <c r="C12" s="17">
        <v>1.9273272649984879E-2</v>
      </c>
      <c r="D12" s="17">
        <v>4.4635698081602122E-2</v>
      </c>
      <c r="E12" s="17">
        <v>2.399378923261616E-2</v>
      </c>
      <c r="F12" s="17">
        <v>1.5325450721095431E-2</v>
      </c>
      <c r="G12" s="17">
        <v>3.1656220307442723E-2</v>
      </c>
      <c r="H12" s="17">
        <v>3.5180742405579719E-3</v>
      </c>
      <c r="I12" s="17">
        <v>2.3017294692344922E-3</v>
      </c>
      <c r="K12" s="17">
        <v>1.7834819813685818E-2</v>
      </c>
      <c r="L12" s="17">
        <v>1.98950681995669E-2</v>
      </c>
      <c r="N12" s="17">
        <v>1.157887766126519E-2</v>
      </c>
      <c r="O12" s="17">
        <v>3.114115970485111E-2</v>
      </c>
      <c r="P12" s="17">
        <v>2.163158702950934E-2</v>
      </c>
      <c r="Q12" s="17">
        <v>2.4330535591950701E-2</v>
      </c>
      <c r="R12" s="17">
        <v>3.0794281501437721E-2</v>
      </c>
      <c r="S12" s="17">
        <v>2.44410921692363E-2</v>
      </c>
      <c r="T12" s="17">
        <v>1.4107345282847661E-2</v>
      </c>
      <c r="U12" s="17">
        <v>4.367216728403809E-2</v>
      </c>
      <c r="V12" s="17">
        <v>1.7520656662668568E-2</v>
      </c>
      <c r="W12" s="17">
        <v>1.067058832064546E-2</v>
      </c>
      <c r="X12" s="17">
        <v>5.9402816240169331E-3</v>
      </c>
      <c r="Y12" s="17">
        <v>7.326391032238277E-3</v>
      </c>
      <c r="AA12" s="17">
        <v>1.078027423651561E-2</v>
      </c>
      <c r="AB12" s="17">
        <v>1.221019804851323E-2</v>
      </c>
      <c r="AC12" s="17">
        <v>2.003327217650086E-2</v>
      </c>
      <c r="AD12" s="17">
        <v>1.656466004268595E-2</v>
      </c>
      <c r="AE12" s="17">
        <v>1.446594974088383E-2</v>
      </c>
      <c r="AF12" s="17">
        <v>1.6984602754414931E-2</v>
      </c>
      <c r="AG12" s="17">
        <v>3.0104274129948271E-2</v>
      </c>
      <c r="AH12" s="17">
        <v>4.0317680342200818E-2</v>
      </c>
      <c r="AI12" s="17">
        <v>4.6916128530501797E-2</v>
      </c>
    </row>
    <row r="13" spans="2:37" ht="19" customHeight="1" x14ac:dyDescent="0.2">
      <c r="B13" s="20" t="s">
        <v>372</v>
      </c>
      <c r="C13" s="17">
        <v>7.038399859500168E-3</v>
      </c>
      <c r="D13" s="17">
        <v>1.40294020777696E-2</v>
      </c>
      <c r="E13" s="17">
        <v>1.8246048558397999E-2</v>
      </c>
      <c r="F13" s="17">
        <v>5.6194798448926204E-3</v>
      </c>
      <c r="G13" s="17">
        <v>3.1613724342301921E-3</v>
      </c>
      <c r="H13" s="17">
        <v>3.4971098434359552E-3</v>
      </c>
      <c r="I13" s="17">
        <v>0</v>
      </c>
      <c r="K13" s="17">
        <v>5.074727526607749E-3</v>
      </c>
      <c r="L13" s="17">
        <v>8.999063773648083E-3</v>
      </c>
      <c r="N13" s="17">
        <v>6.0166078966916326E-3</v>
      </c>
      <c r="O13" s="17">
        <v>0</v>
      </c>
      <c r="P13" s="17">
        <v>0</v>
      </c>
      <c r="Q13" s="17">
        <v>1.248968960298689E-2</v>
      </c>
      <c r="R13" s="17">
        <v>0</v>
      </c>
      <c r="S13" s="17">
        <v>0</v>
      </c>
      <c r="T13" s="17">
        <v>2.8784676233982748E-2</v>
      </c>
      <c r="U13" s="17">
        <v>5.5153493316374017E-3</v>
      </c>
      <c r="V13" s="17">
        <v>1.4076417733528039E-2</v>
      </c>
      <c r="W13" s="17">
        <v>7.5184054668276483E-3</v>
      </c>
      <c r="X13" s="17">
        <v>0</v>
      </c>
      <c r="Y13" s="17">
        <v>5.9885045776591648E-3</v>
      </c>
      <c r="AA13" s="17">
        <v>7.6265630924135606E-3</v>
      </c>
      <c r="AB13" s="17">
        <v>7.7117567756047247E-3</v>
      </c>
      <c r="AC13" s="17">
        <v>0</v>
      </c>
      <c r="AD13" s="17">
        <v>1.5805787634516771E-2</v>
      </c>
      <c r="AE13" s="17">
        <v>4.5032561566420914E-3</v>
      </c>
      <c r="AF13" s="17">
        <v>0</v>
      </c>
      <c r="AG13" s="17">
        <v>0</v>
      </c>
      <c r="AH13" s="17">
        <v>5.7560577830901146E-3</v>
      </c>
      <c r="AI13" s="17">
        <v>1.9843186524713449E-2</v>
      </c>
    </row>
    <row r="14" spans="2:37" ht="19" customHeight="1" x14ac:dyDescent="0.2">
      <c r="B14" s="20" t="s">
        <v>75</v>
      </c>
      <c r="C14" s="17">
        <v>2.317044085604978E-2</v>
      </c>
      <c r="D14" s="17">
        <v>3.2867043668867002E-2</v>
      </c>
      <c r="E14" s="17">
        <v>1.492359033042037E-2</v>
      </c>
      <c r="F14" s="17">
        <v>4.4677156143424823E-2</v>
      </c>
      <c r="G14" s="17">
        <v>1.260894608473306E-2</v>
      </c>
      <c r="H14" s="17">
        <v>1.4064286565370889E-2</v>
      </c>
      <c r="I14" s="17">
        <v>2.0688818295916182E-2</v>
      </c>
      <c r="K14" s="17">
        <v>1.6547086771116871E-2</v>
      </c>
      <c r="L14" s="17">
        <v>2.978028677992876E-2</v>
      </c>
      <c r="N14" s="17">
        <v>1.8115585241882771E-2</v>
      </c>
      <c r="O14" s="17">
        <v>1.715861305976225E-2</v>
      </c>
      <c r="P14" s="17">
        <v>3.9317571575437929E-2</v>
      </c>
      <c r="Q14" s="17">
        <v>3.4319036666720593E-2</v>
      </c>
      <c r="R14" s="17">
        <v>2.4311567752021829E-2</v>
      </c>
      <c r="S14" s="17">
        <v>1.742311142826659E-2</v>
      </c>
      <c r="T14" s="17">
        <v>2.825206488700413E-2</v>
      </c>
      <c r="U14" s="17">
        <v>2.8826924386607319E-2</v>
      </c>
      <c r="V14" s="17">
        <v>2.8460142122652979E-2</v>
      </c>
      <c r="W14" s="17">
        <v>1.8750345969562501E-2</v>
      </c>
      <c r="X14" s="17">
        <v>2.4459206836006941E-2</v>
      </c>
      <c r="Y14" s="17">
        <v>7.4641200396572613E-3</v>
      </c>
      <c r="AA14" s="17">
        <v>0</v>
      </c>
      <c r="AB14" s="17">
        <v>2.5633707384543659E-2</v>
      </c>
      <c r="AC14" s="17">
        <v>1.4466833550158679E-2</v>
      </c>
      <c r="AD14" s="17">
        <v>2.2684548781261801E-2</v>
      </c>
      <c r="AE14" s="17">
        <v>1.118292006559818E-2</v>
      </c>
      <c r="AF14" s="17">
        <v>0</v>
      </c>
      <c r="AG14" s="17">
        <v>7.6540433009207279E-2</v>
      </c>
      <c r="AH14" s="17">
        <v>7.3667428803731866E-2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376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0.58180790048003106</v>
      </c>
      <c r="D9" s="17">
        <v>0.41699859199534162</v>
      </c>
      <c r="E9" s="17">
        <v>0.49456926918767052</v>
      </c>
      <c r="F9" s="17">
        <v>0.50583292339618402</v>
      </c>
      <c r="G9" s="17">
        <v>0.57801438111926762</v>
      </c>
      <c r="H9" s="17">
        <v>0.72384323802681483</v>
      </c>
      <c r="I9" s="17">
        <v>0.73136873156612292</v>
      </c>
      <c r="K9" s="17">
        <v>0.57362128407592583</v>
      </c>
      <c r="L9" s="17">
        <v>0.58991615474050874</v>
      </c>
      <c r="N9" s="17">
        <v>0.65433331124995098</v>
      </c>
      <c r="O9" s="17">
        <v>0.62562410208597108</v>
      </c>
      <c r="P9" s="17">
        <v>0.5667290473282689</v>
      </c>
      <c r="Q9" s="17">
        <v>0.42311258333947599</v>
      </c>
      <c r="R9" s="17">
        <v>0.58055574418423617</v>
      </c>
      <c r="S9" s="17">
        <v>0.57849474081511432</v>
      </c>
      <c r="T9" s="17">
        <v>0.57852526114960867</v>
      </c>
      <c r="U9" s="17">
        <v>0.52394850103671975</v>
      </c>
      <c r="V9" s="17">
        <v>0.51202775875431406</v>
      </c>
      <c r="W9" s="17">
        <v>0.60047677337906447</v>
      </c>
      <c r="X9" s="17">
        <v>0.64623153776786113</v>
      </c>
      <c r="Y9" s="17">
        <v>0.66295009255603321</v>
      </c>
      <c r="AA9" s="17">
        <v>0.634386711636449</v>
      </c>
      <c r="AB9" s="17">
        <v>0.5557551005686816</v>
      </c>
      <c r="AC9" s="17">
        <v>0.64060507565076108</v>
      </c>
      <c r="AD9" s="17">
        <v>0.58486687704495133</v>
      </c>
      <c r="AE9" s="17">
        <v>0.60957611279099044</v>
      </c>
      <c r="AF9" s="17">
        <v>0.67347298352161367</v>
      </c>
      <c r="AG9" s="17">
        <v>0.4145001832331639</v>
      </c>
      <c r="AH9" s="17">
        <v>0.56811239546988956</v>
      </c>
      <c r="AI9" s="17">
        <v>0.5206238071739876</v>
      </c>
    </row>
    <row r="10" spans="2:37" ht="19" customHeight="1" x14ac:dyDescent="0.2">
      <c r="B10" s="20" t="s">
        <v>369</v>
      </c>
      <c r="C10" s="17">
        <v>0.25691061197449683</v>
      </c>
      <c r="D10" s="17">
        <v>0.30919449250596792</v>
      </c>
      <c r="E10" s="17">
        <v>0.27653403104371482</v>
      </c>
      <c r="F10" s="17">
        <v>0.2756436587467605</v>
      </c>
      <c r="G10" s="17">
        <v>0.29158271805597119</v>
      </c>
      <c r="H10" s="17">
        <v>0.21685459618120589</v>
      </c>
      <c r="I10" s="17">
        <v>0.18974764385544859</v>
      </c>
      <c r="K10" s="17">
        <v>0.27368774564490123</v>
      </c>
      <c r="L10" s="17">
        <v>0.2420296563418721</v>
      </c>
      <c r="N10" s="17">
        <v>0.25542904281993872</v>
      </c>
      <c r="O10" s="17">
        <v>0.224197533335286</v>
      </c>
      <c r="P10" s="17">
        <v>0.26142585327812817</v>
      </c>
      <c r="Q10" s="17">
        <v>0.31901926531474412</v>
      </c>
      <c r="R10" s="17">
        <v>0.27668098802402957</v>
      </c>
      <c r="S10" s="17">
        <v>0.26923785447047838</v>
      </c>
      <c r="T10" s="17">
        <v>0.21546757063092711</v>
      </c>
      <c r="U10" s="17">
        <v>0.27298216023540978</v>
      </c>
      <c r="V10" s="17">
        <v>0.28702847550554172</v>
      </c>
      <c r="W10" s="17">
        <v>0.25621103566998732</v>
      </c>
      <c r="X10" s="17">
        <v>0.21773144107601189</v>
      </c>
      <c r="Y10" s="17">
        <v>0.20911413465877421</v>
      </c>
      <c r="AA10" s="17">
        <v>0.25757328578934469</v>
      </c>
      <c r="AB10" s="17">
        <v>0.29213636372091117</v>
      </c>
      <c r="AC10" s="17">
        <v>0.25431088883314878</v>
      </c>
      <c r="AD10" s="17">
        <v>0.26130450024967961</v>
      </c>
      <c r="AE10" s="17">
        <v>0.26082201835864788</v>
      </c>
      <c r="AF10" s="17">
        <v>0.20853155737916521</v>
      </c>
      <c r="AG10" s="17">
        <v>0.2259345039546459</v>
      </c>
      <c r="AH10" s="17">
        <v>0.19674109859545891</v>
      </c>
      <c r="AI10" s="17">
        <v>0.26984640124588699</v>
      </c>
    </row>
    <row r="11" spans="2:37" ht="32" customHeight="1" x14ac:dyDescent="0.2">
      <c r="B11" s="20" t="s">
        <v>370</v>
      </c>
      <c r="C11" s="17">
        <v>0.1080946851610541</v>
      </c>
      <c r="D11" s="17">
        <v>0.15143951808115591</v>
      </c>
      <c r="E11" s="17">
        <v>0.16934478121979629</v>
      </c>
      <c r="F11" s="17">
        <v>0.14506127204078739</v>
      </c>
      <c r="G11" s="17">
        <v>9.4704997933354684E-2</v>
      </c>
      <c r="H11" s="17">
        <v>4.2067331265548027E-2</v>
      </c>
      <c r="I11" s="17">
        <v>5.4824675131962312E-2</v>
      </c>
      <c r="K11" s="17">
        <v>0.10098052962220359</v>
      </c>
      <c r="L11" s="17">
        <v>0.1148615328960166</v>
      </c>
      <c r="N11" s="17">
        <v>4.8576270313638821E-2</v>
      </c>
      <c r="O11" s="17">
        <v>8.6698876297713071E-2</v>
      </c>
      <c r="P11" s="17">
        <v>0.103629312739402</v>
      </c>
      <c r="Q11" s="17">
        <v>0.20002471560863369</v>
      </c>
      <c r="R11" s="17">
        <v>9.3389518137242666E-2</v>
      </c>
      <c r="S11" s="17">
        <v>0.10031691659113259</v>
      </c>
      <c r="T11" s="17">
        <v>0.1416952904109427</v>
      </c>
      <c r="U11" s="17">
        <v>0.115011611999514</v>
      </c>
      <c r="V11" s="17">
        <v>0.15176623969137021</v>
      </c>
      <c r="W11" s="17">
        <v>9.5282042542524856E-2</v>
      </c>
      <c r="X11" s="17">
        <v>8.562626766747243E-2</v>
      </c>
      <c r="Y11" s="17">
        <v>9.867373933136174E-2</v>
      </c>
      <c r="AA11" s="17">
        <v>7.6058465624192467E-2</v>
      </c>
      <c r="AB11" s="17">
        <v>0.1034186452117378</v>
      </c>
      <c r="AC11" s="17">
        <v>6.9943395766597166E-2</v>
      </c>
      <c r="AD11" s="17">
        <v>9.9869993304251864E-2</v>
      </c>
      <c r="AE11" s="17">
        <v>9.8599663850005737E-2</v>
      </c>
      <c r="AF11" s="17">
        <v>8.4902116188945817E-2</v>
      </c>
      <c r="AG11" s="17">
        <v>0.2291061624022675</v>
      </c>
      <c r="AH11" s="17">
        <v>0.1203671541354098</v>
      </c>
      <c r="AI11" s="17">
        <v>0.15409827052061029</v>
      </c>
    </row>
    <row r="12" spans="2:37" ht="19" customHeight="1" x14ac:dyDescent="0.2">
      <c r="B12" s="20" t="s">
        <v>371</v>
      </c>
      <c r="C12" s="17">
        <v>1.9532133502240971E-2</v>
      </c>
      <c r="D12" s="17">
        <v>6.3774952319199607E-2</v>
      </c>
      <c r="E12" s="17">
        <v>3.5798868386336197E-2</v>
      </c>
      <c r="F12" s="17">
        <v>1.4617771070397211E-2</v>
      </c>
      <c r="G12" s="17">
        <v>5.4555562234578116E-3</v>
      </c>
      <c r="H12" s="17">
        <v>0</v>
      </c>
      <c r="I12" s="17">
        <v>5.553744327920925E-3</v>
      </c>
      <c r="K12" s="17">
        <v>2.3501451843693739E-2</v>
      </c>
      <c r="L12" s="17">
        <v>1.487032473966457E-2</v>
      </c>
      <c r="N12" s="17">
        <v>1.1569982677048391E-2</v>
      </c>
      <c r="O12" s="17">
        <v>4.6320875221267682E-2</v>
      </c>
      <c r="P12" s="17">
        <v>1.1274413480490519E-2</v>
      </c>
      <c r="Q12" s="17">
        <v>2.3524399070425819E-2</v>
      </c>
      <c r="R12" s="17">
        <v>1.723077016710373E-2</v>
      </c>
      <c r="S12" s="17">
        <v>2.3050596461665709E-2</v>
      </c>
      <c r="T12" s="17">
        <v>2.8904756655609948E-2</v>
      </c>
      <c r="U12" s="17">
        <v>2.6421553462476158E-2</v>
      </c>
      <c r="V12" s="17">
        <v>2.4396308933062449E-2</v>
      </c>
      <c r="W12" s="17">
        <v>1.121716507769129E-2</v>
      </c>
      <c r="X12" s="17">
        <v>1.388409422105205E-2</v>
      </c>
      <c r="Y12" s="17">
        <v>1.6359881800198511E-2</v>
      </c>
      <c r="AA12" s="17">
        <v>1.7617179710478489E-2</v>
      </c>
      <c r="AB12" s="17">
        <v>1.7363110545446349E-2</v>
      </c>
      <c r="AC12" s="17">
        <v>2.0673806199334128E-2</v>
      </c>
      <c r="AD12" s="17">
        <v>2.336930760329076E-2</v>
      </c>
      <c r="AE12" s="17">
        <v>1.243442203540587E-2</v>
      </c>
      <c r="AF12" s="17">
        <v>0</v>
      </c>
      <c r="AG12" s="17">
        <v>3.548251163988643E-2</v>
      </c>
      <c r="AH12" s="17">
        <v>1.8395554480794551E-2</v>
      </c>
      <c r="AI12" s="17">
        <v>4.6750163251218883E-2</v>
      </c>
    </row>
    <row r="13" spans="2:37" ht="19" customHeight="1" x14ac:dyDescent="0.2">
      <c r="B13" s="20" t="s">
        <v>372</v>
      </c>
      <c r="C13" s="17">
        <v>7.8718713072757022E-3</v>
      </c>
      <c r="D13" s="17">
        <v>2.6630972207244939E-2</v>
      </c>
      <c r="E13" s="17">
        <v>6.0809150853742729E-3</v>
      </c>
      <c r="F13" s="17">
        <v>2.8225022742769819E-3</v>
      </c>
      <c r="G13" s="17">
        <v>8.7209829438789771E-3</v>
      </c>
      <c r="H13" s="17">
        <v>0</v>
      </c>
      <c r="I13" s="17">
        <v>5.5647515083912863E-3</v>
      </c>
      <c r="K13" s="17">
        <v>7.8491246851419214E-3</v>
      </c>
      <c r="L13" s="17">
        <v>7.0874726288888803E-3</v>
      </c>
      <c r="N13" s="17">
        <v>6.0541010437068533E-3</v>
      </c>
      <c r="O13" s="17">
        <v>0</v>
      </c>
      <c r="P13" s="17">
        <v>2.7428113504940978E-2</v>
      </c>
      <c r="Q13" s="17">
        <v>0</v>
      </c>
      <c r="R13" s="17">
        <v>4.0683859315059851E-3</v>
      </c>
      <c r="S13" s="17">
        <v>0</v>
      </c>
      <c r="T13" s="17">
        <v>2.2204208741449211E-2</v>
      </c>
      <c r="U13" s="17">
        <v>1.6816453686330508E-2</v>
      </c>
      <c r="V13" s="17">
        <v>0</v>
      </c>
      <c r="W13" s="17">
        <v>1.07788737983762E-2</v>
      </c>
      <c r="X13" s="17">
        <v>0</v>
      </c>
      <c r="Y13" s="17">
        <v>1.15237809820777E-2</v>
      </c>
      <c r="AA13" s="17">
        <v>3.437247521719942E-3</v>
      </c>
      <c r="AB13" s="17">
        <v>5.75047757134737E-3</v>
      </c>
      <c r="AC13" s="17">
        <v>0</v>
      </c>
      <c r="AD13" s="17">
        <v>1.1800586609310101E-2</v>
      </c>
      <c r="AE13" s="17">
        <v>8.1286863311538227E-3</v>
      </c>
      <c r="AF13" s="17">
        <v>1.6729597444521249E-2</v>
      </c>
      <c r="AG13" s="17">
        <v>2.0516041086766839E-2</v>
      </c>
      <c r="AH13" s="17">
        <v>5.6183399597686473E-3</v>
      </c>
      <c r="AI13" s="17">
        <v>8.6813578082960453E-3</v>
      </c>
    </row>
    <row r="14" spans="2:37" ht="19" customHeight="1" x14ac:dyDescent="0.2">
      <c r="B14" s="20" t="s">
        <v>75</v>
      </c>
      <c r="C14" s="17">
        <v>2.5782797574901279E-2</v>
      </c>
      <c r="D14" s="17">
        <v>3.1961472891090033E-2</v>
      </c>
      <c r="E14" s="17">
        <v>1.767213507710786E-2</v>
      </c>
      <c r="F14" s="17">
        <v>5.6021872471593973E-2</v>
      </c>
      <c r="G14" s="17">
        <v>2.1521363724069771E-2</v>
      </c>
      <c r="H14" s="17">
        <v>1.7234834526431379E-2</v>
      </c>
      <c r="I14" s="17">
        <v>1.2940453610153949E-2</v>
      </c>
      <c r="K14" s="17">
        <v>2.0359864128133801E-2</v>
      </c>
      <c r="L14" s="17">
        <v>3.1234858653049209E-2</v>
      </c>
      <c r="N14" s="17">
        <v>2.4037291895716219E-2</v>
      </c>
      <c r="O14" s="17">
        <v>1.715861305976225E-2</v>
      </c>
      <c r="P14" s="17">
        <v>2.9513259668769609E-2</v>
      </c>
      <c r="Q14" s="17">
        <v>3.4319036666720593E-2</v>
      </c>
      <c r="R14" s="17">
        <v>2.807459355588178E-2</v>
      </c>
      <c r="S14" s="17">
        <v>2.8899891661608831E-2</v>
      </c>
      <c r="T14" s="17">
        <v>1.320291241146245E-2</v>
      </c>
      <c r="U14" s="17">
        <v>4.4819719579549819E-2</v>
      </c>
      <c r="V14" s="17">
        <v>2.478121711571132E-2</v>
      </c>
      <c r="W14" s="17">
        <v>2.603410953235585E-2</v>
      </c>
      <c r="X14" s="17">
        <v>3.6526659267602381E-2</v>
      </c>
      <c r="Y14" s="17">
        <v>1.378370671554623E-3</v>
      </c>
      <c r="AA14" s="17">
        <v>1.0927109717815259E-2</v>
      </c>
      <c r="AB14" s="17">
        <v>2.5576302381875731E-2</v>
      </c>
      <c r="AC14" s="17">
        <v>1.4466833550158679E-2</v>
      </c>
      <c r="AD14" s="17">
        <v>1.878873518851638E-2</v>
      </c>
      <c r="AE14" s="17">
        <v>1.043909663379607E-2</v>
      </c>
      <c r="AF14" s="17">
        <v>1.636374546575432E-2</v>
      </c>
      <c r="AG14" s="17">
        <v>7.4460597683269528E-2</v>
      </c>
      <c r="AH14" s="17">
        <v>9.0765457358678581E-2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377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0.59538230122973679</v>
      </c>
      <c r="D9" s="17">
        <v>0.43042031185491259</v>
      </c>
      <c r="E9" s="17">
        <v>0.48342410201953351</v>
      </c>
      <c r="F9" s="17">
        <v>0.53757978484993585</v>
      </c>
      <c r="G9" s="17">
        <v>0.58365754003244497</v>
      </c>
      <c r="H9" s="17">
        <v>0.77607188957105222</v>
      </c>
      <c r="I9" s="17">
        <v>0.73097720483941686</v>
      </c>
      <c r="K9" s="17">
        <v>0.58988998834129425</v>
      </c>
      <c r="L9" s="17">
        <v>0.60011374173740284</v>
      </c>
      <c r="N9" s="17">
        <v>0.64082182593055026</v>
      </c>
      <c r="O9" s="17">
        <v>0.64226496364805263</v>
      </c>
      <c r="P9" s="17">
        <v>0.56786453286794059</v>
      </c>
      <c r="Q9" s="17">
        <v>0.48809227040248049</v>
      </c>
      <c r="R9" s="17">
        <v>0.64515098929288806</v>
      </c>
      <c r="S9" s="17">
        <v>0.57767172927745658</v>
      </c>
      <c r="T9" s="17">
        <v>0.56709361720925688</v>
      </c>
      <c r="U9" s="17">
        <v>0.49384969270312817</v>
      </c>
      <c r="V9" s="17">
        <v>0.5132217326168963</v>
      </c>
      <c r="W9" s="17">
        <v>0.63509464919096148</v>
      </c>
      <c r="X9" s="17">
        <v>0.65881037476495696</v>
      </c>
      <c r="Y9" s="17">
        <v>0.6897977352451794</v>
      </c>
      <c r="AA9" s="17">
        <v>0.6542512253468511</v>
      </c>
      <c r="AB9" s="17">
        <v>0.5741028474816261</v>
      </c>
      <c r="AC9" s="17">
        <v>0.65299684441677464</v>
      </c>
      <c r="AD9" s="17">
        <v>0.59518183579830808</v>
      </c>
      <c r="AE9" s="17">
        <v>0.61717926012150148</v>
      </c>
      <c r="AF9" s="17">
        <v>0.76294326898656861</v>
      </c>
      <c r="AG9" s="17">
        <v>0.43759565191020589</v>
      </c>
      <c r="AH9" s="17">
        <v>0.54221203971535936</v>
      </c>
      <c r="AI9" s="17">
        <v>0.5414595261745887</v>
      </c>
    </row>
    <row r="10" spans="2:37" ht="19" customHeight="1" x14ac:dyDescent="0.2">
      <c r="B10" s="20" t="s">
        <v>369</v>
      </c>
      <c r="C10" s="17">
        <v>0.24794723193221921</v>
      </c>
      <c r="D10" s="17">
        <v>0.30025199519343038</v>
      </c>
      <c r="E10" s="17">
        <v>0.31660903703346249</v>
      </c>
      <c r="F10" s="17">
        <v>0.24101796607179979</v>
      </c>
      <c r="G10" s="17">
        <v>0.26733048742926968</v>
      </c>
      <c r="H10" s="17">
        <v>0.18041237692262921</v>
      </c>
      <c r="I10" s="17">
        <v>0.19263664939024649</v>
      </c>
      <c r="K10" s="17">
        <v>0.27236669109843559</v>
      </c>
      <c r="L10" s="17">
        <v>0.22469131398480699</v>
      </c>
      <c r="N10" s="17">
        <v>0.25356348517954541</v>
      </c>
      <c r="O10" s="17">
        <v>0.26266168617675922</v>
      </c>
      <c r="P10" s="17">
        <v>0.3122897988938344</v>
      </c>
      <c r="Q10" s="17">
        <v>0.25758428103068909</v>
      </c>
      <c r="R10" s="17">
        <v>0.20365192326153481</v>
      </c>
      <c r="S10" s="17">
        <v>0.2823459454245858</v>
      </c>
      <c r="T10" s="17">
        <v>0.25672385014371568</v>
      </c>
      <c r="U10" s="17">
        <v>0.29627191035655071</v>
      </c>
      <c r="V10" s="17">
        <v>0.27552125704605762</v>
      </c>
      <c r="W10" s="17">
        <v>0.23784045719587729</v>
      </c>
      <c r="X10" s="17">
        <v>0.17793271813296679</v>
      </c>
      <c r="Y10" s="17">
        <v>0.19989709564565189</v>
      </c>
      <c r="AA10" s="17">
        <v>0.23643206086945459</v>
      </c>
      <c r="AB10" s="17">
        <v>0.26386121791145362</v>
      </c>
      <c r="AC10" s="17">
        <v>0.20441158227477069</v>
      </c>
      <c r="AD10" s="17">
        <v>0.26575733602582341</v>
      </c>
      <c r="AE10" s="17">
        <v>0.27362132782251158</v>
      </c>
      <c r="AF10" s="17">
        <v>0.11787829469587791</v>
      </c>
      <c r="AG10" s="17">
        <v>0.2295014203217085</v>
      </c>
      <c r="AH10" s="17">
        <v>0.21657760387165109</v>
      </c>
      <c r="AI10" s="17">
        <v>0.27765898487914642</v>
      </c>
    </row>
    <row r="11" spans="2:37" ht="32" customHeight="1" x14ac:dyDescent="0.2">
      <c r="B11" s="20" t="s">
        <v>370</v>
      </c>
      <c r="C11" s="17">
        <v>0.1038264552944297</v>
      </c>
      <c r="D11" s="17">
        <v>0.16366361639402779</v>
      </c>
      <c r="E11" s="17">
        <v>0.14936075279412481</v>
      </c>
      <c r="F11" s="17">
        <v>0.1516478552354886</v>
      </c>
      <c r="G11" s="17">
        <v>0.102159232826338</v>
      </c>
      <c r="H11" s="17">
        <v>2.62808989798872E-2</v>
      </c>
      <c r="I11" s="17">
        <v>4.1729537116827101E-2</v>
      </c>
      <c r="K11" s="17">
        <v>9.5017018465418893E-2</v>
      </c>
      <c r="L11" s="17">
        <v>0.1121509122765342</v>
      </c>
      <c r="N11" s="17">
        <v>7.340402015224147E-2</v>
      </c>
      <c r="O11" s="17">
        <v>3.1492880221189491E-2</v>
      </c>
      <c r="P11" s="17">
        <v>9.0407256754121312E-2</v>
      </c>
      <c r="Q11" s="17">
        <v>0.1730090200953559</v>
      </c>
      <c r="R11" s="17">
        <v>8.7155277573062323E-2</v>
      </c>
      <c r="S11" s="17">
        <v>0.10543072986591071</v>
      </c>
      <c r="T11" s="17">
        <v>9.3047102767557927E-2</v>
      </c>
      <c r="U11" s="17">
        <v>0.1221159465655421</v>
      </c>
      <c r="V11" s="17">
        <v>0.15413808766240539</v>
      </c>
      <c r="W11" s="17">
        <v>7.8712259292829434E-2</v>
      </c>
      <c r="X11" s="17">
        <v>0.111687413916375</v>
      </c>
      <c r="Y11" s="17">
        <v>9.5037381164765955E-2</v>
      </c>
      <c r="AA11" s="17">
        <v>7.2112280188235414E-2</v>
      </c>
      <c r="AB11" s="17">
        <v>0.1118312680242336</v>
      </c>
      <c r="AC11" s="17">
        <v>6.8677590678612274E-2</v>
      </c>
      <c r="AD11" s="17">
        <v>9.3130012388456321E-2</v>
      </c>
      <c r="AE11" s="17">
        <v>8.6303714220764216E-2</v>
      </c>
      <c r="AF11" s="17">
        <v>0.1021938335631387</v>
      </c>
      <c r="AG11" s="17">
        <v>0.21427495347787029</v>
      </c>
      <c r="AH11" s="17">
        <v>0.1307101732971287</v>
      </c>
      <c r="AI11" s="17">
        <v>0.11653120488340581</v>
      </c>
    </row>
    <row r="12" spans="2:37" ht="19" customHeight="1" x14ac:dyDescent="0.2">
      <c r="B12" s="20" t="s">
        <v>371</v>
      </c>
      <c r="C12" s="17">
        <v>2.0493038468203481E-2</v>
      </c>
      <c r="D12" s="17">
        <v>4.9976754260617567E-2</v>
      </c>
      <c r="E12" s="17">
        <v>2.397879165912236E-2</v>
      </c>
      <c r="F12" s="17">
        <v>2.5383674631137349E-2</v>
      </c>
      <c r="G12" s="17">
        <v>2.0054510413602941E-2</v>
      </c>
      <c r="H12" s="17">
        <v>0</v>
      </c>
      <c r="I12" s="17">
        <v>8.2359595232745636E-3</v>
      </c>
      <c r="K12" s="17">
        <v>1.9532483363250391E-2</v>
      </c>
      <c r="L12" s="17">
        <v>2.1552712787968119E-2</v>
      </c>
      <c r="N12" s="17">
        <v>6.1463822786796494E-3</v>
      </c>
      <c r="O12" s="17">
        <v>3.114115970485111E-2</v>
      </c>
      <c r="P12" s="17">
        <v>1.0662243422198989E-2</v>
      </c>
      <c r="Q12" s="17">
        <v>1.2196234738081971E-2</v>
      </c>
      <c r="R12" s="17">
        <v>2.5509543284430551E-2</v>
      </c>
      <c r="S12" s="17">
        <v>1.1272607306921071E-2</v>
      </c>
      <c r="T12" s="17">
        <v>4.8635326183999072E-2</v>
      </c>
      <c r="U12" s="17">
        <v>3.8472280352829423E-2</v>
      </c>
      <c r="V12" s="17">
        <v>2.5461379165267951E-2</v>
      </c>
      <c r="W12" s="17">
        <v>1.507225372344082E-2</v>
      </c>
      <c r="X12" s="17">
        <v>7.8478645418635085E-3</v>
      </c>
      <c r="Y12" s="17">
        <v>1.388941727284815E-2</v>
      </c>
      <c r="AA12" s="17">
        <v>1.500548825397334E-2</v>
      </c>
      <c r="AB12" s="17">
        <v>1.4983172951487321E-2</v>
      </c>
      <c r="AC12" s="17">
        <v>4.9736922104904838E-2</v>
      </c>
      <c r="AD12" s="17">
        <v>1.5439627938632549E-2</v>
      </c>
      <c r="AE12" s="17">
        <v>1.030930372020066E-2</v>
      </c>
      <c r="AF12" s="17">
        <v>1.6984602754414931E-2</v>
      </c>
      <c r="AG12" s="17">
        <v>2.219491290203518E-2</v>
      </c>
      <c r="AH12" s="17">
        <v>2.5326478836770128E-2</v>
      </c>
      <c r="AI12" s="17">
        <v>6.4350284062858795E-2</v>
      </c>
    </row>
    <row r="13" spans="2:37" ht="19" customHeight="1" x14ac:dyDescent="0.2">
      <c r="B13" s="20" t="s">
        <v>372</v>
      </c>
      <c r="C13" s="17">
        <v>7.8107634153048106E-3</v>
      </c>
      <c r="D13" s="17">
        <v>2.3768919983759872E-2</v>
      </c>
      <c r="E13" s="17">
        <v>1.4777198880267369E-2</v>
      </c>
      <c r="F13" s="17">
        <v>2.8169270455424421E-3</v>
      </c>
      <c r="G13" s="17">
        <v>6.047804651626674E-3</v>
      </c>
      <c r="H13" s="17">
        <v>0</v>
      </c>
      <c r="I13" s="17">
        <v>2.3017294692344922E-3</v>
      </c>
      <c r="K13" s="17">
        <v>7.7578481795808254E-3</v>
      </c>
      <c r="L13" s="17">
        <v>7.9085598927091817E-3</v>
      </c>
      <c r="N13" s="17">
        <v>0</v>
      </c>
      <c r="O13" s="17">
        <v>0</v>
      </c>
      <c r="P13" s="17">
        <v>0</v>
      </c>
      <c r="Q13" s="17">
        <v>2.459528252276983E-2</v>
      </c>
      <c r="R13" s="17">
        <v>1.8558133624341441E-2</v>
      </c>
      <c r="S13" s="17">
        <v>0</v>
      </c>
      <c r="T13" s="17">
        <v>1.442592027795065E-2</v>
      </c>
      <c r="U13" s="17">
        <v>1.023798822246173E-2</v>
      </c>
      <c r="V13" s="17">
        <v>6.9220446724506017E-3</v>
      </c>
      <c r="W13" s="17">
        <v>1.07788737983762E-2</v>
      </c>
      <c r="X13" s="17">
        <v>6.0032552588689487E-3</v>
      </c>
      <c r="Y13" s="17">
        <v>0</v>
      </c>
      <c r="AA13" s="17">
        <v>1.074165008331094E-2</v>
      </c>
      <c r="AB13" s="17">
        <v>1.0010237471355789E-2</v>
      </c>
      <c r="AC13" s="17">
        <v>0</v>
      </c>
      <c r="AD13" s="17">
        <v>7.7680226969870604E-3</v>
      </c>
      <c r="AE13" s="17">
        <v>4.1500323999043281E-3</v>
      </c>
      <c r="AF13" s="17">
        <v>0</v>
      </c>
      <c r="AG13" s="17">
        <v>1.4059920327985011E-2</v>
      </c>
      <c r="AH13" s="17">
        <v>1.7791856258101781E-2</v>
      </c>
      <c r="AI13" s="17">
        <v>0</v>
      </c>
    </row>
    <row r="14" spans="2:37" ht="19" customHeight="1" x14ac:dyDescent="0.2">
      <c r="B14" s="20" t="s">
        <v>75</v>
      </c>
      <c r="C14" s="17">
        <v>2.454020966010589E-2</v>
      </c>
      <c r="D14" s="17">
        <v>3.1918402313251562E-2</v>
      </c>
      <c r="E14" s="17">
        <v>1.185011761348944E-2</v>
      </c>
      <c r="F14" s="17">
        <v>4.1553792166096067E-2</v>
      </c>
      <c r="G14" s="17">
        <v>2.0750424646718009E-2</v>
      </c>
      <c r="H14" s="17">
        <v>1.7234834526431379E-2</v>
      </c>
      <c r="I14" s="17">
        <v>2.4118919661000451E-2</v>
      </c>
      <c r="K14" s="17">
        <v>1.5435970552020039E-2</v>
      </c>
      <c r="L14" s="17">
        <v>3.358275932057863E-2</v>
      </c>
      <c r="N14" s="17">
        <v>2.6064286458983121E-2</v>
      </c>
      <c r="O14" s="17">
        <v>3.2439310249147722E-2</v>
      </c>
      <c r="P14" s="17">
        <v>1.87761680619048E-2</v>
      </c>
      <c r="Q14" s="17">
        <v>4.4522911210622768E-2</v>
      </c>
      <c r="R14" s="17">
        <v>1.9974132963742831E-2</v>
      </c>
      <c r="S14" s="17">
        <v>2.3278988125125771E-2</v>
      </c>
      <c r="T14" s="17">
        <v>2.0074183417520021E-2</v>
      </c>
      <c r="U14" s="17">
        <v>3.9052181799487933E-2</v>
      </c>
      <c r="V14" s="17">
        <v>2.4735498836921891E-2</v>
      </c>
      <c r="W14" s="17">
        <v>2.2501506798514731E-2</v>
      </c>
      <c r="X14" s="17">
        <v>3.7718373384968668E-2</v>
      </c>
      <c r="Y14" s="17">
        <v>1.378370671554623E-3</v>
      </c>
      <c r="AA14" s="17">
        <v>1.14572952581745E-2</v>
      </c>
      <c r="AB14" s="17">
        <v>2.521125615984357E-2</v>
      </c>
      <c r="AC14" s="17">
        <v>2.4177060524937531E-2</v>
      </c>
      <c r="AD14" s="17">
        <v>2.2723165151792828E-2</v>
      </c>
      <c r="AE14" s="17">
        <v>8.436361715117649E-3</v>
      </c>
      <c r="AF14" s="17">
        <v>0</v>
      </c>
      <c r="AG14" s="17">
        <v>8.237314106019504E-2</v>
      </c>
      <c r="AH14" s="17">
        <v>6.7381848020988969E-2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B2:I19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9" width="20" customWidth="1"/>
  </cols>
  <sheetData>
    <row r="2" spans="2:9" ht="40" customHeight="1" x14ac:dyDescent="0.2">
      <c r="D2" s="18" t="s">
        <v>466</v>
      </c>
    </row>
    <row r="6" spans="2:9" ht="74" customHeight="1" x14ac:dyDescent="0.2">
      <c r="C6" s="19" t="s">
        <v>473</v>
      </c>
      <c r="D6" s="19" t="s">
        <v>474</v>
      </c>
      <c r="E6" s="19" t="s">
        <v>475</v>
      </c>
      <c r="F6" s="19" t="s">
        <v>476</v>
      </c>
      <c r="G6" s="19" t="s">
        <v>477</v>
      </c>
      <c r="H6" s="19" t="s">
        <v>478</v>
      </c>
      <c r="I6" s="19" t="s">
        <v>479</v>
      </c>
    </row>
    <row r="7" spans="2:9" ht="16" x14ac:dyDescent="0.2">
      <c r="B7" s="20" t="s">
        <v>368</v>
      </c>
      <c r="C7" s="17">
        <v>0.66765386633643098</v>
      </c>
      <c r="D7" s="17">
        <v>0.63996347523958652</v>
      </c>
      <c r="E7" s="17">
        <v>0.61489431968272124</v>
      </c>
      <c r="F7" s="17">
        <v>0.56061227700988936</v>
      </c>
      <c r="G7" s="17">
        <v>0.57998979616287583</v>
      </c>
      <c r="H7" s="17">
        <v>0.61978724038812061</v>
      </c>
      <c r="I7" s="17">
        <v>0.61461254223522643</v>
      </c>
    </row>
    <row r="8" spans="2:9" ht="16" x14ac:dyDescent="0.2">
      <c r="B8" s="20" t="s">
        <v>369</v>
      </c>
      <c r="C8" s="17">
        <v>0.17906890057123059</v>
      </c>
      <c r="D8" s="17">
        <v>0.21212318354802309</v>
      </c>
      <c r="E8" s="17">
        <v>0.23807317764350411</v>
      </c>
      <c r="F8" s="17">
        <v>0.269817743332948</v>
      </c>
      <c r="G8" s="17">
        <v>0.24804146736563221</v>
      </c>
      <c r="H8" s="17">
        <v>0.22136418029202801</v>
      </c>
      <c r="I8" s="17">
        <v>0.23143808189498491</v>
      </c>
    </row>
    <row r="9" spans="2:9" ht="16" x14ac:dyDescent="0.2">
      <c r="B9" s="20" t="s">
        <v>370</v>
      </c>
      <c r="C9" s="17">
        <v>9.5642193622580904E-2</v>
      </c>
      <c r="D9" s="17">
        <v>9.0934485584525299E-2</v>
      </c>
      <c r="E9" s="17">
        <v>8.5794029360640831E-2</v>
      </c>
      <c r="F9" s="17">
        <v>0.10430106891585141</v>
      </c>
      <c r="G9" s="17">
        <v>0.11252097377857249</v>
      </c>
      <c r="H9" s="17">
        <v>0.101694324921943</v>
      </c>
      <c r="I9" s="17">
        <v>9.5718378322539446E-2</v>
      </c>
    </row>
    <row r="10" spans="2:9" ht="16" x14ac:dyDescent="0.2">
      <c r="B10" s="20" t="s">
        <v>371</v>
      </c>
      <c r="C10" s="17">
        <v>2.4158281399896099E-2</v>
      </c>
      <c r="D10" s="17">
        <v>1.992739451038306E-2</v>
      </c>
      <c r="E10" s="17">
        <v>2.247406230625746E-2</v>
      </c>
      <c r="F10" s="17">
        <v>2.102958609448138E-2</v>
      </c>
      <c r="G10" s="17">
        <v>2.5570946456644261E-2</v>
      </c>
      <c r="H10" s="17">
        <v>2.336667971838358E-2</v>
      </c>
      <c r="I10" s="17">
        <v>2.1654950232573661E-2</v>
      </c>
    </row>
    <row r="11" spans="2:9" ht="16" x14ac:dyDescent="0.2">
      <c r="B11" s="20" t="s">
        <v>372</v>
      </c>
      <c r="C11" s="17">
        <v>9.853560272066084E-3</v>
      </c>
      <c r="D11" s="17">
        <v>8.9219791385693522E-3</v>
      </c>
      <c r="E11" s="17">
        <v>1.046762990376892E-2</v>
      </c>
      <c r="F11" s="17">
        <v>9.5017979149605355E-3</v>
      </c>
      <c r="G11" s="17">
        <v>1.0215864176840341E-2</v>
      </c>
      <c r="H11" s="17">
        <v>7.8500286561973033E-3</v>
      </c>
      <c r="I11" s="17">
        <v>1.1138391733885381E-2</v>
      </c>
    </row>
    <row r="12" spans="2:9" ht="16" x14ac:dyDescent="0.2">
      <c r="B12" s="20" t="s">
        <v>75</v>
      </c>
      <c r="C12" s="17">
        <v>2.362319779779521E-2</v>
      </c>
      <c r="D12" s="17">
        <v>2.812948197891265E-2</v>
      </c>
      <c r="E12" s="17">
        <v>2.8296781103107509E-2</v>
      </c>
      <c r="F12" s="17">
        <v>3.4737526731869313E-2</v>
      </c>
      <c r="G12" s="17">
        <v>2.3660952059434869E-2</v>
      </c>
      <c r="H12" s="17">
        <v>2.5937546023327349E-2</v>
      </c>
      <c r="I12" s="17">
        <v>2.5437655580790121E-2</v>
      </c>
    </row>
    <row r="15" spans="2:9" x14ac:dyDescent="0.2">
      <c r="B15" t="s">
        <v>409</v>
      </c>
    </row>
    <row r="16" spans="2:9" x14ac:dyDescent="0.2">
      <c r="B16" t="s">
        <v>9</v>
      </c>
    </row>
    <row r="19" spans="2:2" x14ac:dyDescent="0.2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378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0.66765386633643098</v>
      </c>
      <c r="D9" s="17">
        <v>0.47732754363201119</v>
      </c>
      <c r="E9" s="17">
        <v>0.535052204011921</v>
      </c>
      <c r="F9" s="17">
        <v>0.58907160904283973</v>
      </c>
      <c r="G9" s="17">
        <v>0.66382398482762273</v>
      </c>
      <c r="H9" s="17">
        <v>0.84162171784515449</v>
      </c>
      <c r="I9" s="17">
        <v>0.85167577684151041</v>
      </c>
      <c r="K9" s="17">
        <v>0.65373033863361529</v>
      </c>
      <c r="L9" s="17">
        <v>0.68105169670871124</v>
      </c>
      <c r="N9" s="17">
        <v>0.75452125849205631</v>
      </c>
      <c r="O9" s="17">
        <v>0.73800737741657374</v>
      </c>
      <c r="P9" s="17">
        <v>0.67550525737409828</v>
      </c>
      <c r="Q9" s="17">
        <v>0.47289099396487949</v>
      </c>
      <c r="R9" s="17">
        <v>0.66901660542413666</v>
      </c>
      <c r="S9" s="17">
        <v>0.66750050952580908</v>
      </c>
      <c r="T9" s="17">
        <v>0.6727170226311413</v>
      </c>
      <c r="U9" s="17">
        <v>0.60444281280082046</v>
      </c>
      <c r="V9" s="17">
        <v>0.57845731460958316</v>
      </c>
      <c r="W9" s="17">
        <v>0.68443067260980606</v>
      </c>
      <c r="X9" s="17">
        <v>0.71992916796656858</v>
      </c>
      <c r="Y9" s="17">
        <v>0.76553065371446172</v>
      </c>
      <c r="AA9" s="17">
        <v>0.73023372510534279</v>
      </c>
      <c r="AB9" s="17">
        <v>0.62714826342912156</v>
      </c>
      <c r="AC9" s="17">
        <v>0.71478003634195997</v>
      </c>
      <c r="AD9" s="17">
        <v>0.65791150043046531</v>
      </c>
      <c r="AE9" s="17">
        <v>0.70629778157853973</v>
      </c>
      <c r="AF9" s="17">
        <v>0.83051322877866085</v>
      </c>
      <c r="AG9" s="17">
        <v>0.53142286676012718</v>
      </c>
      <c r="AH9" s="17">
        <v>0.61891949623239617</v>
      </c>
      <c r="AI9" s="17">
        <v>0.60324549147070028</v>
      </c>
    </row>
    <row r="10" spans="2:37" ht="19" customHeight="1" x14ac:dyDescent="0.2">
      <c r="B10" s="20" t="s">
        <v>369</v>
      </c>
      <c r="C10" s="17">
        <v>0.17906890057123059</v>
      </c>
      <c r="D10" s="17">
        <v>0.25460500014249332</v>
      </c>
      <c r="E10" s="17">
        <v>0.2422320322178563</v>
      </c>
      <c r="F10" s="17">
        <v>0.1875725564610683</v>
      </c>
      <c r="G10" s="17">
        <v>0.19332040382062979</v>
      </c>
      <c r="H10" s="17">
        <v>0.1127478527050618</v>
      </c>
      <c r="I10" s="17">
        <v>0.10369387253201399</v>
      </c>
      <c r="K10" s="17">
        <v>0.20182366090440021</v>
      </c>
      <c r="L10" s="17">
        <v>0.1578866374700941</v>
      </c>
      <c r="N10" s="17">
        <v>0.14938231179026501</v>
      </c>
      <c r="O10" s="17">
        <v>0.13700092717212961</v>
      </c>
      <c r="P10" s="17">
        <v>0.11786760930676041</v>
      </c>
      <c r="Q10" s="17">
        <v>0.25768910427809377</v>
      </c>
      <c r="R10" s="17">
        <v>0.2107551822289242</v>
      </c>
      <c r="S10" s="17">
        <v>0.2056711223951527</v>
      </c>
      <c r="T10" s="17">
        <v>0.14431452435849421</v>
      </c>
      <c r="U10" s="17">
        <v>0.20795473472883819</v>
      </c>
      <c r="V10" s="17">
        <v>0.21429972265179459</v>
      </c>
      <c r="W10" s="17">
        <v>0.1703401430272265</v>
      </c>
      <c r="X10" s="17">
        <v>0.16676419989569391</v>
      </c>
      <c r="Y10" s="17">
        <v>0.12615980517934069</v>
      </c>
      <c r="AA10" s="17">
        <v>0.1633984712848767</v>
      </c>
      <c r="AB10" s="17">
        <v>0.22862737880837861</v>
      </c>
      <c r="AC10" s="17">
        <v>0.19617016849940849</v>
      </c>
      <c r="AD10" s="17">
        <v>0.16828895276237971</v>
      </c>
      <c r="AE10" s="17">
        <v>0.17652164219731939</v>
      </c>
      <c r="AF10" s="17">
        <v>6.6497227247720531E-2</v>
      </c>
      <c r="AG10" s="17">
        <v>0.16338563004645651</v>
      </c>
      <c r="AH10" s="17">
        <v>0.1664138297279939</v>
      </c>
      <c r="AI10" s="17">
        <v>0.15874187293046829</v>
      </c>
    </row>
    <row r="11" spans="2:37" ht="32" customHeight="1" x14ac:dyDescent="0.2">
      <c r="B11" s="20" t="s">
        <v>370</v>
      </c>
      <c r="C11" s="17">
        <v>9.5642193622580904E-2</v>
      </c>
      <c r="D11" s="17">
        <v>0.16729782630863771</v>
      </c>
      <c r="E11" s="17">
        <v>0.15717750461876209</v>
      </c>
      <c r="F11" s="17">
        <v>0.11626573451169429</v>
      </c>
      <c r="G11" s="17">
        <v>0.1074464283607006</v>
      </c>
      <c r="H11" s="17">
        <v>2.1680354680256201E-2</v>
      </c>
      <c r="I11" s="17">
        <v>2.1431713344275679E-2</v>
      </c>
      <c r="K11" s="17">
        <v>8.8100251355427386E-2</v>
      </c>
      <c r="L11" s="17">
        <v>0.1027242870301497</v>
      </c>
      <c r="N11" s="17">
        <v>5.9752514118279948E-2</v>
      </c>
      <c r="O11" s="17">
        <v>6.0539884075307797E-2</v>
      </c>
      <c r="P11" s="17">
        <v>0.13657285080596579</v>
      </c>
      <c r="Q11" s="17">
        <v>0.13658918557227701</v>
      </c>
      <c r="R11" s="17">
        <v>6.6055055476806249E-2</v>
      </c>
      <c r="S11" s="17">
        <v>7.9703446480455895E-2</v>
      </c>
      <c r="T11" s="17">
        <v>0.13437571558619979</v>
      </c>
      <c r="U11" s="17">
        <v>0.1156311972385566</v>
      </c>
      <c r="V11" s="17">
        <v>0.12879520828529781</v>
      </c>
      <c r="W11" s="17">
        <v>0.1010520179059224</v>
      </c>
      <c r="X11" s="17">
        <v>7.67424000671071E-2</v>
      </c>
      <c r="Y11" s="17">
        <v>5.9961249206501109E-2</v>
      </c>
      <c r="AA11" s="17">
        <v>7.1504729176036702E-2</v>
      </c>
      <c r="AB11" s="17">
        <v>8.5643311945114334E-2</v>
      </c>
      <c r="AC11" s="17">
        <v>6.8002930713485066E-2</v>
      </c>
      <c r="AD11" s="17">
        <v>0.1186913724460254</v>
      </c>
      <c r="AE11" s="17">
        <v>7.6495332357241042E-2</v>
      </c>
      <c r="AF11" s="17">
        <v>8.6004941219203948E-2</v>
      </c>
      <c r="AG11" s="17">
        <v>0.16585620911144339</v>
      </c>
      <c r="AH11" s="17">
        <v>0.1047301794716119</v>
      </c>
      <c r="AI11" s="17">
        <v>0.16217242766064399</v>
      </c>
    </row>
    <row r="12" spans="2:37" ht="19" customHeight="1" x14ac:dyDescent="0.2">
      <c r="B12" s="20" t="s">
        <v>371</v>
      </c>
      <c r="C12" s="17">
        <v>2.4158281399896099E-2</v>
      </c>
      <c r="D12" s="17">
        <v>6.5381963378639385E-2</v>
      </c>
      <c r="E12" s="17">
        <v>2.7093110479974619E-2</v>
      </c>
      <c r="F12" s="17">
        <v>3.902323802202811E-2</v>
      </c>
      <c r="G12" s="17">
        <v>1.410844742250904E-2</v>
      </c>
      <c r="H12" s="17">
        <v>6.681213441537201E-3</v>
      </c>
      <c r="I12" s="17">
        <v>2.3017294692344922E-3</v>
      </c>
      <c r="K12" s="17">
        <v>2.758725158750544E-2</v>
      </c>
      <c r="L12" s="17">
        <v>2.094960177561097E-2</v>
      </c>
      <c r="N12" s="17">
        <v>1.8228330357515778E-2</v>
      </c>
      <c r="O12" s="17">
        <v>1.563241770572386E-2</v>
      </c>
      <c r="P12" s="17">
        <v>3.0791257195191522E-2</v>
      </c>
      <c r="Q12" s="17">
        <v>8.636976059930157E-2</v>
      </c>
      <c r="R12" s="17">
        <v>8.2277161749904539E-3</v>
      </c>
      <c r="S12" s="17">
        <v>2.9692174510052158E-2</v>
      </c>
      <c r="T12" s="17">
        <v>1.2723877643869459E-2</v>
      </c>
      <c r="U12" s="17">
        <v>2.128612202057523E-2</v>
      </c>
      <c r="V12" s="17">
        <v>3.1644656021815987E-2</v>
      </c>
      <c r="W12" s="17">
        <v>1.8098087359410951E-2</v>
      </c>
      <c r="X12" s="17">
        <v>6.0596275540878378E-3</v>
      </c>
      <c r="Y12" s="17">
        <v>4.1111386884550342E-2</v>
      </c>
      <c r="AA12" s="17">
        <v>1.3790738979020729E-2</v>
      </c>
      <c r="AB12" s="17">
        <v>1.7519723277540811E-2</v>
      </c>
      <c r="AC12" s="17">
        <v>6.5800308949878067E-3</v>
      </c>
      <c r="AD12" s="17">
        <v>4.0054147761502699E-2</v>
      </c>
      <c r="AE12" s="17">
        <v>2.326689530678747E-2</v>
      </c>
      <c r="AF12" s="17">
        <v>1.6984602754414931E-2</v>
      </c>
      <c r="AG12" s="17">
        <v>5.0050762678464672E-2</v>
      </c>
      <c r="AH12" s="17">
        <v>1.103376444203432E-2</v>
      </c>
      <c r="AI12" s="17">
        <v>5.7498475606226437E-2</v>
      </c>
    </row>
    <row r="13" spans="2:37" ht="19" customHeight="1" x14ac:dyDescent="0.2">
      <c r="B13" s="20" t="s">
        <v>372</v>
      </c>
      <c r="C13" s="17">
        <v>9.853560272066084E-3</v>
      </c>
      <c r="D13" s="17">
        <v>9.6638368141692393E-3</v>
      </c>
      <c r="E13" s="17">
        <v>2.3479571626986759E-2</v>
      </c>
      <c r="F13" s="17">
        <v>1.7969056149343549E-2</v>
      </c>
      <c r="G13" s="17">
        <v>5.4610259881757352E-3</v>
      </c>
      <c r="H13" s="17">
        <v>0</v>
      </c>
      <c r="I13" s="17">
        <v>2.5202743404416079E-3</v>
      </c>
      <c r="K13" s="17">
        <v>1.3069053594795229E-2</v>
      </c>
      <c r="L13" s="17">
        <v>5.8713801541273106E-3</v>
      </c>
      <c r="N13" s="17">
        <v>0</v>
      </c>
      <c r="O13" s="17">
        <v>1.5860462515465631E-2</v>
      </c>
      <c r="P13" s="17">
        <v>0</v>
      </c>
      <c r="Q13" s="17">
        <v>1.21419189187278E-2</v>
      </c>
      <c r="R13" s="17">
        <v>1.7520983186232759E-2</v>
      </c>
      <c r="S13" s="17">
        <v>0</v>
      </c>
      <c r="T13" s="17">
        <v>2.0779913170034369E-2</v>
      </c>
      <c r="U13" s="17">
        <v>1.6833416768996651E-2</v>
      </c>
      <c r="V13" s="17">
        <v>1.8013345769359229E-2</v>
      </c>
      <c r="W13" s="17">
        <v>7.2148978261887334E-3</v>
      </c>
      <c r="X13" s="17">
        <v>0</v>
      </c>
      <c r="Y13" s="17">
        <v>5.858534343591462E-3</v>
      </c>
      <c r="AA13" s="17">
        <v>6.8070619766675442E-3</v>
      </c>
      <c r="AB13" s="17">
        <v>2.0503872305369191E-2</v>
      </c>
      <c r="AC13" s="17">
        <v>0</v>
      </c>
      <c r="AD13" s="17">
        <v>7.7688358663759918E-3</v>
      </c>
      <c r="AE13" s="17">
        <v>4.2326935758358339E-3</v>
      </c>
      <c r="AF13" s="17">
        <v>0</v>
      </c>
      <c r="AG13" s="17">
        <v>2.8238773962397261E-2</v>
      </c>
      <c r="AH13" s="17">
        <v>6.3759550759886806E-3</v>
      </c>
      <c r="AI13" s="17">
        <v>9.1882876188718009E-3</v>
      </c>
    </row>
    <row r="14" spans="2:37" ht="19" customHeight="1" x14ac:dyDescent="0.2">
      <c r="B14" s="20" t="s">
        <v>75</v>
      </c>
      <c r="C14" s="17">
        <v>2.362319779779521E-2</v>
      </c>
      <c r="D14" s="17">
        <v>2.5723829724049099E-2</v>
      </c>
      <c r="E14" s="17">
        <v>1.496557704449912E-2</v>
      </c>
      <c r="F14" s="17">
        <v>5.0097805813026038E-2</v>
      </c>
      <c r="G14" s="17">
        <v>1.5839709580362248E-2</v>
      </c>
      <c r="H14" s="17">
        <v>1.726886132799035E-2</v>
      </c>
      <c r="I14" s="17">
        <v>1.837663347252377E-2</v>
      </c>
      <c r="K14" s="17">
        <v>1.568944392425645E-2</v>
      </c>
      <c r="L14" s="17">
        <v>3.1516396861306847E-2</v>
      </c>
      <c r="N14" s="17">
        <v>1.8115585241882771E-2</v>
      </c>
      <c r="O14" s="17">
        <v>3.2958931114799493E-2</v>
      </c>
      <c r="P14" s="17">
        <v>3.9263025317984111E-2</v>
      </c>
      <c r="Q14" s="17">
        <v>3.4319036666720593E-2</v>
      </c>
      <c r="R14" s="17">
        <v>2.842445750890963E-2</v>
      </c>
      <c r="S14" s="17">
        <v>1.7432747088529991E-2</v>
      </c>
      <c r="T14" s="17">
        <v>1.508894661026115E-2</v>
      </c>
      <c r="U14" s="17">
        <v>3.3851716442213152E-2</v>
      </c>
      <c r="V14" s="17">
        <v>2.8789752662148921E-2</v>
      </c>
      <c r="W14" s="17">
        <v>1.8864181271445211E-2</v>
      </c>
      <c r="X14" s="17">
        <v>3.050460451654264E-2</v>
      </c>
      <c r="Y14" s="17">
        <v>1.378370671554623E-3</v>
      </c>
      <c r="AA14" s="17">
        <v>1.4265273478055481E-2</v>
      </c>
      <c r="AB14" s="17">
        <v>2.0557450234475472E-2</v>
      </c>
      <c r="AC14" s="17">
        <v>1.4466833550158679E-2</v>
      </c>
      <c r="AD14" s="17">
        <v>7.2851907332510393E-3</v>
      </c>
      <c r="AE14" s="17">
        <v>1.3185654984276591E-2</v>
      </c>
      <c r="AF14" s="17">
        <v>0</v>
      </c>
      <c r="AG14" s="17">
        <v>6.1045757441111133E-2</v>
      </c>
      <c r="AH14" s="17">
        <v>9.252677504997496E-2</v>
      </c>
      <c r="AI14" s="17">
        <v>9.1534447130890047E-3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379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0.63996347523958652</v>
      </c>
      <c r="D9" s="17">
        <v>0.47302519624662848</v>
      </c>
      <c r="E9" s="17">
        <v>0.52096677927634394</v>
      </c>
      <c r="F9" s="17">
        <v>0.57552347304235951</v>
      </c>
      <c r="G9" s="17">
        <v>0.65047204747858245</v>
      </c>
      <c r="H9" s="17">
        <v>0.80087503348365019</v>
      </c>
      <c r="I9" s="17">
        <v>0.78306444001898834</v>
      </c>
      <c r="K9" s="17">
        <v>0.63600575267919146</v>
      </c>
      <c r="L9" s="17">
        <v>0.64428184154650914</v>
      </c>
      <c r="N9" s="17">
        <v>0.70752673171822023</v>
      </c>
      <c r="O9" s="17">
        <v>0.62575534934649468</v>
      </c>
      <c r="P9" s="17">
        <v>0.62786383941505253</v>
      </c>
      <c r="Q9" s="17">
        <v>0.42494429511530651</v>
      </c>
      <c r="R9" s="17">
        <v>0.66707371598488585</v>
      </c>
      <c r="S9" s="17">
        <v>0.65619616526725655</v>
      </c>
      <c r="T9" s="17">
        <v>0.64402737722370218</v>
      </c>
      <c r="U9" s="17">
        <v>0.55999789718316317</v>
      </c>
      <c r="V9" s="17">
        <v>0.56857828445541181</v>
      </c>
      <c r="W9" s="17">
        <v>0.67911919783838193</v>
      </c>
      <c r="X9" s="17">
        <v>0.70592916196377531</v>
      </c>
      <c r="Y9" s="17">
        <v>0.70462516874869152</v>
      </c>
      <c r="AA9" s="17">
        <v>0.70456219763275596</v>
      </c>
      <c r="AB9" s="17">
        <v>0.59515666892306396</v>
      </c>
      <c r="AC9" s="17">
        <v>0.68779082520639745</v>
      </c>
      <c r="AD9" s="17">
        <v>0.65194212473801105</v>
      </c>
      <c r="AE9" s="17">
        <v>0.6845050808681119</v>
      </c>
      <c r="AF9" s="17">
        <v>0.71067375499305419</v>
      </c>
      <c r="AG9" s="17">
        <v>0.50625282899795332</v>
      </c>
      <c r="AH9" s="17">
        <v>0.58306997156929563</v>
      </c>
      <c r="AI9" s="17">
        <v>0.57457420700630368</v>
      </c>
    </row>
    <row r="10" spans="2:37" ht="19" customHeight="1" x14ac:dyDescent="0.2">
      <c r="B10" s="20" t="s">
        <v>369</v>
      </c>
      <c r="C10" s="17">
        <v>0.21212318354802309</v>
      </c>
      <c r="D10" s="17">
        <v>0.28806806801876128</v>
      </c>
      <c r="E10" s="17">
        <v>0.27902159335280691</v>
      </c>
      <c r="F10" s="17">
        <v>0.2112231459802236</v>
      </c>
      <c r="G10" s="17">
        <v>0.19528577896982621</v>
      </c>
      <c r="H10" s="17">
        <v>0.15019571277500851</v>
      </c>
      <c r="I10" s="17">
        <v>0.16344787373428279</v>
      </c>
      <c r="K10" s="17">
        <v>0.2250474316850761</v>
      </c>
      <c r="L10" s="17">
        <v>0.19991980522644401</v>
      </c>
      <c r="N10" s="17">
        <v>0.18791391991076301</v>
      </c>
      <c r="O10" s="17">
        <v>0.2668466169097769</v>
      </c>
      <c r="P10" s="17">
        <v>0.19406262746565811</v>
      </c>
      <c r="Q10" s="17">
        <v>0.38166388602754392</v>
      </c>
      <c r="R10" s="17">
        <v>0.1931568692688489</v>
      </c>
      <c r="S10" s="17">
        <v>0.22575131068871529</v>
      </c>
      <c r="T10" s="17">
        <v>0.18954743903500021</v>
      </c>
      <c r="U10" s="17">
        <v>0.25068107913556459</v>
      </c>
      <c r="V10" s="17">
        <v>0.2277823045313726</v>
      </c>
      <c r="W10" s="17">
        <v>0.1826607979187086</v>
      </c>
      <c r="X10" s="17">
        <v>0.18901099478820241</v>
      </c>
      <c r="Y10" s="17">
        <v>0.18172144180728261</v>
      </c>
      <c r="AA10" s="17">
        <v>0.19645760471759691</v>
      </c>
      <c r="AB10" s="17">
        <v>0.26575964001418201</v>
      </c>
      <c r="AC10" s="17">
        <v>0.21447105879107961</v>
      </c>
      <c r="AD10" s="17">
        <v>0.19266508596111059</v>
      </c>
      <c r="AE10" s="17">
        <v>0.19566116887532589</v>
      </c>
      <c r="AF10" s="17">
        <v>0.16895396862097781</v>
      </c>
      <c r="AG10" s="17">
        <v>0.18068930261390789</v>
      </c>
      <c r="AH10" s="17">
        <v>0.19596283793640101</v>
      </c>
      <c r="AI10" s="17">
        <v>0.26566861695398197</v>
      </c>
    </row>
    <row r="11" spans="2:37" ht="32" customHeight="1" x14ac:dyDescent="0.2">
      <c r="B11" s="20" t="s">
        <v>370</v>
      </c>
      <c r="C11" s="17">
        <v>9.0934485584525299E-2</v>
      </c>
      <c r="D11" s="17">
        <v>0.14566176934280861</v>
      </c>
      <c r="E11" s="17">
        <v>0.12817163294343931</v>
      </c>
      <c r="F11" s="17">
        <v>0.11980443018957961</v>
      </c>
      <c r="G11" s="17">
        <v>0.11544644909480151</v>
      </c>
      <c r="H11" s="17">
        <v>2.4945152170254819E-2</v>
      </c>
      <c r="I11" s="17">
        <v>2.5266191075233028E-2</v>
      </c>
      <c r="K11" s="17">
        <v>8.7889609262004703E-2</v>
      </c>
      <c r="L11" s="17">
        <v>9.2695982955979542E-2</v>
      </c>
      <c r="N11" s="17">
        <v>6.2109073274782121E-2</v>
      </c>
      <c r="O11" s="17">
        <v>5.9445648585158661E-2</v>
      </c>
      <c r="P11" s="17">
        <v>0.11687385089861579</v>
      </c>
      <c r="Q11" s="17">
        <v>0.10003706821808669</v>
      </c>
      <c r="R11" s="17">
        <v>7.5687714847607571E-2</v>
      </c>
      <c r="S11" s="17">
        <v>4.8549450690516978E-2</v>
      </c>
      <c r="T11" s="17">
        <v>0.11577309315170541</v>
      </c>
      <c r="U11" s="17">
        <v>0.1053649127631571</v>
      </c>
      <c r="V11" s="17">
        <v>0.15013377689816099</v>
      </c>
      <c r="W11" s="17">
        <v>8.2421769313488283E-2</v>
      </c>
      <c r="X11" s="17">
        <v>6.7341469863053574E-2</v>
      </c>
      <c r="Y11" s="17">
        <v>7.5350502667685601E-2</v>
      </c>
      <c r="AA11" s="17">
        <v>5.0938949284581203E-2</v>
      </c>
      <c r="AB11" s="17">
        <v>9.3706914787569262E-2</v>
      </c>
      <c r="AC11" s="17">
        <v>5.5347209214160788E-2</v>
      </c>
      <c r="AD11" s="17">
        <v>9.1613249097966948E-2</v>
      </c>
      <c r="AE11" s="17">
        <v>7.9748548058353158E-2</v>
      </c>
      <c r="AF11" s="17">
        <v>0.1033876736315533</v>
      </c>
      <c r="AG11" s="17">
        <v>0.1938819496296732</v>
      </c>
      <c r="AH11" s="17">
        <v>0.1098442039637233</v>
      </c>
      <c r="AI11" s="17">
        <v>0.1033196122130256</v>
      </c>
    </row>
    <row r="12" spans="2:37" ht="19" customHeight="1" x14ac:dyDescent="0.2">
      <c r="B12" s="20" t="s">
        <v>371</v>
      </c>
      <c r="C12" s="17">
        <v>1.992739451038306E-2</v>
      </c>
      <c r="D12" s="17">
        <v>5.0689600961703947E-2</v>
      </c>
      <c r="E12" s="17">
        <v>3.6204689776768613E-2</v>
      </c>
      <c r="F12" s="17">
        <v>2.5311758589332971E-2</v>
      </c>
      <c r="G12" s="17">
        <v>8.6705205175659026E-3</v>
      </c>
      <c r="H12" s="17">
        <v>6.7152402430961751E-3</v>
      </c>
      <c r="I12" s="17">
        <v>0</v>
      </c>
      <c r="K12" s="17">
        <v>1.9623662350465421E-2</v>
      </c>
      <c r="L12" s="17">
        <v>2.0341804448255341E-2</v>
      </c>
      <c r="N12" s="17">
        <v>1.2218650236604031E-2</v>
      </c>
      <c r="O12" s="17">
        <v>1.5860462515465631E-2</v>
      </c>
      <c r="P12" s="17">
        <v>2.1936656902689509E-2</v>
      </c>
      <c r="Q12" s="17">
        <v>2.3524399070425819E-2</v>
      </c>
      <c r="R12" s="17">
        <v>1.7240938176119699E-2</v>
      </c>
      <c r="S12" s="17">
        <v>3.390719076442969E-2</v>
      </c>
      <c r="T12" s="17">
        <v>1.5069533029097909E-2</v>
      </c>
      <c r="U12" s="17">
        <v>4.4081209708647512E-2</v>
      </c>
      <c r="V12" s="17">
        <v>1.4045674837123091E-2</v>
      </c>
      <c r="W12" s="17">
        <v>1.8569927284794951E-2</v>
      </c>
      <c r="X12" s="17">
        <v>0</v>
      </c>
      <c r="Y12" s="17">
        <v>2.5471951805850782E-2</v>
      </c>
      <c r="AA12" s="17">
        <v>1.136599966515133E-2</v>
      </c>
      <c r="AB12" s="17">
        <v>1.6949530492142581E-2</v>
      </c>
      <c r="AC12" s="17">
        <v>8.0142175229481194E-3</v>
      </c>
      <c r="AD12" s="17">
        <v>2.85081631190192E-2</v>
      </c>
      <c r="AE12" s="17">
        <v>2.092017790839323E-2</v>
      </c>
      <c r="AF12" s="17">
        <v>1.6984602754414931E-2</v>
      </c>
      <c r="AG12" s="17">
        <v>3.5884627065675072E-2</v>
      </c>
      <c r="AH12" s="17">
        <v>1.216899717317891E-2</v>
      </c>
      <c r="AI12" s="17">
        <v>3.7712831951881298E-2</v>
      </c>
    </row>
    <row r="13" spans="2:37" ht="19" customHeight="1" x14ac:dyDescent="0.2">
      <c r="B13" s="20" t="s">
        <v>372</v>
      </c>
      <c r="C13" s="17">
        <v>8.9219791385693522E-3</v>
      </c>
      <c r="D13" s="17">
        <v>9.972213444164402E-3</v>
      </c>
      <c r="E13" s="17">
        <v>1.490868786432489E-2</v>
      </c>
      <c r="F13" s="17">
        <v>1.4835786319855311E-2</v>
      </c>
      <c r="G13" s="17">
        <v>1.4503232892998491E-2</v>
      </c>
      <c r="H13" s="17">
        <v>0</v>
      </c>
      <c r="I13" s="17">
        <v>0</v>
      </c>
      <c r="K13" s="17">
        <v>9.8423516683030614E-3</v>
      </c>
      <c r="L13" s="17">
        <v>8.0751163266925916E-3</v>
      </c>
      <c r="N13" s="17">
        <v>1.2088875854616011E-2</v>
      </c>
      <c r="O13" s="17">
        <v>1.4933309583341979E-2</v>
      </c>
      <c r="P13" s="17">
        <v>0</v>
      </c>
      <c r="Q13" s="17">
        <v>1.2224942672167749E-2</v>
      </c>
      <c r="R13" s="17">
        <v>1.308295145207586E-2</v>
      </c>
      <c r="S13" s="17">
        <v>6.0480652279051826E-3</v>
      </c>
      <c r="T13" s="17">
        <v>2.190215443762111E-2</v>
      </c>
      <c r="U13" s="17">
        <v>0</v>
      </c>
      <c r="V13" s="17">
        <v>1.4381485287224121E-2</v>
      </c>
      <c r="W13" s="17">
        <v>1.100402254293944E-2</v>
      </c>
      <c r="X13" s="17">
        <v>0</v>
      </c>
      <c r="Y13" s="17">
        <v>0</v>
      </c>
      <c r="AA13" s="17">
        <v>1.082293593764716E-2</v>
      </c>
      <c r="AB13" s="17">
        <v>5.4493062908037501E-3</v>
      </c>
      <c r="AC13" s="17">
        <v>1.9909855715255501E-2</v>
      </c>
      <c r="AD13" s="17">
        <v>7.7688358663759918E-3</v>
      </c>
      <c r="AE13" s="17">
        <v>8.3750405264065471E-3</v>
      </c>
      <c r="AF13" s="17">
        <v>0</v>
      </c>
      <c r="AG13" s="17">
        <v>0</v>
      </c>
      <c r="AH13" s="17">
        <v>1.246284239474413E-2</v>
      </c>
      <c r="AI13" s="17">
        <v>1.8724731874807329E-2</v>
      </c>
    </row>
    <row r="14" spans="2:37" ht="19" customHeight="1" x14ac:dyDescent="0.2">
      <c r="B14" s="20" t="s">
        <v>75</v>
      </c>
      <c r="C14" s="17">
        <v>2.812948197891265E-2</v>
      </c>
      <c r="D14" s="17">
        <v>3.2583151985933097E-2</v>
      </c>
      <c r="E14" s="17">
        <v>2.0726616786316449E-2</v>
      </c>
      <c r="F14" s="17">
        <v>5.3301405878649108E-2</v>
      </c>
      <c r="G14" s="17">
        <v>1.56219710462256E-2</v>
      </c>
      <c r="H14" s="17">
        <v>1.726886132799035E-2</v>
      </c>
      <c r="I14" s="17">
        <v>2.8221495171495869E-2</v>
      </c>
      <c r="K14" s="17">
        <v>2.1591192354959401E-2</v>
      </c>
      <c r="L14" s="17">
        <v>3.4685449496119583E-2</v>
      </c>
      <c r="N14" s="17">
        <v>1.8142749005014461E-2</v>
      </c>
      <c r="O14" s="17">
        <v>1.715861305976225E-2</v>
      </c>
      <c r="P14" s="17">
        <v>3.9263025317984111E-2</v>
      </c>
      <c r="Q14" s="17">
        <v>5.7605408896469541E-2</v>
      </c>
      <c r="R14" s="17">
        <v>3.3757810270462082E-2</v>
      </c>
      <c r="S14" s="17">
        <v>2.9547817361176131E-2</v>
      </c>
      <c r="T14" s="17">
        <v>1.368040312287323E-2</v>
      </c>
      <c r="U14" s="17">
        <v>3.9874901209467663E-2</v>
      </c>
      <c r="V14" s="17">
        <v>2.507847399070709E-2</v>
      </c>
      <c r="W14" s="17">
        <v>2.6224285101686739E-2</v>
      </c>
      <c r="X14" s="17">
        <v>3.7718373384968668E-2</v>
      </c>
      <c r="Y14" s="17">
        <v>1.283093497048955E-2</v>
      </c>
      <c r="AA14" s="17">
        <v>2.5852312762267501E-2</v>
      </c>
      <c r="AB14" s="17">
        <v>2.2977939492238489E-2</v>
      </c>
      <c r="AC14" s="17">
        <v>1.4466833550158679E-2</v>
      </c>
      <c r="AD14" s="17">
        <v>2.7502541217516271E-2</v>
      </c>
      <c r="AE14" s="17">
        <v>1.0789983763409301E-2</v>
      </c>
      <c r="AF14" s="17">
        <v>0</v>
      </c>
      <c r="AG14" s="17">
        <v>8.3291291692790731E-2</v>
      </c>
      <c r="AH14" s="17">
        <v>8.6491146962657098E-2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380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0.61489431968272124</v>
      </c>
      <c r="D9" s="17">
        <v>0.45987712246783891</v>
      </c>
      <c r="E9" s="17">
        <v>0.47423860716956973</v>
      </c>
      <c r="F9" s="17">
        <v>0.54052251635584392</v>
      </c>
      <c r="G9" s="17">
        <v>0.64291650731032191</v>
      </c>
      <c r="H9" s="17">
        <v>0.75433976397716607</v>
      </c>
      <c r="I9" s="17">
        <v>0.77578989914313967</v>
      </c>
      <c r="K9" s="17">
        <v>0.59909363231438972</v>
      </c>
      <c r="L9" s="17">
        <v>0.62978609906617344</v>
      </c>
      <c r="N9" s="17">
        <v>0.7502222064450722</v>
      </c>
      <c r="O9" s="17">
        <v>0.69048998093953029</v>
      </c>
      <c r="P9" s="17">
        <v>0.66522336673629623</v>
      </c>
      <c r="Q9" s="17">
        <v>0.415939956927183</v>
      </c>
      <c r="R9" s="17">
        <v>0.62363980464543023</v>
      </c>
      <c r="S9" s="17">
        <v>0.61314848889938423</v>
      </c>
      <c r="T9" s="17">
        <v>0.60871624002340208</v>
      </c>
      <c r="U9" s="17">
        <v>0.49997854711480733</v>
      </c>
      <c r="V9" s="17">
        <v>0.52968994954669624</v>
      </c>
      <c r="W9" s="17">
        <v>0.63000022098070874</v>
      </c>
      <c r="X9" s="17">
        <v>0.67418535209648656</v>
      </c>
      <c r="Y9" s="17">
        <v>0.68402771240523463</v>
      </c>
      <c r="AA9" s="17">
        <v>0.64105060984652551</v>
      </c>
      <c r="AB9" s="17">
        <v>0.56423493339920938</v>
      </c>
      <c r="AC9" s="17">
        <v>0.68790842049326251</v>
      </c>
      <c r="AD9" s="17">
        <v>0.61690685866640793</v>
      </c>
      <c r="AE9" s="17">
        <v>0.65240593464366947</v>
      </c>
      <c r="AF9" s="17">
        <v>0.81189216997464653</v>
      </c>
      <c r="AG9" s="17">
        <v>0.44250682384825818</v>
      </c>
      <c r="AH9" s="17">
        <v>0.58916086536367551</v>
      </c>
      <c r="AI9" s="17">
        <v>0.61177158588535774</v>
      </c>
    </row>
    <row r="10" spans="2:37" ht="19" customHeight="1" x14ac:dyDescent="0.2">
      <c r="B10" s="20" t="s">
        <v>369</v>
      </c>
      <c r="C10" s="17">
        <v>0.23807317764350411</v>
      </c>
      <c r="D10" s="17">
        <v>0.27796961556331751</v>
      </c>
      <c r="E10" s="17">
        <v>0.33103928426482898</v>
      </c>
      <c r="F10" s="17">
        <v>0.2575165934004004</v>
      </c>
      <c r="G10" s="17">
        <v>0.23075855613753349</v>
      </c>
      <c r="H10" s="17">
        <v>0.1785064106773796</v>
      </c>
      <c r="I10" s="17">
        <v>0.16632043198154631</v>
      </c>
      <c r="K10" s="17">
        <v>0.26795406517148701</v>
      </c>
      <c r="L10" s="17">
        <v>0.2085530648678226</v>
      </c>
      <c r="N10" s="17">
        <v>0.15869833348257531</v>
      </c>
      <c r="O10" s="17">
        <v>0.20025185353624311</v>
      </c>
      <c r="P10" s="17">
        <v>0.1758362186663599</v>
      </c>
      <c r="Q10" s="17">
        <v>0.32014815447839789</v>
      </c>
      <c r="R10" s="17">
        <v>0.23754705299908449</v>
      </c>
      <c r="S10" s="17">
        <v>0.25712472807091169</v>
      </c>
      <c r="T10" s="17">
        <v>0.22307534169085669</v>
      </c>
      <c r="U10" s="17">
        <v>0.34467990419377897</v>
      </c>
      <c r="V10" s="17">
        <v>0.27042994074066379</v>
      </c>
      <c r="W10" s="17">
        <v>0.2423006078131211</v>
      </c>
      <c r="X10" s="17">
        <v>0.18301545881301001</v>
      </c>
      <c r="Y10" s="17">
        <v>0.2087913456117102</v>
      </c>
      <c r="AA10" s="17">
        <v>0.2499778118514332</v>
      </c>
      <c r="AB10" s="17">
        <v>0.30283269594215312</v>
      </c>
      <c r="AC10" s="17">
        <v>0.18043807685290739</v>
      </c>
      <c r="AD10" s="17">
        <v>0.22855834652384399</v>
      </c>
      <c r="AE10" s="17">
        <v>0.2454545593632767</v>
      </c>
      <c r="AF10" s="17">
        <v>8.5644649558127686E-2</v>
      </c>
      <c r="AG10" s="17">
        <v>0.20692856181100139</v>
      </c>
      <c r="AH10" s="17">
        <v>0.205926663974385</v>
      </c>
      <c r="AI10" s="17">
        <v>0.2262775289496621</v>
      </c>
    </row>
    <row r="11" spans="2:37" ht="32" customHeight="1" x14ac:dyDescent="0.2">
      <c r="B11" s="20" t="s">
        <v>370</v>
      </c>
      <c r="C11" s="17">
        <v>8.5794029360640831E-2</v>
      </c>
      <c r="D11" s="17">
        <v>0.1234022847944318</v>
      </c>
      <c r="E11" s="17">
        <v>0.12953040845929861</v>
      </c>
      <c r="F11" s="17">
        <v>0.11888117340545989</v>
      </c>
      <c r="G11" s="17">
        <v>8.4498942994665746E-2</v>
      </c>
      <c r="H11" s="17">
        <v>3.8883978005645872E-2</v>
      </c>
      <c r="I11" s="17">
        <v>3.1037115008197131E-2</v>
      </c>
      <c r="K11" s="17">
        <v>7.7694701103473957E-2</v>
      </c>
      <c r="L11" s="17">
        <v>9.4215838008147854E-2</v>
      </c>
      <c r="N11" s="17">
        <v>4.8637310949568642E-2</v>
      </c>
      <c r="O11" s="17">
        <v>3.1017600919462991E-2</v>
      </c>
      <c r="P11" s="17">
        <v>9.9966519799735531E-2</v>
      </c>
      <c r="Q11" s="17">
        <v>0.14397932641196101</v>
      </c>
      <c r="R11" s="17">
        <v>5.3374841224761653E-2</v>
      </c>
      <c r="S11" s="17">
        <v>7.2221350290294362E-2</v>
      </c>
      <c r="T11" s="17">
        <v>0.1044237162521532</v>
      </c>
      <c r="U11" s="17">
        <v>8.9475162226599014E-2</v>
      </c>
      <c r="V11" s="17">
        <v>0.14662746774525731</v>
      </c>
      <c r="W11" s="17">
        <v>7.2300345507937971E-2</v>
      </c>
      <c r="X11" s="17">
        <v>7.8975791179086458E-2</v>
      </c>
      <c r="Y11" s="17">
        <v>7.1888646063458281E-2</v>
      </c>
      <c r="AA11" s="17">
        <v>6.8568919236685885E-2</v>
      </c>
      <c r="AB11" s="17">
        <v>8.3254617595848665E-2</v>
      </c>
      <c r="AC11" s="17">
        <v>8.4109215801674089E-2</v>
      </c>
      <c r="AD11" s="17">
        <v>8.5362581314916142E-2</v>
      </c>
      <c r="AE11" s="17">
        <v>6.8426760088241709E-2</v>
      </c>
      <c r="AF11" s="17">
        <v>5.1027404462383658E-2</v>
      </c>
      <c r="AG11" s="17">
        <v>0.1777006317007522</v>
      </c>
      <c r="AH11" s="17">
        <v>8.8501135240156251E-2</v>
      </c>
      <c r="AI11" s="17">
        <v>0.11439063454623941</v>
      </c>
    </row>
    <row r="12" spans="2:37" ht="19" customHeight="1" x14ac:dyDescent="0.2">
      <c r="B12" s="20" t="s">
        <v>371</v>
      </c>
      <c r="C12" s="17">
        <v>2.247406230625746E-2</v>
      </c>
      <c r="D12" s="17">
        <v>8.2766677429151864E-2</v>
      </c>
      <c r="E12" s="17">
        <v>2.339248771822592E-2</v>
      </c>
      <c r="F12" s="17">
        <v>2.6629115091598009E-2</v>
      </c>
      <c r="G12" s="17">
        <v>1.4445407806922449E-2</v>
      </c>
      <c r="H12" s="17">
        <v>0</v>
      </c>
      <c r="I12" s="17">
        <v>0</v>
      </c>
      <c r="K12" s="17">
        <v>2.4578507988763831E-2</v>
      </c>
      <c r="L12" s="17">
        <v>2.054993266319325E-2</v>
      </c>
      <c r="N12" s="17">
        <v>6.5454722262323498E-3</v>
      </c>
      <c r="O12" s="17">
        <v>4.5221489029535752E-2</v>
      </c>
      <c r="P12" s="17">
        <v>9.8695507240047168E-3</v>
      </c>
      <c r="Q12" s="17">
        <v>2.5879066491411081E-2</v>
      </c>
      <c r="R12" s="17">
        <v>2.4556400941828659E-2</v>
      </c>
      <c r="S12" s="17">
        <v>3.9655861189157572E-2</v>
      </c>
      <c r="T12" s="17">
        <v>4.1146795525471562E-2</v>
      </c>
      <c r="U12" s="17">
        <v>2.6911005265310411E-2</v>
      </c>
      <c r="V12" s="17">
        <v>2.0804036704677498E-2</v>
      </c>
      <c r="W12" s="17">
        <v>1.482884640345338E-2</v>
      </c>
      <c r="X12" s="17">
        <v>1.8257159984584631E-2</v>
      </c>
      <c r="Y12" s="17">
        <v>1.6966775801312801E-2</v>
      </c>
      <c r="AA12" s="17">
        <v>1.088869105731647E-2</v>
      </c>
      <c r="AB12" s="17">
        <v>1.9546177847366751E-2</v>
      </c>
      <c r="AC12" s="17">
        <v>2.609838192612083E-2</v>
      </c>
      <c r="AD12" s="17">
        <v>4.2208958383929511E-2</v>
      </c>
      <c r="AE12" s="17">
        <v>1.5951922007650748E-2</v>
      </c>
      <c r="AF12" s="17">
        <v>1.8087427784673059E-2</v>
      </c>
      <c r="AG12" s="17">
        <v>4.7076143006883203E-2</v>
      </c>
      <c r="AH12" s="17">
        <v>2.2241367894639302E-2</v>
      </c>
      <c r="AI12" s="17">
        <v>1.020438979772033E-2</v>
      </c>
    </row>
    <row r="13" spans="2:37" ht="19" customHeight="1" x14ac:dyDescent="0.2">
      <c r="B13" s="20" t="s">
        <v>372</v>
      </c>
      <c r="C13" s="17">
        <v>1.046762990376892E-2</v>
      </c>
      <c r="D13" s="17">
        <v>2.00303326858263E-2</v>
      </c>
      <c r="E13" s="17">
        <v>2.4008785097920621E-2</v>
      </c>
      <c r="F13" s="17">
        <v>1.228298099928248E-2</v>
      </c>
      <c r="G13" s="17">
        <v>8.853968443303363E-3</v>
      </c>
      <c r="H13" s="17">
        <v>0</v>
      </c>
      <c r="I13" s="17">
        <v>0</v>
      </c>
      <c r="K13" s="17">
        <v>1.100302453330434E-2</v>
      </c>
      <c r="L13" s="17">
        <v>1.000613320325368E-2</v>
      </c>
      <c r="N13" s="17">
        <v>1.2218650236604031E-2</v>
      </c>
      <c r="O13" s="17">
        <v>1.5860462515465631E-2</v>
      </c>
      <c r="P13" s="17">
        <v>9.8413187556196813E-3</v>
      </c>
      <c r="Q13" s="17">
        <v>2.367046891295289E-2</v>
      </c>
      <c r="R13" s="17">
        <v>3.2136763395534562E-2</v>
      </c>
      <c r="S13" s="17">
        <v>0</v>
      </c>
      <c r="T13" s="17">
        <v>7.5489598978554411E-3</v>
      </c>
      <c r="U13" s="17">
        <v>5.1326688731115856E-3</v>
      </c>
      <c r="V13" s="17">
        <v>1.083132530545051E-2</v>
      </c>
      <c r="W13" s="17">
        <v>7.4202199159645616E-3</v>
      </c>
      <c r="X13" s="17">
        <v>0</v>
      </c>
      <c r="Y13" s="17">
        <v>4.919738875171502E-3</v>
      </c>
      <c r="AA13" s="17">
        <v>7.035248264552629E-3</v>
      </c>
      <c r="AB13" s="17">
        <v>7.6707879643420776E-3</v>
      </c>
      <c r="AC13" s="17">
        <v>0</v>
      </c>
      <c r="AD13" s="17">
        <v>7.917244807117297E-3</v>
      </c>
      <c r="AE13" s="17">
        <v>4.4030943100454656E-3</v>
      </c>
      <c r="AF13" s="17">
        <v>1.6984602754414931E-2</v>
      </c>
      <c r="AG13" s="17">
        <v>2.7923482725819161E-2</v>
      </c>
      <c r="AH13" s="17">
        <v>1.852709402193059E-2</v>
      </c>
      <c r="AI13" s="17">
        <v>3.7355860821020298E-2</v>
      </c>
    </row>
    <row r="14" spans="2:37" ht="19" customHeight="1" x14ac:dyDescent="0.2">
      <c r="B14" s="20" t="s">
        <v>75</v>
      </c>
      <c r="C14" s="17">
        <v>2.8296781103107509E-2</v>
      </c>
      <c r="D14" s="17">
        <v>3.5953967059433448E-2</v>
      </c>
      <c r="E14" s="17">
        <v>1.7790427290156129E-2</v>
      </c>
      <c r="F14" s="17">
        <v>4.4167620747415433E-2</v>
      </c>
      <c r="G14" s="17">
        <v>1.8526617307253069E-2</v>
      </c>
      <c r="H14" s="17">
        <v>2.8269847339808502E-2</v>
      </c>
      <c r="I14" s="17">
        <v>2.6852553867117011E-2</v>
      </c>
      <c r="K14" s="17">
        <v>1.9676068888581179E-2</v>
      </c>
      <c r="L14" s="17">
        <v>3.6888932191409353E-2</v>
      </c>
      <c r="N14" s="17">
        <v>2.367802665994739E-2</v>
      </c>
      <c r="O14" s="17">
        <v>1.715861305976225E-2</v>
      </c>
      <c r="P14" s="17">
        <v>3.9263025317984111E-2</v>
      </c>
      <c r="Q14" s="17">
        <v>7.0383026778094299E-2</v>
      </c>
      <c r="R14" s="17">
        <v>2.8745136793360389E-2</v>
      </c>
      <c r="S14" s="17">
        <v>1.7849571550251929E-2</v>
      </c>
      <c r="T14" s="17">
        <v>1.508894661026115E-2</v>
      </c>
      <c r="U14" s="17">
        <v>3.3822712326392737E-2</v>
      </c>
      <c r="V14" s="17">
        <v>2.161727995725457E-2</v>
      </c>
      <c r="W14" s="17">
        <v>3.3149759378814168E-2</v>
      </c>
      <c r="X14" s="17">
        <v>4.5566237926832183E-2</v>
      </c>
      <c r="Y14" s="17">
        <v>1.3405781243112541E-2</v>
      </c>
      <c r="AA14" s="17">
        <v>2.2478719743486201E-2</v>
      </c>
      <c r="AB14" s="17">
        <v>2.2460787251080031E-2</v>
      </c>
      <c r="AC14" s="17">
        <v>2.1445904926035191E-2</v>
      </c>
      <c r="AD14" s="17">
        <v>1.904601030378528E-2</v>
      </c>
      <c r="AE14" s="17">
        <v>1.335772958711581E-2</v>
      </c>
      <c r="AF14" s="17">
        <v>1.636374546575432E-2</v>
      </c>
      <c r="AG14" s="17">
        <v>9.7864356907285913E-2</v>
      </c>
      <c r="AH14" s="17">
        <v>7.5642873505213398E-2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381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0.56061227700988936</v>
      </c>
      <c r="D9" s="17">
        <v>0.42270439985689179</v>
      </c>
      <c r="E9" s="17">
        <v>0.48034093978455589</v>
      </c>
      <c r="F9" s="17">
        <v>0.49873122459942992</v>
      </c>
      <c r="G9" s="17">
        <v>0.60251351148462629</v>
      </c>
      <c r="H9" s="17">
        <v>0.71691175923626393</v>
      </c>
      <c r="I9" s="17">
        <v>0.62855760307093489</v>
      </c>
      <c r="K9" s="17">
        <v>0.56030368022867061</v>
      </c>
      <c r="L9" s="17">
        <v>0.56007242663717149</v>
      </c>
      <c r="N9" s="17">
        <v>0.65907107026455558</v>
      </c>
      <c r="O9" s="17">
        <v>0.65816879489274671</v>
      </c>
      <c r="P9" s="17">
        <v>0.48830075454362343</v>
      </c>
      <c r="Q9" s="17">
        <v>0.47904117489477988</v>
      </c>
      <c r="R9" s="17">
        <v>0.63047989119053294</v>
      </c>
      <c r="S9" s="17">
        <v>0.55493820274740224</v>
      </c>
      <c r="T9" s="17">
        <v>0.55597198631362921</v>
      </c>
      <c r="U9" s="17">
        <v>0.53015911787888881</v>
      </c>
      <c r="V9" s="17">
        <v>0.51023408345330823</v>
      </c>
      <c r="W9" s="17">
        <v>0.5410329188028834</v>
      </c>
      <c r="X9" s="17">
        <v>0.55625313891005124</v>
      </c>
      <c r="Y9" s="17">
        <v>0.57041083722291208</v>
      </c>
      <c r="AA9" s="17">
        <v>0.59625607764664512</v>
      </c>
      <c r="AB9" s="17">
        <v>0.57751464719305168</v>
      </c>
      <c r="AC9" s="17">
        <v>0.57624151437354809</v>
      </c>
      <c r="AD9" s="17">
        <v>0.58809409728971873</v>
      </c>
      <c r="AE9" s="17">
        <v>0.56726932394716412</v>
      </c>
      <c r="AF9" s="17">
        <v>0.77655768252460922</v>
      </c>
      <c r="AG9" s="17">
        <v>0.43794428849616779</v>
      </c>
      <c r="AH9" s="17">
        <v>0.45222148031972781</v>
      </c>
      <c r="AI9" s="17">
        <v>0.49799812197873111</v>
      </c>
    </row>
    <row r="10" spans="2:37" ht="19" customHeight="1" x14ac:dyDescent="0.2">
      <c r="B10" s="20" t="s">
        <v>369</v>
      </c>
      <c r="C10" s="17">
        <v>0.269817743332948</v>
      </c>
      <c r="D10" s="17">
        <v>0.28618831907142878</v>
      </c>
      <c r="E10" s="17">
        <v>0.30580105188195761</v>
      </c>
      <c r="F10" s="17">
        <v>0.29311940396669939</v>
      </c>
      <c r="G10" s="17">
        <v>0.23927803121356239</v>
      </c>
      <c r="H10" s="17">
        <v>0.20027222246385459</v>
      </c>
      <c r="I10" s="17">
        <v>0.28227216267683292</v>
      </c>
      <c r="K10" s="17">
        <v>0.28661362687896091</v>
      </c>
      <c r="L10" s="17">
        <v>0.2549946114337871</v>
      </c>
      <c r="N10" s="17">
        <v>0.23679892573674</v>
      </c>
      <c r="O10" s="17">
        <v>0.2138888527978231</v>
      </c>
      <c r="P10" s="17">
        <v>0.32562347628572502</v>
      </c>
      <c r="Q10" s="17">
        <v>0.22942977569596121</v>
      </c>
      <c r="R10" s="17">
        <v>0.2316040067262306</v>
      </c>
      <c r="S10" s="17">
        <v>0.24184035947216129</v>
      </c>
      <c r="T10" s="17">
        <v>0.27263790374307711</v>
      </c>
      <c r="U10" s="17">
        <v>0.23865984282429939</v>
      </c>
      <c r="V10" s="17">
        <v>0.29070661922532842</v>
      </c>
      <c r="W10" s="17">
        <v>0.29727464554366739</v>
      </c>
      <c r="X10" s="17">
        <v>0.28575784360138451</v>
      </c>
      <c r="Y10" s="17">
        <v>0.32246705730799491</v>
      </c>
      <c r="AA10" s="17">
        <v>0.27936557758370589</v>
      </c>
      <c r="AB10" s="17">
        <v>0.26186168829502943</v>
      </c>
      <c r="AC10" s="17">
        <v>0.29825118552084379</v>
      </c>
      <c r="AD10" s="17">
        <v>0.25792949267373261</v>
      </c>
      <c r="AE10" s="17">
        <v>0.29821242949439009</v>
      </c>
      <c r="AF10" s="17">
        <v>0.1387007128140712</v>
      </c>
      <c r="AG10" s="17">
        <v>0.16895969517727699</v>
      </c>
      <c r="AH10" s="17">
        <v>0.30088986940332579</v>
      </c>
      <c r="AI10" s="17">
        <v>0.30190469693523808</v>
      </c>
    </row>
    <row r="11" spans="2:37" ht="32" customHeight="1" x14ac:dyDescent="0.2">
      <c r="B11" s="20" t="s">
        <v>370</v>
      </c>
      <c r="C11" s="17">
        <v>0.10430106891585141</v>
      </c>
      <c r="D11" s="17">
        <v>0.16461946110676309</v>
      </c>
      <c r="E11" s="17">
        <v>0.1384736789195701</v>
      </c>
      <c r="F11" s="17">
        <v>0.1256672505616078</v>
      </c>
      <c r="G11" s="17">
        <v>0.11134368029660439</v>
      </c>
      <c r="H11" s="17">
        <v>5.1626875878604823E-2</v>
      </c>
      <c r="I11" s="17">
        <v>4.8821657006245377E-2</v>
      </c>
      <c r="K11" s="17">
        <v>0.10110238489832871</v>
      </c>
      <c r="L11" s="17">
        <v>0.10629174489529949</v>
      </c>
      <c r="N11" s="17">
        <v>7.3795768520217422E-2</v>
      </c>
      <c r="O11" s="17">
        <v>7.3823635570115134E-2</v>
      </c>
      <c r="P11" s="17">
        <v>0.1081883386823605</v>
      </c>
      <c r="Q11" s="17">
        <v>0.16088442211924131</v>
      </c>
      <c r="R11" s="17">
        <v>6.6387207138143819E-2</v>
      </c>
      <c r="S11" s="17">
        <v>0.1189122549518149</v>
      </c>
      <c r="T11" s="17">
        <v>9.5248461572189511E-2</v>
      </c>
      <c r="U11" s="17">
        <v>0.16450842166888349</v>
      </c>
      <c r="V11" s="17">
        <v>0.1238049181904697</v>
      </c>
      <c r="W11" s="17">
        <v>0.1100016876486291</v>
      </c>
      <c r="X11" s="17">
        <v>8.5275534669177436E-2</v>
      </c>
      <c r="Y11" s="17">
        <v>7.6073962302190379E-2</v>
      </c>
      <c r="AA11" s="17">
        <v>8.4135028805881557E-2</v>
      </c>
      <c r="AB11" s="17">
        <v>0.1125959280136735</v>
      </c>
      <c r="AC11" s="17">
        <v>6.9616082694398576E-2</v>
      </c>
      <c r="AD11" s="17">
        <v>7.1966356124076786E-2</v>
      </c>
      <c r="AE11" s="17">
        <v>9.51205665233502E-2</v>
      </c>
      <c r="AF11" s="17">
        <v>6.775700190690491E-2</v>
      </c>
      <c r="AG11" s="17">
        <v>0.21880311845870301</v>
      </c>
      <c r="AH11" s="17">
        <v>0.1233841068983747</v>
      </c>
      <c r="AI11" s="17">
        <v>0.12853543932235431</v>
      </c>
    </row>
    <row r="12" spans="2:37" ht="19" customHeight="1" x14ac:dyDescent="0.2">
      <c r="B12" s="20" t="s">
        <v>371</v>
      </c>
      <c r="C12" s="17">
        <v>2.102958609448138E-2</v>
      </c>
      <c r="D12" s="17">
        <v>4.3523885697854751E-2</v>
      </c>
      <c r="E12" s="17">
        <v>4.5166803140760707E-2</v>
      </c>
      <c r="F12" s="17">
        <v>1.8066058461861399E-2</v>
      </c>
      <c r="G12" s="17">
        <v>1.445670485631541E-2</v>
      </c>
      <c r="H12" s="17">
        <v>3.5180742405579719E-3</v>
      </c>
      <c r="I12" s="17">
        <v>6.0308667111442409E-3</v>
      </c>
      <c r="K12" s="17">
        <v>1.8936320492128969E-2</v>
      </c>
      <c r="L12" s="17">
        <v>2.319944831467664E-2</v>
      </c>
      <c r="N12" s="17">
        <v>1.2218650236604031E-2</v>
      </c>
      <c r="O12" s="17">
        <v>0</v>
      </c>
      <c r="P12" s="17">
        <v>9.5973041969592884E-3</v>
      </c>
      <c r="Q12" s="17">
        <v>4.934624079686932E-2</v>
      </c>
      <c r="R12" s="17">
        <v>2.6367601884230801E-2</v>
      </c>
      <c r="S12" s="17">
        <v>1.26928121416373E-2</v>
      </c>
      <c r="T12" s="17">
        <v>4.8479568910068077E-2</v>
      </c>
      <c r="U12" s="17">
        <v>3.2775276816414033E-2</v>
      </c>
      <c r="V12" s="17">
        <v>2.113950665394829E-2</v>
      </c>
      <c r="W12" s="17">
        <v>1.106623811399586E-2</v>
      </c>
      <c r="X12" s="17">
        <v>2.0536060175610899E-2</v>
      </c>
      <c r="Y12" s="17">
        <v>1.307025429673039E-2</v>
      </c>
      <c r="AA12" s="17">
        <v>6.8070619766675442E-3</v>
      </c>
      <c r="AB12" s="17">
        <v>1.506587166400622E-2</v>
      </c>
      <c r="AC12" s="17">
        <v>2.664895657671058E-2</v>
      </c>
      <c r="AD12" s="17">
        <v>2.3964646318496999E-2</v>
      </c>
      <c r="AE12" s="17">
        <v>2.090478665283451E-2</v>
      </c>
      <c r="AF12" s="17">
        <v>1.6984602754414931E-2</v>
      </c>
      <c r="AG12" s="17">
        <v>4.2204354009774278E-2</v>
      </c>
      <c r="AH12" s="17">
        <v>1.876216666846045E-2</v>
      </c>
      <c r="AI12" s="17">
        <v>4.2684676461687061E-2</v>
      </c>
    </row>
    <row r="13" spans="2:37" ht="19" customHeight="1" x14ac:dyDescent="0.2">
      <c r="B13" s="20" t="s">
        <v>372</v>
      </c>
      <c r="C13" s="17">
        <v>9.5017979149605355E-3</v>
      </c>
      <c r="D13" s="17">
        <v>3.6631721093532063E-2</v>
      </c>
      <c r="E13" s="17">
        <v>6.0157838761150956E-3</v>
      </c>
      <c r="F13" s="17">
        <v>1.1607457773486519E-2</v>
      </c>
      <c r="G13" s="17">
        <v>2.8061637916766912E-3</v>
      </c>
      <c r="H13" s="17">
        <v>3.1705479610604809E-3</v>
      </c>
      <c r="I13" s="17">
        <v>2.3411614136423179E-3</v>
      </c>
      <c r="K13" s="17">
        <v>1.151106840680414E-2</v>
      </c>
      <c r="L13" s="17">
        <v>7.5941523824310667E-3</v>
      </c>
      <c r="N13" s="17">
        <v>0</v>
      </c>
      <c r="O13" s="17">
        <v>1.466009465076481E-2</v>
      </c>
      <c r="P13" s="17">
        <v>1.0662243422198989E-2</v>
      </c>
      <c r="Q13" s="17">
        <v>1.129945639825807E-2</v>
      </c>
      <c r="R13" s="17">
        <v>8.4276153246060428E-3</v>
      </c>
      <c r="S13" s="17">
        <v>1.7428991355745872E-2</v>
      </c>
      <c r="T13" s="17">
        <v>2.0790808454978531E-2</v>
      </c>
      <c r="U13" s="17">
        <v>1.057281401604802E-2</v>
      </c>
      <c r="V13" s="17">
        <v>1.063140686358381E-2</v>
      </c>
      <c r="W13" s="17">
        <v>1.091145641396885E-2</v>
      </c>
      <c r="X13" s="17">
        <v>0</v>
      </c>
      <c r="Y13" s="17">
        <v>4.919738875171502E-3</v>
      </c>
      <c r="AA13" s="17">
        <v>1.1033091285486289E-2</v>
      </c>
      <c r="AB13" s="17">
        <v>7.3315392498061339E-3</v>
      </c>
      <c r="AC13" s="17">
        <v>0</v>
      </c>
      <c r="AD13" s="17">
        <v>1.534365103157566E-2</v>
      </c>
      <c r="AE13" s="17">
        <v>7.9215054277645188E-3</v>
      </c>
      <c r="AF13" s="17">
        <v>0</v>
      </c>
      <c r="AG13" s="17">
        <v>1.277403373349211E-2</v>
      </c>
      <c r="AH13" s="17">
        <v>5.3814168655641238E-3</v>
      </c>
      <c r="AI13" s="17">
        <v>2.8877065301989292E-2</v>
      </c>
    </row>
    <row r="14" spans="2:37" ht="19" customHeight="1" x14ac:dyDescent="0.2">
      <c r="B14" s="20" t="s">
        <v>75</v>
      </c>
      <c r="C14" s="17">
        <v>3.4737526731869313E-2</v>
      </c>
      <c r="D14" s="17">
        <v>4.6332213173529459E-2</v>
      </c>
      <c r="E14" s="17">
        <v>2.420174239704059E-2</v>
      </c>
      <c r="F14" s="17">
        <v>5.2808604636915002E-2</v>
      </c>
      <c r="G14" s="17">
        <v>2.9601908357214931E-2</v>
      </c>
      <c r="H14" s="17">
        <v>2.4500520219658189E-2</v>
      </c>
      <c r="I14" s="17">
        <v>3.1976549121200452E-2</v>
      </c>
      <c r="K14" s="17">
        <v>2.1532919095106771E-2</v>
      </c>
      <c r="L14" s="17">
        <v>4.7847616336634313E-2</v>
      </c>
      <c r="N14" s="17">
        <v>1.8115585241882771E-2</v>
      </c>
      <c r="O14" s="17">
        <v>3.9458622088550353E-2</v>
      </c>
      <c r="P14" s="17">
        <v>5.7627882869132868E-2</v>
      </c>
      <c r="Q14" s="17">
        <v>6.999893009489036E-2</v>
      </c>
      <c r="R14" s="17">
        <v>3.6733677736255757E-2</v>
      </c>
      <c r="S14" s="17">
        <v>5.4187379331238232E-2</v>
      </c>
      <c r="T14" s="17">
        <v>6.8712710060575754E-3</v>
      </c>
      <c r="U14" s="17">
        <v>2.3324526795466292E-2</v>
      </c>
      <c r="V14" s="17">
        <v>4.3483465613361347E-2</v>
      </c>
      <c r="W14" s="17">
        <v>2.971305347685534E-2</v>
      </c>
      <c r="X14" s="17">
        <v>5.2177422643775777E-2</v>
      </c>
      <c r="Y14" s="17">
        <v>1.3058149995000721E-2</v>
      </c>
      <c r="AA14" s="17">
        <v>2.24031627016134E-2</v>
      </c>
      <c r="AB14" s="17">
        <v>2.5630325584433188E-2</v>
      </c>
      <c r="AC14" s="17">
        <v>2.924226083449892E-2</v>
      </c>
      <c r="AD14" s="17">
        <v>4.2701756562399343E-2</v>
      </c>
      <c r="AE14" s="17">
        <v>1.057138795449666E-2</v>
      </c>
      <c r="AF14" s="17">
        <v>0</v>
      </c>
      <c r="AG14" s="17">
        <v>0.1193145101245857</v>
      </c>
      <c r="AH14" s="17">
        <v>9.9360959844547028E-2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382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0.57998979616287583</v>
      </c>
      <c r="D9" s="17">
        <v>0.44840770167944899</v>
      </c>
      <c r="E9" s="17">
        <v>0.51590563488348096</v>
      </c>
      <c r="F9" s="17">
        <v>0.52406630796274145</v>
      </c>
      <c r="G9" s="17">
        <v>0.58651988462160121</v>
      </c>
      <c r="H9" s="17">
        <v>0.68843222548801375</v>
      </c>
      <c r="I9" s="17">
        <v>0.68657975259846493</v>
      </c>
      <c r="K9" s="17">
        <v>0.5845066731864853</v>
      </c>
      <c r="L9" s="17">
        <v>0.57484658713808234</v>
      </c>
      <c r="N9" s="17">
        <v>0.62587266876812231</v>
      </c>
      <c r="O9" s="17">
        <v>0.56547953922122862</v>
      </c>
      <c r="P9" s="17">
        <v>0.6176606729091495</v>
      </c>
      <c r="Q9" s="17">
        <v>0.49008101588500957</v>
      </c>
      <c r="R9" s="17">
        <v>0.62785952114272725</v>
      </c>
      <c r="S9" s="17">
        <v>0.56632815722287211</v>
      </c>
      <c r="T9" s="17">
        <v>0.5574308946327452</v>
      </c>
      <c r="U9" s="17">
        <v>0.49802552422445079</v>
      </c>
      <c r="V9" s="17">
        <v>0.53270041187006434</v>
      </c>
      <c r="W9" s="17">
        <v>0.6024913249567837</v>
      </c>
      <c r="X9" s="17">
        <v>0.60429362821132193</v>
      </c>
      <c r="Y9" s="17">
        <v>0.630622372956685</v>
      </c>
      <c r="AA9" s="17">
        <v>0.62699854316788195</v>
      </c>
      <c r="AB9" s="17">
        <v>0.54115523911197971</v>
      </c>
      <c r="AC9" s="17">
        <v>0.62603537355768224</v>
      </c>
      <c r="AD9" s="17">
        <v>0.60896205776621293</v>
      </c>
      <c r="AE9" s="17">
        <v>0.60801212491416434</v>
      </c>
      <c r="AF9" s="17">
        <v>0.62620690772022591</v>
      </c>
      <c r="AG9" s="17">
        <v>0.43521117225628603</v>
      </c>
      <c r="AH9" s="17">
        <v>0.55884116590324573</v>
      </c>
      <c r="AI9" s="17">
        <v>0.54626706335726072</v>
      </c>
    </row>
    <row r="10" spans="2:37" ht="19" customHeight="1" x14ac:dyDescent="0.2">
      <c r="B10" s="20" t="s">
        <v>369</v>
      </c>
      <c r="C10" s="17">
        <v>0.24804146736563221</v>
      </c>
      <c r="D10" s="17">
        <v>0.26425703195330291</v>
      </c>
      <c r="E10" s="17">
        <v>0.28271690098237279</v>
      </c>
      <c r="F10" s="17">
        <v>0.24464916561286459</v>
      </c>
      <c r="G10" s="17">
        <v>0.25002715543926318</v>
      </c>
      <c r="H10" s="17">
        <v>0.23494354667512179</v>
      </c>
      <c r="I10" s="17">
        <v>0.21908898299876181</v>
      </c>
      <c r="K10" s="17">
        <v>0.26046474906913991</v>
      </c>
      <c r="L10" s="17">
        <v>0.23561412708489751</v>
      </c>
      <c r="N10" s="17">
        <v>0.2409541828236603</v>
      </c>
      <c r="O10" s="17">
        <v>0.29327194444621613</v>
      </c>
      <c r="P10" s="17">
        <v>0.18174458044483521</v>
      </c>
      <c r="Q10" s="17">
        <v>0.24094235838557509</v>
      </c>
      <c r="R10" s="17">
        <v>0.22233640524899789</v>
      </c>
      <c r="S10" s="17">
        <v>0.30768996352069922</v>
      </c>
      <c r="T10" s="17">
        <v>0.24575484840820239</v>
      </c>
      <c r="U10" s="17">
        <v>0.28163975801485852</v>
      </c>
      <c r="V10" s="17">
        <v>0.26506610358631288</v>
      </c>
      <c r="W10" s="17">
        <v>0.2355790468501322</v>
      </c>
      <c r="X10" s="17">
        <v>0.24090916430764009</v>
      </c>
      <c r="Y10" s="17">
        <v>0.22453487428426</v>
      </c>
      <c r="AA10" s="17">
        <v>0.24104961361013341</v>
      </c>
      <c r="AB10" s="17">
        <v>0.29414619823628207</v>
      </c>
      <c r="AC10" s="17">
        <v>0.26374773291372772</v>
      </c>
      <c r="AD10" s="17">
        <v>0.21923110094865211</v>
      </c>
      <c r="AE10" s="17">
        <v>0.2583527232071065</v>
      </c>
      <c r="AF10" s="17">
        <v>0.22061562873189899</v>
      </c>
      <c r="AG10" s="17">
        <v>0.21631899006766919</v>
      </c>
      <c r="AH10" s="17">
        <v>0.19210026933170901</v>
      </c>
      <c r="AI10" s="17">
        <v>0.2443791068859352</v>
      </c>
    </row>
    <row r="11" spans="2:37" ht="32" customHeight="1" x14ac:dyDescent="0.2">
      <c r="B11" s="20" t="s">
        <v>370</v>
      </c>
      <c r="C11" s="17">
        <v>0.11252097377857249</v>
      </c>
      <c r="D11" s="17">
        <v>0.1687187804454795</v>
      </c>
      <c r="E11" s="17">
        <v>0.14490656973822821</v>
      </c>
      <c r="F11" s="17">
        <v>0.13309707604836571</v>
      </c>
      <c r="G11" s="17">
        <v>0.114981618211695</v>
      </c>
      <c r="H11" s="17">
        <v>5.2076783943430321E-2</v>
      </c>
      <c r="I11" s="17">
        <v>7.0781083886287385E-2</v>
      </c>
      <c r="K11" s="17">
        <v>0.1062054753454249</v>
      </c>
      <c r="L11" s="17">
        <v>0.11935708837391221</v>
      </c>
      <c r="N11" s="17">
        <v>6.6854302471758498E-2</v>
      </c>
      <c r="O11" s="17">
        <v>0.1240899032727931</v>
      </c>
      <c r="P11" s="17">
        <v>9.9935941718309454E-2</v>
      </c>
      <c r="Q11" s="17">
        <v>0.15141029408266199</v>
      </c>
      <c r="R11" s="17">
        <v>0.1045708600094392</v>
      </c>
      <c r="S11" s="17">
        <v>8.5079644638651572E-2</v>
      </c>
      <c r="T11" s="17">
        <v>0.15589638118393609</v>
      </c>
      <c r="U11" s="17">
        <v>0.13594239441643061</v>
      </c>
      <c r="V11" s="17">
        <v>0.12708330683145411</v>
      </c>
      <c r="W11" s="17">
        <v>0.10242234569471929</v>
      </c>
      <c r="X11" s="17">
        <v>0.1122684064177574</v>
      </c>
      <c r="Y11" s="17">
        <v>0.1130356245345132</v>
      </c>
      <c r="AA11" s="17">
        <v>8.8009763798682347E-2</v>
      </c>
      <c r="AB11" s="17">
        <v>0.1081236335760424</v>
      </c>
      <c r="AC11" s="17">
        <v>8.9024391624443311E-2</v>
      </c>
      <c r="AD11" s="17">
        <v>9.7045564885361771E-2</v>
      </c>
      <c r="AE11" s="17">
        <v>0.10368305467994821</v>
      </c>
      <c r="AF11" s="17">
        <v>6.8775988853499961E-2</v>
      </c>
      <c r="AG11" s="17">
        <v>0.21197166770795189</v>
      </c>
      <c r="AH11" s="17">
        <v>0.13918451809832141</v>
      </c>
      <c r="AI11" s="17">
        <v>0.15037073066146531</v>
      </c>
    </row>
    <row r="12" spans="2:37" ht="19" customHeight="1" x14ac:dyDescent="0.2">
      <c r="B12" s="20" t="s">
        <v>371</v>
      </c>
      <c r="C12" s="17">
        <v>2.5570946456644261E-2</v>
      </c>
      <c r="D12" s="17">
        <v>5.9091572151435699E-2</v>
      </c>
      <c r="E12" s="17">
        <v>2.9660876223034639E-2</v>
      </c>
      <c r="F12" s="17">
        <v>4.1685346759262033E-2</v>
      </c>
      <c r="G12" s="17">
        <v>2.1167170909888559E-2</v>
      </c>
      <c r="H12" s="17">
        <v>3.4263420806104261E-3</v>
      </c>
      <c r="I12" s="17">
        <v>5.3876489915342723E-3</v>
      </c>
      <c r="K12" s="17">
        <v>2.306966451794918E-2</v>
      </c>
      <c r="L12" s="17">
        <v>2.8166364580938061E-2</v>
      </c>
      <c r="N12" s="17">
        <v>4.2186652797884437E-2</v>
      </c>
      <c r="O12" s="17">
        <v>0</v>
      </c>
      <c r="P12" s="17">
        <v>5.2389758541642871E-2</v>
      </c>
      <c r="Q12" s="17">
        <v>4.8625140353081103E-2</v>
      </c>
      <c r="R12" s="17">
        <v>2.1466597832858241E-2</v>
      </c>
      <c r="S12" s="17">
        <v>1.133258921592353E-2</v>
      </c>
      <c r="T12" s="17">
        <v>2.014115369174076E-2</v>
      </c>
      <c r="U12" s="17">
        <v>2.277913988202699E-2</v>
      </c>
      <c r="V12" s="17">
        <v>3.2267193646334277E-2</v>
      </c>
      <c r="W12" s="17">
        <v>2.9779418186174821E-2</v>
      </c>
      <c r="X12" s="17">
        <v>1.202419654673772E-2</v>
      </c>
      <c r="Y12" s="17">
        <v>1.261702612348976E-2</v>
      </c>
      <c r="AA12" s="17">
        <v>2.5714265167819699E-2</v>
      </c>
      <c r="AB12" s="17">
        <v>2.5670771804039729E-2</v>
      </c>
      <c r="AC12" s="17">
        <v>6.7256683539879793E-3</v>
      </c>
      <c r="AD12" s="17">
        <v>4.7770374633465083E-2</v>
      </c>
      <c r="AE12" s="17">
        <v>1.06874839998324E-2</v>
      </c>
      <c r="AF12" s="17">
        <v>6.7775483921094865E-2</v>
      </c>
      <c r="AG12" s="17">
        <v>4.1780187406978628E-2</v>
      </c>
      <c r="AH12" s="17">
        <v>1.7731876533523701E-2</v>
      </c>
      <c r="AI12" s="17">
        <v>3.1152484182944931E-2</v>
      </c>
    </row>
    <row r="13" spans="2:37" ht="19" customHeight="1" x14ac:dyDescent="0.2">
      <c r="B13" s="20" t="s">
        <v>372</v>
      </c>
      <c r="C13" s="17">
        <v>1.0215864176840341E-2</v>
      </c>
      <c r="D13" s="17">
        <v>3.057659556667355E-2</v>
      </c>
      <c r="E13" s="17">
        <v>1.1815386995394731E-2</v>
      </c>
      <c r="F13" s="17">
        <v>9.0354379274379445E-3</v>
      </c>
      <c r="G13" s="17">
        <v>1.1533852298588731E-2</v>
      </c>
      <c r="H13" s="17">
        <v>3.216996463480126E-3</v>
      </c>
      <c r="I13" s="17">
        <v>0</v>
      </c>
      <c r="K13" s="17">
        <v>9.9797216575919761E-3</v>
      </c>
      <c r="L13" s="17">
        <v>1.050692204216655E-2</v>
      </c>
      <c r="N13" s="17">
        <v>0</v>
      </c>
      <c r="O13" s="17">
        <v>0</v>
      </c>
      <c r="P13" s="17">
        <v>1.875578671729352E-2</v>
      </c>
      <c r="Q13" s="17">
        <v>2.3441375316985869E-2</v>
      </c>
      <c r="R13" s="17">
        <v>9.0247335295858475E-3</v>
      </c>
      <c r="S13" s="17">
        <v>5.6530688068605634E-3</v>
      </c>
      <c r="T13" s="17">
        <v>6.3564911794626441E-3</v>
      </c>
      <c r="U13" s="17">
        <v>2.7769811547740591E-2</v>
      </c>
      <c r="V13" s="17">
        <v>1.4119857009764199E-2</v>
      </c>
      <c r="W13" s="17">
        <v>1.097751834262733E-2</v>
      </c>
      <c r="X13" s="17">
        <v>0</v>
      </c>
      <c r="Y13" s="17">
        <v>5.9885045776591648E-3</v>
      </c>
      <c r="AA13" s="17">
        <v>7.4653126122611411E-3</v>
      </c>
      <c r="AB13" s="17">
        <v>4.9454396967258743E-3</v>
      </c>
      <c r="AC13" s="17">
        <v>0</v>
      </c>
      <c r="AD13" s="17">
        <v>3.9544437756200354E-3</v>
      </c>
      <c r="AE13" s="17">
        <v>1.0480278809237459E-2</v>
      </c>
      <c r="AF13" s="17">
        <v>0</v>
      </c>
      <c r="AG13" s="17">
        <v>3.3672225120003119E-2</v>
      </c>
      <c r="AH13" s="17">
        <v>1.745149047193063E-2</v>
      </c>
      <c r="AI13" s="17">
        <v>2.783061491239373E-2</v>
      </c>
    </row>
    <row r="14" spans="2:37" ht="19" customHeight="1" x14ac:dyDescent="0.2">
      <c r="B14" s="20" t="s">
        <v>75</v>
      </c>
      <c r="C14" s="17">
        <v>2.3660952059434869E-2</v>
      </c>
      <c r="D14" s="17">
        <v>2.894831820365933E-2</v>
      </c>
      <c r="E14" s="17">
        <v>1.499463117748853E-2</v>
      </c>
      <c r="F14" s="17">
        <v>4.7466665689328238E-2</v>
      </c>
      <c r="G14" s="17">
        <v>1.577031851896326E-2</v>
      </c>
      <c r="H14" s="17">
        <v>1.7904105349343578E-2</v>
      </c>
      <c r="I14" s="17">
        <v>1.816253152495163E-2</v>
      </c>
      <c r="K14" s="17">
        <v>1.5773716223408851E-2</v>
      </c>
      <c r="L14" s="17">
        <v>3.1508910780003507E-2</v>
      </c>
      <c r="N14" s="17">
        <v>2.4132193138574409E-2</v>
      </c>
      <c r="O14" s="17">
        <v>1.715861305976225E-2</v>
      </c>
      <c r="P14" s="17">
        <v>2.9513259668769609E-2</v>
      </c>
      <c r="Q14" s="17">
        <v>4.5499815976686592E-2</v>
      </c>
      <c r="R14" s="17">
        <v>1.4741882236391571E-2</v>
      </c>
      <c r="S14" s="17">
        <v>2.391657659499289E-2</v>
      </c>
      <c r="T14" s="17">
        <v>1.442023090391301E-2</v>
      </c>
      <c r="U14" s="17">
        <v>3.3843371914492423E-2</v>
      </c>
      <c r="V14" s="17">
        <v>2.8763127056069929E-2</v>
      </c>
      <c r="W14" s="17">
        <v>1.8750345969562501E-2</v>
      </c>
      <c r="X14" s="17">
        <v>3.050460451654264E-2</v>
      </c>
      <c r="Y14" s="17">
        <v>1.3201597523392771E-2</v>
      </c>
      <c r="AA14" s="17">
        <v>1.076250164322151E-2</v>
      </c>
      <c r="AB14" s="17">
        <v>2.59587175749303E-2</v>
      </c>
      <c r="AC14" s="17">
        <v>1.4466833550158679E-2</v>
      </c>
      <c r="AD14" s="17">
        <v>2.3036457990688191E-2</v>
      </c>
      <c r="AE14" s="17">
        <v>8.7843343897111934E-3</v>
      </c>
      <c r="AF14" s="17">
        <v>1.662599077328062E-2</v>
      </c>
      <c r="AG14" s="17">
        <v>6.1045757441111133E-2</v>
      </c>
      <c r="AH14" s="17">
        <v>7.4690679661269493E-2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383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0.61978724038812061</v>
      </c>
      <c r="D9" s="17">
        <v>0.49790701151195987</v>
      </c>
      <c r="E9" s="17">
        <v>0.51820921605933268</v>
      </c>
      <c r="F9" s="17">
        <v>0.55342502953654993</v>
      </c>
      <c r="G9" s="17">
        <v>0.60560922810885054</v>
      </c>
      <c r="H9" s="17">
        <v>0.75224803172953336</v>
      </c>
      <c r="I9" s="17">
        <v>0.75961008098641403</v>
      </c>
      <c r="K9" s="17">
        <v>0.59411492013563105</v>
      </c>
      <c r="L9" s="17">
        <v>0.64345790426833971</v>
      </c>
      <c r="N9" s="17">
        <v>0.7305163173389051</v>
      </c>
      <c r="O9" s="17">
        <v>0.6764272765556576</v>
      </c>
      <c r="P9" s="17">
        <v>0.60665884405857873</v>
      </c>
      <c r="Q9" s="17">
        <v>0.50042257700571924</v>
      </c>
      <c r="R9" s="17">
        <v>0.64728085877575514</v>
      </c>
      <c r="S9" s="17">
        <v>0.63557715819527882</v>
      </c>
      <c r="T9" s="17">
        <v>0.57710662735522733</v>
      </c>
      <c r="U9" s="17">
        <v>0.54823329749958372</v>
      </c>
      <c r="V9" s="17">
        <v>0.55360841709352304</v>
      </c>
      <c r="W9" s="17">
        <v>0.61491651711099438</v>
      </c>
      <c r="X9" s="17">
        <v>0.67058564361290729</v>
      </c>
      <c r="Y9" s="17">
        <v>0.6728047026123356</v>
      </c>
      <c r="AA9" s="17">
        <v>0.67609099651043336</v>
      </c>
      <c r="AB9" s="17">
        <v>0.60294594204325502</v>
      </c>
      <c r="AC9" s="17">
        <v>0.64629844405598547</v>
      </c>
      <c r="AD9" s="17">
        <v>0.60216411844095752</v>
      </c>
      <c r="AE9" s="17">
        <v>0.66740985059583058</v>
      </c>
      <c r="AF9" s="17">
        <v>0.75876651053262545</v>
      </c>
      <c r="AG9" s="17">
        <v>0.46999079831921098</v>
      </c>
      <c r="AH9" s="17">
        <v>0.56505706345550299</v>
      </c>
      <c r="AI9" s="17">
        <v>0.53270793875455102</v>
      </c>
    </row>
    <row r="10" spans="2:37" ht="19" customHeight="1" x14ac:dyDescent="0.2">
      <c r="B10" s="20" t="s">
        <v>369</v>
      </c>
      <c r="C10" s="17">
        <v>0.22136418029202801</v>
      </c>
      <c r="D10" s="17">
        <v>0.2029500089530254</v>
      </c>
      <c r="E10" s="17">
        <v>0.26144761361197533</v>
      </c>
      <c r="F10" s="17">
        <v>0.26096582520726191</v>
      </c>
      <c r="G10" s="17">
        <v>0.25342220766686308</v>
      </c>
      <c r="H10" s="17">
        <v>0.17482406682047119</v>
      </c>
      <c r="I10" s="17">
        <v>0.17397530650410101</v>
      </c>
      <c r="K10" s="17">
        <v>0.25666243360269447</v>
      </c>
      <c r="L10" s="17">
        <v>0.188172420790093</v>
      </c>
      <c r="N10" s="17">
        <v>0.14205629892235369</v>
      </c>
      <c r="O10" s="17">
        <v>0.19891672793305951</v>
      </c>
      <c r="P10" s="17">
        <v>0.22697026589958691</v>
      </c>
      <c r="Q10" s="17">
        <v>0.25568510625085522</v>
      </c>
      <c r="R10" s="17">
        <v>0.21535388071334541</v>
      </c>
      <c r="S10" s="17">
        <v>0.22343288580912041</v>
      </c>
      <c r="T10" s="17">
        <v>0.22063891715317779</v>
      </c>
      <c r="U10" s="17">
        <v>0.23562545721495151</v>
      </c>
      <c r="V10" s="17">
        <v>0.25988602770830599</v>
      </c>
      <c r="W10" s="17">
        <v>0.23560464793752689</v>
      </c>
      <c r="X10" s="17">
        <v>0.20544170862693911</v>
      </c>
      <c r="Y10" s="17">
        <v>0.21495372494992551</v>
      </c>
      <c r="AA10" s="17">
        <v>0.23129647730282821</v>
      </c>
      <c r="AB10" s="17">
        <v>0.25058398567309209</v>
      </c>
      <c r="AC10" s="17">
        <v>0.23075890509495159</v>
      </c>
      <c r="AD10" s="17">
        <v>0.19997415446160849</v>
      </c>
      <c r="AE10" s="17">
        <v>0.22266151128813591</v>
      </c>
      <c r="AF10" s="17">
        <v>0.1029489878814456</v>
      </c>
      <c r="AG10" s="17">
        <v>0.18971455564318329</v>
      </c>
      <c r="AH10" s="17">
        <v>0.20670735767293591</v>
      </c>
      <c r="AI10" s="17">
        <v>0.25973766174442259</v>
      </c>
    </row>
    <row r="11" spans="2:37" ht="32" customHeight="1" x14ac:dyDescent="0.2">
      <c r="B11" s="20" t="s">
        <v>370</v>
      </c>
      <c r="C11" s="17">
        <v>0.101694324921943</v>
      </c>
      <c r="D11" s="17">
        <v>0.1890786335000359</v>
      </c>
      <c r="E11" s="17">
        <v>0.14257588904410851</v>
      </c>
      <c r="F11" s="17">
        <v>0.10233999414414061</v>
      </c>
      <c r="G11" s="17">
        <v>0.1102390583609807</v>
      </c>
      <c r="H11" s="17">
        <v>4.2570337014090819E-2</v>
      </c>
      <c r="I11" s="17">
        <v>4.2737951240708567E-2</v>
      </c>
      <c r="K11" s="17">
        <v>0.10041303545106819</v>
      </c>
      <c r="L11" s="17">
        <v>0.102722826427318</v>
      </c>
      <c r="N11" s="17">
        <v>8.4480261513016991E-2</v>
      </c>
      <c r="O11" s="17">
        <v>8.9093876699406563E-2</v>
      </c>
      <c r="P11" s="17">
        <v>8.7610807548864592E-2</v>
      </c>
      <c r="Q11" s="17">
        <v>0.1236703225154981</v>
      </c>
      <c r="R11" s="17">
        <v>8.248834169909551E-2</v>
      </c>
      <c r="S11" s="17">
        <v>8.3949096050239452E-2</v>
      </c>
      <c r="T11" s="17">
        <v>0.1532081925061915</v>
      </c>
      <c r="U11" s="17">
        <v>0.12671284262031149</v>
      </c>
      <c r="V11" s="17">
        <v>0.13312707649598979</v>
      </c>
      <c r="W11" s="17">
        <v>9.7895677432965872E-2</v>
      </c>
      <c r="X11" s="17">
        <v>7.291767878208022E-2</v>
      </c>
      <c r="Y11" s="17">
        <v>7.7448007038550162E-2</v>
      </c>
      <c r="AA11" s="17">
        <v>6.0254279881432067E-2</v>
      </c>
      <c r="AB11" s="17">
        <v>0.1035221851531444</v>
      </c>
      <c r="AC11" s="17">
        <v>0.1017287085492974</v>
      </c>
      <c r="AD11" s="17">
        <v>0.120172948675406</v>
      </c>
      <c r="AE11" s="17">
        <v>7.0326769174615181E-2</v>
      </c>
      <c r="AF11" s="17">
        <v>8.6292275605091909E-2</v>
      </c>
      <c r="AG11" s="17">
        <v>0.21399070616208429</v>
      </c>
      <c r="AH11" s="17">
        <v>0.1160461745743059</v>
      </c>
      <c r="AI11" s="17">
        <v>0.13299992817942041</v>
      </c>
    </row>
    <row r="12" spans="2:37" ht="19" customHeight="1" x14ac:dyDescent="0.2">
      <c r="B12" s="20" t="s">
        <v>371</v>
      </c>
      <c r="C12" s="17">
        <v>2.336667971838358E-2</v>
      </c>
      <c r="D12" s="17">
        <v>5.7874654352871729E-2</v>
      </c>
      <c r="E12" s="17">
        <v>4.1669775089150048E-2</v>
      </c>
      <c r="F12" s="17">
        <v>2.681761980661141E-2</v>
      </c>
      <c r="G12" s="17">
        <v>1.7864955770730939E-2</v>
      </c>
      <c r="H12" s="17">
        <v>0</v>
      </c>
      <c r="I12" s="17">
        <v>2.9843791332522861E-3</v>
      </c>
      <c r="K12" s="17">
        <v>1.5834799160160801E-2</v>
      </c>
      <c r="L12" s="17">
        <v>3.0865605931556999E-2</v>
      </c>
      <c r="N12" s="17">
        <v>2.4831536983841399E-2</v>
      </c>
      <c r="O12" s="17">
        <v>0</v>
      </c>
      <c r="P12" s="17">
        <v>2.0531794146203711E-2</v>
      </c>
      <c r="Q12" s="17">
        <v>4.9429264550309271E-2</v>
      </c>
      <c r="R12" s="17">
        <v>2.5952514100511869E-2</v>
      </c>
      <c r="S12" s="17">
        <v>1.0953096532286341E-2</v>
      </c>
      <c r="T12" s="17">
        <v>2.8258645617083751E-2</v>
      </c>
      <c r="U12" s="17">
        <v>4.4085927342821948E-2</v>
      </c>
      <c r="V12" s="17">
        <v>2.137353466087304E-2</v>
      </c>
      <c r="W12" s="17">
        <v>2.1693938285162272E-2</v>
      </c>
      <c r="X12" s="17">
        <v>2.0550364461530669E-2</v>
      </c>
      <c r="Y12" s="17">
        <v>1.101158824942413E-2</v>
      </c>
      <c r="AA12" s="17">
        <v>1.1069214380047789E-2</v>
      </c>
      <c r="AB12" s="17">
        <v>1.7484996349110341E-2</v>
      </c>
      <c r="AC12" s="17">
        <v>6.7471087496067724E-3</v>
      </c>
      <c r="AD12" s="17">
        <v>4.7546418082526458E-2</v>
      </c>
      <c r="AE12" s="17">
        <v>1.6625396237727501E-2</v>
      </c>
      <c r="AF12" s="17">
        <v>5.1992225980837213E-2</v>
      </c>
      <c r="AG12" s="17">
        <v>2.8161864358464569E-2</v>
      </c>
      <c r="AH12" s="17">
        <v>1.8994266305624102E-2</v>
      </c>
      <c r="AI12" s="17">
        <v>5.6305245725194547E-2</v>
      </c>
    </row>
    <row r="13" spans="2:37" ht="19" customHeight="1" x14ac:dyDescent="0.2">
      <c r="B13" s="20" t="s">
        <v>372</v>
      </c>
      <c r="C13" s="17">
        <v>7.8500286561973033E-3</v>
      </c>
      <c r="D13" s="17">
        <v>1.31216121791848E-2</v>
      </c>
      <c r="E13" s="17">
        <v>1.8152611009295518E-2</v>
      </c>
      <c r="F13" s="17">
        <v>5.9437455672063152E-3</v>
      </c>
      <c r="G13" s="17">
        <v>6.047804651626674E-3</v>
      </c>
      <c r="H13" s="17">
        <v>6.3875444245406069E-3</v>
      </c>
      <c r="I13" s="17">
        <v>0</v>
      </c>
      <c r="K13" s="17">
        <v>9.735375113362971E-3</v>
      </c>
      <c r="L13" s="17">
        <v>6.053751790826704E-3</v>
      </c>
      <c r="N13" s="17">
        <v>6.0722679579243814E-3</v>
      </c>
      <c r="O13" s="17">
        <v>1.466009465076481E-2</v>
      </c>
      <c r="P13" s="17">
        <v>0</v>
      </c>
      <c r="Q13" s="17">
        <v>0</v>
      </c>
      <c r="R13" s="17">
        <v>1.37120322708927E-2</v>
      </c>
      <c r="S13" s="17">
        <v>1.6985345990719821E-2</v>
      </c>
      <c r="T13" s="17">
        <v>1.3916346362262249E-2</v>
      </c>
      <c r="U13" s="17">
        <v>0</v>
      </c>
      <c r="V13" s="17">
        <v>3.4248414501576781E-3</v>
      </c>
      <c r="W13" s="17">
        <v>1.132545055542203E-2</v>
      </c>
      <c r="X13" s="17">
        <v>0</v>
      </c>
      <c r="Y13" s="17">
        <v>1.1889837647695019E-2</v>
      </c>
      <c r="AA13" s="17">
        <v>0</v>
      </c>
      <c r="AB13" s="17">
        <v>4.9986204331371187E-3</v>
      </c>
      <c r="AC13" s="17">
        <v>0</v>
      </c>
      <c r="AD13" s="17">
        <v>1.111137100931835E-2</v>
      </c>
      <c r="AE13" s="17">
        <v>1.261195712365411E-2</v>
      </c>
      <c r="AF13" s="17">
        <v>0</v>
      </c>
      <c r="AG13" s="17">
        <v>6.9008072518876949E-3</v>
      </c>
      <c r="AH13" s="17">
        <v>1.852709402193059E-2</v>
      </c>
      <c r="AI13" s="17">
        <v>8.733280067767319E-3</v>
      </c>
    </row>
    <row r="14" spans="2:37" ht="19" customHeight="1" x14ac:dyDescent="0.2">
      <c r="B14" s="20" t="s">
        <v>75</v>
      </c>
      <c r="C14" s="17">
        <v>2.5937546023327349E-2</v>
      </c>
      <c r="D14" s="17">
        <v>3.9068079502922362E-2</v>
      </c>
      <c r="E14" s="17">
        <v>1.7944895186137951E-2</v>
      </c>
      <c r="F14" s="17">
        <v>5.0507785738229873E-2</v>
      </c>
      <c r="G14" s="17">
        <v>6.816745440948205E-3</v>
      </c>
      <c r="H14" s="17">
        <v>2.3970020011364088E-2</v>
      </c>
      <c r="I14" s="17">
        <v>2.0692282135524188E-2</v>
      </c>
      <c r="K14" s="17">
        <v>2.323943653708244E-2</v>
      </c>
      <c r="L14" s="17">
        <v>2.8727490791865699E-2</v>
      </c>
      <c r="N14" s="17">
        <v>1.2043317283958389E-2</v>
      </c>
      <c r="O14" s="17">
        <v>2.0902024161111709E-2</v>
      </c>
      <c r="P14" s="17">
        <v>5.8228288346766313E-2</v>
      </c>
      <c r="Q14" s="17">
        <v>7.0792729677618488E-2</v>
      </c>
      <c r="R14" s="17">
        <v>1.521237244039928E-2</v>
      </c>
      <c r="S14" s="17">
        <v>2.9102417422355021E-2</v>
      </c>
      <c r="T14" s="17">
        <v>6.8712710060575754E-3</v>
      </c>
      <c r="U14" s="17">
        <v>4.5342475322331342E-2</v>
      </c>
      <c r="V14" s="17">
        <v>2.858010259115017E-2</v>
      </c>
      <c r="W14" s="17">
        <v>1.856376867792844E-2</v>
      </c>
      <c r="X14" s="17">
        <v>3.050460451654264E-2</v>
      </c>
      <c r="Y14" s="17">
        <v>1.189213950206959E-2</v>
      </c>
      <c r="AA14" s="17">
        <v>2.1289031925258599E-2</v>
      </c>
      <c r="AB14" s="17">
        <v>2.046427034826109E-2</v>
      </c>
      <c r="AC14" s="17">
        <v>1.4466833550158679E-2</v>
      </c>
      <c r="AD14" s="17">
        <v>1.9030989330183191E-2</v>
      </c>
      <c r="AE14" s="17">
        <v>1.03645155800367E-2</v>
      </c>
      <c r="AF14" s="17">
        <v>0</v>
      </c>
      <c r="AG14" s="17">
        <v>9.1241268265169262E-2</v>
      </c>
      <c r="AH14" s="17">
        <v>7.466804396970049E-2</v>
      </c>
      <c r="AI14" s="17">
        <v>9.5159455286438262E-3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96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0.15576612686010741</v>
      </c>
      <c r="D9" s="17">
        <v>0.25571339826777889</v>
      </c>
      <c r="E9" s="17">
        <v>0.18753869655118441</v>
      </c>
      <c r="F9" s="17">
        <v>0.17872143671314961</v>
      </c>
      <c r="G9" s="17">
        <v>0.1578402807652427</v>
      </c>
      <c r="H9" s="17">
        <v>0.10085334813292909</v>
      </c>
      <c r="I9" s="17">
        <v>8.0248328663520413E-2</v>
      </c>
      <c r="K9" s="17">
        <v>0.14551108085070349</v>
      </c>
      <c r="L9" s="17">
        <v>0.16580983814273631</v>
      </c>
      <c r="N9" s="17">
        <v>0.18988359658561471</v>
      </c>
      <c r="O9" s="17">
        <v>0.15577485902829341</v>
      </c>
      <c r="P9" s="17">
        <v>0.14447247189292681</v>
      </c>
      <c r="Q9" s="17">
        <v>0.1320599220292821</v>
      </c>
      <c r="R9" s="17">
        <v>0.12368174963909979</v>
      </c>
      <c r="S9" s="17">
        <v>0.14237065923995831</v>
      </c>
      <c r="T9" s="17">
        <v>0.13635053165533181</v>
      </c>
      <c r="U9" s="17">
        <v>0.1553721129738197</v>
      </c>
      <c r="V9" s="17">
        <v>0.1810698166421181</v>
      </c>
      <c r="W9" s="17">
        <v>0.17589981532299551</v>
      </c>
      <c r="X9" s="17">
        <v>0.1584447288608255</v>
      </c>
      <c r="Y9" s="17">
        <v>0.1342954024957011</v>
      </c>
      <c r="AA9" s="17">
        <v>0.13003697206425269</v>
      </c>
      <c r="AB9" s="17">
        <v>0.18788860317629841</v>
      </c>
      <c r="AC9" s="17">
        <v>0.17353242092061291</v>
      </c>
      <c r="AD9" s="17">
        <v>0.1741244137023524</v>
      </c>
      <c r="AE9" s="17">
        <v>0.15040226984878241</v>
      </c>
      <c r="AF9" s="17">
        <v>0.15261356088426781</v>
      </c>
      <c r="AG9" s="17">
        <v>0.16312727491183099</v>
      </c>
      <c r="AH9" s="17">
        <v>0.10615096993820761</v>
      </c>
      <c r="AI9" s="17">
        <v>0.1297195670313819</v>
      </c>
    </row>
    <row r="10" spans="2:37" ht="19" customHeight="1" x14ac:dyDescent="0.2">
      <c r="B10" s="20" t="s">
        <v>90</v>
      </c>
      <c r="C10" s="17">
        <v>0.31435534064585718</v>
      </c>
      <c r="D10" s="17">
        <v>0.33979383883866432</v>
      </c>
      <c r="E10" s="17">
        <v>0.36150735485022889</v>
      </c>
      <c r="F10" s="17">
        <v>0.33969751753857852</v>
      </c>
      <c r="G10" s="17">
        <v>0.3376838196420095</v>
      </c>
      <c r="H10" s="17">
        <v>0.29240764316341628</v>
      </c>
      <c r="I10" s="17">
        <v>0.23443474653473961</v>
      </c>
      <c r="K10" s="17">
        <v>0.30632751303456679</v>
      </c>
      <c r="L10" s="17">
        <v>0.32156531668865851</v>
      </c>
      <c r="N10" s="17">
        <v>0.23006710797149449</v>
      </c>
      <c r="O10" s="17">
        <v>0.24511081097157239</v>
      </c>
      <c r="P10" s="17">
        <v>0.337827062959492</v>
      </c>
      <c r="Q10" s="17">
        <v>0.26201284042557632</v>
      </c>
      <c r="R10" s="17">
        <v>0.33733180298963672</v>
      </c>
      <c r="S10" s="17">
        <v>0.40348564960487171</v>
      </c>
      <c r="T10" s="17">
        <v>0.33530532843041022</v>
      </c>
      <c r="U10" s="17">
        <v>0.33341760476514121</v>
      </c>
      <c r="V10" s="17">
        <v>0.33842830535775148</v>
      </c>
      <c r="W10" s="17">
        <v>0.35580235326427012</v>
      </c>
      <c r="X10" s="17">
        <v>0.29302406661176822</v>
      </c>
      <c r="Y10" s="17">
        <v>0.21090530026168991</v>
      </c>
      <c r="AA10" s="17">
        <v>0.25062054524259791</v>
      </c>
      <c r="AB10" s="17">
        <v>0.35127850213511891</v>
      </c>
      <c r="AC10" s="17">
        <v>0.3539699609329312</v>
      </c>
      <c r="AD10" s="17">
        <v>0.33989767724500197</v>
      </c>
      <c r="AE10" s="17">
        <v>0.32325329259213531</v>
      </c>
      <c r="AF10" s="17">
        <v>0.27185784537548391</v>
      </c>
      <c r="AG10" s="17">
        <v>0.24987155020653071</v>
      </c>
      <c r="AH10" s="17">
        <v>0.30018027077843851</v>
      </c>
      <c r="AI10" s="17">
        <v>0.31777274594337163</v>
      </c>
    </row>
    <row r="11" spans="2:37" ht="19" customHeight="1" x14ac:dyDescent="0.2">
      <c r="B11" s="20" t="s">
        <v>83</v>
      </c>
      <c r="C11" s="17">
        <v>0.18883566268978691</v>
      </c>
      <c r="D11" s="17">
        <v>0.18594440226739789</v>
      </c>
      <c r="E11" s="17">
        <v>0.16920027372658761</v>
      </c>
      <c r="F11" s="17">
        <v>0.21297624465448139</v>
      </c>
      <c r="G11" s="17">
        <v>0.15754079503277449</v>
      </c>
      <c r="H11" s="17">
        <v>0.16285665839280569</v>
      </c>
      <c r="I11" s="17">
        <v>0.22993927199792069</v>
      </c>
      <c r="K11" s="17">
        <v>0.20065397556888509</v>
      </c>
      <c r="L11" s="17">
        <v>0.17763704727521701</v>
      </c>
      <c r="N11" s="17">
        <v>0.20989992671516811</v>
      </c>
      <c r="O11" s="17">
        <v>0.2585972056692098</v>
      </c>
      <c r="P11" s="17">
        <v>0.14893920017016421</v>
      </c>
      <c r="Q11" s="17">
        <v>0.31853532330654882</v>
      </c>
      <c r="R11" s="17">
        <v>0.13079711687482831</v>
      </c>
      <c r="S11" s="17">
        <v>0.13651327885102479</v>
      </c>
      <c r="T11" s="17">
        <v>0.21528742059388109</v>
      </c>
      <c r="U11" s="17">
        <v>0.18967204545430791</v>
      </c>
      <c r="V11" s="17">
        <v>0.16129270799940301</v>
      </c>
      <c r="W11" s="17">
        <v>0.1751133241649096</v>
      </c>
      <c r="X11" s="17">
        <v>0.18431718915298859</v>
      </c>
      <c r="Y11" s="17">
        <v>0.27184199395943442</v>
      </c>
      <c r="AA11" s="17">
        <v>0.21579624716450041</v>
      </c>
      <c r="AB11" s="17">
        <v>0.19566855184318679</v>
      </c>
      <c r="AC11" s="17">
        <v>0.13271318147897601</v>
      </c>
      <c r="AD11" s="17">
        <v>0.19386391636878991</v>
      </c>
      <c r="AE11" s="17">
        <v>0.18024311403296711</v>
      </c>
      <c r="AF11" s="17">
        <v>0.21809998424986241</v>
      </c>
      <c r="AG11" s="17">
        <v>0.15338822607229621</v>
      </c>
      <c r="AH11" s="17">
        <v>0.19619488026420129</v>
      </c>
      <c r="AI11" s="17">
        <v>0.2194753083531143</v>
      </c>
    </row>
    <row r="12" spans="2:37" ht="19" customHeight="1" x14ac:dyDescent="0.2">
      <c r="B12" s="20" t="s">
        <v>91</v>
      </c>
      <c r="C12" s="17">
        <v>0.16877874952679109</v>
      </c>
      <c r="D12" s="17">
        <v>0.13068864130849869</v>
      </c>
      <c r="E12" s="17">
        <v>0.17268146233251111</v>
      </c>
      <c r="F12" s="17">
        <v>0.13671504172421509</v>
      </c>
      <c r="G12" s="17">
        <v>0.2186410789209349</v>
      </c>
      <c r="H12" s="17">
        <v>0.2048077431934173</v>
      </c>
      <c r="I12" s="17">
        <v>0.1521452078409806</v>
      </c>
      <c r="K12" s="17">
        <v>0.16273909749399421</v>
      </c>
      <c r="L12" s="17">
        <v>0.17567717830247759</v>
      </c>
      <c r="N12" s="17">
        <v>0.16572903844031669</v>
      </c>
      <c r="O12" s="17">
        <v>0.22956792585459629</v>
      </c>
      <c r="P12" s="17">
        <v>0.21860594272723141</v>
      </c>
      <c r="Q12" s="17">
        <v>0.17465693727778109</v>
      </c>
      <c r="R12" s="17">
        <v>0.18929497507148779</v>
      </c>
      <c r="S12" s="17">
        <v>0.11466244723588789</v>
      </c>
      <c r="T12" s="17">
        <v>0.15625781666846461</v>
      </c>
      <c r="U12" s="17">
        <v>0.15011577773568249</v>
      </c>
      <c r="V12" s="17">
        <v>0.16264945663209621</v>
      </c>
      <c r="W12" s="17">
        <v>0.16215036467372251</v>
      </c>
      <c r="X12" s="17">
        <v>0.17049051923723321</v>
      </c>
      <c r="Y12" s="17">
        <v>0.19022964527661651</v>
      </c>
      <c r="AA12" s="17">
        <v>0.15975927378650789</v>
      </c>
      <c r="AB12" s="17">
        <v>0.14338590656507369</v>
      </c>
      <c r="AC12" s="17">
        <v>0.17084008352353691</v>
      </c>
      <c r="AD12" s="17">
        <v>0.16907341433528561</v>
      </c>
      <c r="AE12" s="17">
        <v>0.1796621787780536</v>
      </c>
      <c r="AF12" s="17">
        <v>0.16792992605940099</v>
      </c>
      <c r="AG12" s="17">
        <v>0.14348233837257479</v>
      </c>
      <c r="AH12" s="17">
        <v>0.1903638738548738</v>
      </c>
      <c r="AI12" s="17">
        <v>0.23319471402636671</v>
      </c>
    </row>
    <row r="13" spans="2:37" ht="19" customHeight="1" x14ac:dyDescent="0.2">
      <c r="B13" s="20" t="s">
        <v>85</v>
      </c>
      <c r="C13" s="17">
        <v>8.6577410303792915E-2</v>
      </c>
      <c r="D13" s="17">
        <v>5.4103429739481478E-2</v>
      </c>
      <c r="E13" s="17">
        <v>4.3411580128103491E-2</v>
      </c>
      <c r="F13" s="17">
        <v>7.0618887597551722E-2</v>
      </c>
      <c r="G13" s="17">
        <v>7.3881538862794929E-2</v>
      </c>
      <c r="H13" s="17">
        <v>0.13755931452358719</v>
      </c>
      <c r="I13" s="17">
        <v>0.1322616390464055</v>
      </c>
      <c r="K13" s="17">
        <v>9.9358752596619401E-2</v>
      </c>
      <c r="L13" s="17">
        <v>7.2847537819863237E-2</v>
      </c>
      <c r="N13" s="17">
        <v>0.10627002711522469</v>
      </c>
      <c r="O13" s="17">
        <v>7.6709709682568114E-2</v>
      </c>
      <c r="P13" s="17">
        <v>7.0606392617438826E-2</v>
      </c>
      <c r="Q13" s="17">
        <v>4.7048946867937848E-2</v>
      </c>
      <c r="R13" s="17">
        <v>8.8173799244626386E-2</v>
      </c>
      <c r="S13" s="17">
        <v>0.1039273340127279</v>
      </c>
      <c r="T13" s="17">
        <v>8.3968171993124049E-2</v>
      </c>
      <c r="U13" s="17">
        <v>7.1359760197048344E-2</v>
      </c>
      <c r="V13" s="17">
        <v>8.4498316642280552E-2</v>
      </c>
      <c r="W13" s="17">
        <v>6.1446122469795007E-2</v>
      </c>
      <c r="X13" s="17">
        <v>9.2448960738137367E-2</v>
      </c>
      <c r="Y13" s="17">
        <v>0.13078556996328619</v>
      </c>
      <c r="AA13" s="17">
        <v>0.13403772875854711</v>
      </c>
      <c r="AB13" s="17">
        <v>4.8569633577444558E-2</v>
      </c>
      <c r="AC13" s="17">
        <v>8.2342095235137386E-2</v>
      </c>
      <c r="AD13" s="17">
        <v>7.2041500934047972E-2</v>
      </c>
      <c r="AE13" s="17">
        <v>9.1033301258217056E-2</v>
      </c>
      <c r="AF13" s="17">
        <v>0.13923603800267181</v>
      </c>
      <c r="AG13" s="17">
        <v>0.12111845775602829</v>
      </c>
      <c r="AH13" s="17">
        <v>8.4803480582570923E-2</v>
      </c>
      <c r="AI13" s="17">
        <v>5.1577081944867452E-2</v>
      </c>
    </row>
    <row r="14" spans="2:37" ht="19" customHeight="1" x14ac:dyDescent="0.2">
      <c r="B14" s="20" t="s">
        <v>86</v>
      </c>
      <c r="C14" s="17">
        <v>6.3645623667103995E-2</v>
      </c>
      <c r="D14" s="17">
        <v>2.0561156932644022E-2</v>
      </c>
      <c r="E14" s="17">
        <v>5.7102452393949142E-2</v>
      </c>
      <c r="F14" s="17">
        <v>4.1120496404652658E-2</v>
      </c>
      <c r="G14" s="17">
        <v>4.582338953603509E-2</v>
      </c>
      <c r="H14" s="17">
        <v>6.9576557737970168E-2</v>
      </c>
      <c r="I14" s="17">
        <v>0.1262754530796022</v>
      </c>
      <c r="K14" s="17">
        <v>6.7261744102098203E-2</v>
      </c>
      <c r="L14" s="17">
        <v>6.0487002116550108E-2</v>
      </c>
      <c r="N14" s="17">
        <v>7.9711304362478211E-2</v>
      </c>
      <c r="O14" s="17">
        <v>3.4239488793760021E-2</v>
      </c>
      <c r="P14" s="17">
        <v>3.112763201278175E-2</v>
      </c>
      <c r="Q14" s="17">
        <v>5.3574863881990252E-2</v>
      </c>
      <c r="R14" s="17">
        <v>9.3319759141938602E-2</v>
      </c>
      <c r="S14" s="17">
        <v>9.3000645362014925E-2</v>
      </c>
      <c r="T14" s="17">
        <v>4.3741603544920162E-2</v>
      </c>
      <c r="U14" s="17">
        <v>8.8157517440225777E-2</v>
      </c>
      <c r="V14" s="17">
        <v>5.4107983590266091E-2</v>
      </c>
      <c r="W14" s="17">
        <v>5.3812980707531023E-2</v>
      </c>
      <c r="X14" s="17">
        <v>4.997242969420302E-2</v>
      </c>
      <c r="Y14" s="17">
        <v>4.9607908066747447E-2</v>
      </c>
      <c r="AA14" s="17">
        <v>8.5807827257738542E-2</v>
      </c>
      <c r="AB14" s="17">
        <v>6.1867011693453079E-2</v>
      </c>
      <c r="AC14" s="17">
        <v>5.0644673275062682E-2</v>
      </c>
      <c r="AD14" s="17">
        <v>4.3445804362643753E-2</v>
      </c>
      <c r="AE14" s="17">
        <v>5.6078370179428252E-2</v>
      </c>
      <c r="AF14" s="17">
        <v>5.0262645428313303E-2</v>
      </c>
      <c r="AG14" s="17">
        <v>0.1071846809477625</v>
      </c>
      <c r="AH14" s="17">
        <v>7.3398157168700393E-2</v>
      </c>
      <c r="AI14" s="17">
        <v>4.8260582700897947E-2</v>
      </c>
    </row>
    <row r="15" spans="2:37" ht="19" customHeight="1" x14ac:dyDescent="0.2">
      <c r="B15" s="20" t="s">
        <v>92</v>
      </c>
      <c r="C15" s="17">
        <v>2.2041086306560341E-2</v>
      </c>
      <c r="D15" s="17">
        <v>1.3195132645534589E-2</v>
      </c>
      <c r="E15" s="17">
        <v>8.5581800174352966E-3</v>
      </c>
      <c r="F15" s="17">
        <v>2.0150375367371031E-2</v>
      </c>
      <c r="G15" s="17">
        <v>8.5890972402084473E-3</v>
      </c>
      <c r="H15" s="17">
        <v>3.193873485587425E-2</v>
      </c>
      <c r="I15" s="17">
        <v>4.4695352836830973E-2</v>
      </c>
      <c r="K15" s="17">
        <v>1.8147836353132829E-2</v>
      </c>
      <c r="L15" s="17">
        <v>2.59760796544974E-2</v>
      </c>
      <c r="N15" s="17">
        <v>1.843899880970299E-2</v>
      </c>
      <c r="O15" s="17">
        <v>0</v>
      </c>
      <c r="P15" s="17">
        <v>4.8421297619965123E-2</v>
      </c>
      <c r="Q15" s="17">
        <v>1.2111166210883951E-2</v>
      </c>
      <c r="R15" s="17">
        <v>3.740079703838229E-2</v>
      </c>
      <c r="S15" s="17">
        <v>6.0399856935142871E-3</v>
      </c>
      <c r="T15" s="17">
        <v>2.908912711386814E-2</v>
      </c>
      <c r="U15" s="17">
        <v>1.190518143377463E-2</v>
      </c>
      <c r="V15" s="17">
        <v>1.7953413136084461E-2</v>
      </c>
      <c r="W15" s="17">
        <v>1.5775039396776321E-2</v>
      </c>
      <c r="X15" s="17">
        <v>5.1302105704843837E-2</v>
      </c>
      <c r="Y15" s="17">
        <v>1.2334179976524371E-2</v>
      </c>
      <c r="AA15" s="17">
        <v>2.3941405725855451E-2</v>
      </c>
      <c r="AB15" s="17">
        <v>1.134179100942451E-2</v>
      </c>
      <c r="AC15" s="17">
        <v>3.5957584633742982E-2</v>
      </c>
      <c r="AD15" s="17">
        <v>7.5532730518782501E-3</v>
      </c>
      <c r="AE15" s="17">
        <v>1.9327473310416381E-2</v>
      </c>
      <c r="AF15" s="17">
        <v>0</v>
      </c>
      <c r="AG15" s="17">
        <v>6.1827471732976542E-2</v>
      </c>
      <c r="AH15" s="17">
        <v>4.8908367413007477E-2</v>
      </c>
      <c r="AI15" s="17">
        <v>0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384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368</v>
      </c>
      <c r="C9" s="17">
        <v>0.61461254223522643</v>
      </c>
      <c r="D9" s="17">
        <v>0.46862742029202531</v>
      </c>
      <c r="E9" s="17">
        <v>0.46206228997028559</v>
      </c>
      <c r="F9" s="17">
        <v>0.5233801972627119</v>
      </c>
      <c r="G9" s="17">
        <v>0.64781039049216449</v>
      </c>
      <c r="H9" s="17">
        <v>0.77886348368543279</v>
      </c>
      <c r="I9" s="17">
        <v>0.77204201896384206</v>
      </c>
      <c r="K9" s="17">
        <v>0.62796798454102387</v>
      </c>
      <c r="L9" s="17">
        <v>0.60103711763224144</v>
      </c>
      <c r="N9" s="17">
        <v>0.68148145874387001</v>
      </c>
      <c r="O9" s="17">
        <v>0.68589939185972237</v>
      </c>
      <c r="P9" s="17">
        <v>0.57715636713136642</v>
      </c>
      <c r="Q9" s="17">
        <v>0.496104996916017</v>
      </c>
      <c r="R9" s="17">
        <v>0.63966304276284092</v>
      </c>
      <c r="S9" s="17">
        <v>0.6086286131436629</v>
      </c>
      <c r="T9" s="17">
        <v>0.62377539871879095</v>
      </c>
      <c r="U9" s="17">
        <v>0.53376265021675384</v>
      </c>
      <c r="V9" s="17">
        <v>0.54811278504573191</v>
      </c>
      <c r="W9" s="17">
        <v>0.63347885757434141</v>
      </c>
      <c r="X9" s="17">
        <v>0.66402117912358471</v>
      </c>
      <c r="Y9" s="17">
        <v>0.67837942179654698</v>
      </c>
      <c r="AA9" s="17">
        <v>0.67475176617592614</v>
      </c>
      <c r="AB9" s="17">
        <v>0.57835466206888908</v>
      </c>
      <c r="AC9" s="17">
        <v>0.65419311002784519</v>
      </c>
      <c r="AD9" s="17">
        <v>0.63359004535200603</v>
      </c>
      <c r="AE9" s="17">
        <v>0.65630700261547237</v>
      </c>
      <c r="AF9" s="17">
        <v>0.65600865996330904</v>
      </c>
      <c r="AG9" s="17">
        <v>0.46445144225490242</v>
      </c>
      <c r="AH9" s="17">
        <v>0.57332994437167806</v>
      </c>
      <c r="AI9" s="17">
        <v>0.55163346611004149</v>
      </c>
    </row>
    <row r="10" spans="2:37" ht="19" customHeight="1" x14ac:dyDescent="0.2">
      <c r="B10" s="20" t="s">
        <v>369</v>
      </c>
      <c r="C10" s="17">
        <v>0.23143808189498491</v>
      </c>
      <c r="D10" s="17">
        <v>0.23888247209197391</v>
      </c>
      <c r="E10" s="17">
        <v>0.32048410329006172</v>
      </c>
      <c r="F10" s="17">
        <v>0.28442538977658832</v>
      </c>
      <c r="G10" s="17">
        <v>0.2136978167854883</v>
      </c>
      <c r="H10" s="17">
        <v>0.17574511716640689</v>
      </c>
      <c r="I10" s="17">
        <v>0.1630625793337164</v>
      </c>
      <c r="K10" s="17">
        <v>0.23772874452811801</v>
      </c>
      <c r="L10" s="17">
        <v>0.22665550013523461</v>
      </c>
      <c r="N10" s="17">
        <v>0.21642076143129571</v>
      </c>
      <c r="O10" s="17">
        <v>0.17168067262178111</v>
      </c>
      <c r="P10" s="17">
        <v>0.2438428575280478</v>
      </c>
      <c r="Q10" s="17">
        <v>0.27068423795271168</v>
      </c>
      <c r="R10" s="17">
        <v>0.20776155361192389</v>
      </c>
      <c r="S10" s="17">
        <v>0.25923154267007631</v>
      </c>
      <c r="T10" s="17">
        <v>0.20716536272941519</v>
      </c>
      <c r="U10" s="17">
        <v>0.25547861621697571</v>
      </c>
      <c r="V10" s="17">
        <v>0.2664647743493751</v>
      </c>
      <c r="W10" s="17">
        <v>0.23512927862811289</v>
      </c>
      <c r="X10" s="17">
        <v>0.20801106636846911</v>
      </c>
      <c r="Y10" s="17">
        <v>0.2020634885273894</v>
      </c>
      <c r="AA10" s="17">
        <v>0.21436660654312331</v>
      </c>
      <c r="AB10" s="17">
        <v>0.28160354821779943</v>
      </c>
      <c r="AC10" s="17">
        <v>0.2335512655517282</v>
      </c>
      <c r="AD10" s="17">
        <v>0.20200970609883129</v>
      </c>
      <c r="AE10" s="17">
        <v>0.22282303460093619</v>
      </c>
      <c r="AF10" s="17">
        <v>0.25905913737814329</v>
      </c>
      <c r="AG10" s="17">
        <v>0.20277709297048269</v>
      </c>
      <c r="AH10" s="17">
        <v>0.20621238728266969</v>
      </c>
      <c r="AI10" s="17">
        <v>0.25642504845619801</v>
      </c>
    </row>
    <row r="11" spans="2:37" ht="32" customHeight="1" x14ac:dyDescent="0.2">
      <c r="B11" s="20" t="s">
        <v>370</v>
      </c>
      <c r="C11" s="17">
        <v>9.5718378322539446E-2</v>
      </c>
      <c r="D11" s="17">
        <v>0.18632829043913671</v>
      </c>
      <c r="E11" s="17">
        <v>0.15160689226727</v>
      </c>
      <c r="F11" s="17">
        <v>0.105189438549252</v>
      </c>
      <c r="G11" s="17">
        <v>9.2780582734565506E-2</v>
      </c>
      <c r="H11" s="17">
        <v>1.476536591921258E-2</v>
      </c>
      <c r="I11" s="17">
        <v>3.9248300591072607E-2</v>
      </c>
      <c r="K11" s="17">
        <v>8.608406689161488E-2</v>
      </c>
      <c r="L11" s="17">
        <v>0.10569890999037949</v>
      </c>
      <c r="N11" s="17">
        <v>4.1853886180469292E-2</v>
      </c>
      <c r="O11" s="17">
        <v>0.1094008599432688</v>
      </c>
      <c r="P11" s="17">
        <v>0.10174408675433121</v>
      </c>
      <c r="Q11" s="17">
        <v>0.15012390423868291</v>
      </c>
      <c r="R11" s="17">
        <v>8.4503914912386083E-2</v>
      </c>
      <c r="S11" s="17">
        <v>6.6975444592716232E-2</v>
      </c>
      <c r="T11" s="17">
        <v>0.1123937882177289</v>
      </c>
      <c r="U11" s="17">
        <v>0.13332644063882981</v>
      </c>
      <c r="V11" s="17">
        <v>0.1357469253270325</v>
      </c>
      <c r="W11" s="17">
        <v>7.1468312867861039E-2</v>
      </c>
      <c r="X11" s="17">
        <v>8.5234557142647924E-2</v>
      </c>
      <c r="Y11" s="17">
        <v>8.8060947005967324E-2</v>
      </c>
      <c r="AA11" s="17">
        <v>7.1860904778476148E-2</v>
      </c>
      <c r="AB11" s="17">
        <v>8.9103818661163223E-2</v>
      </c>
      <c r="AC11" s="17">
        <v>8.995488868806123E-2</v>
      </c>
      <c r="AD11" s="17">
        <v>0.114174861731296</v>
      </c>
      <c r="AE11" s="17">
        <v>7.7430897054354644E-2</v>
      </c>
      <c r="AF11" s="17">
        <v>5.1027404462383658E-2</v>
      </c>
      <c r="AG11" s="17">
        <v>0.17684161170878199</v>
      </c>
      <c r="AH11" s="17">
        <v>0.1158752915092771</v>
      </c>
      <c r="AI11" s="17">
        <v>0.1136133020451455</v>
      </c>
    </row>
    <row r="12" spans="2:37" ht="19" customHeight="1" x14ac:dyDescent="0.2">
      <c r="B12" s="20" t="s">
        <v>371</v>
      </c>
      <c r="C12" s="17">
        <v>2.1654950232573661E-2</v>
      </c>
      <c r="D12" s="17">
        <v>3.3875229731883422E-2</v>
      </c>
      <c r="E12" s="17">
        <v>3.047135079369977E-2</v>
      </c>
      <c r="F12" s="17">
        <v>3.081117613066783E-2</v>
      </c>
      <c r="G12" s="17">
        <v>2.6643827956245172E-2</v>
      </c>
      <c r="H12" s="17">
        <v>6.7226490031774269E-3</v>
      </c>
      <c r="I12" s="17">
        <v>4.9153870314369626E-3</v>
      </c>
      <c r="K12" s="17">
        <v>1.9163688457560338E-2</v>
      </c>
      <c r="L12" s="17">
        <v>2.421747217437668E-2</v>
      </c>
      <c r="N12" s="17">
        <v>3.0460754597786029E-2</v>
      </c>
      <c r="O12" s="17">
        <v>0</v>
      </c>
      <c r="P12" s="17">
        <v>2.0259547619158279E-2</v>
      </c>
      <c r="Q12" s="17">
        <v>2.4136215704153339E-2</v>
      </c>
      <c r="R12" s="17">
        <v>2.2187391205687551E-2</v>
      </c>
      <c r="S12" s="17">
        <v>3.6061982171189423E-2</v>
      </c>
      <c r="T12" s="17">
        <v>3.5877832965745253E-2</v>
      </c>
      <c r="U12" s="17">
        <v>3.8454774506200821E-2</v>
      </c>
      <c r="V12" s="17">
        <v>1.077432952943509E-2</v>
      </c>
      <c r="W12" s="17">
        <v>1.0992605957529921E-2</v>
      </c>
      <c r="X12" s="17">
        <v>6.6111847169435948E-3</v>
      </c>
      <c r="Y12" s="17">
        <v>2.412926742088254E-2</v>
      </c>
      <c r="AA12" s="17">
        <v>1.7663918332239261E-2</v>
      </c>
      <c r="AB12" s="17">
        <v>1.540832631420872E-2</v>
      </c>
      <c r="AC12" s="17">
        <v>7.8339021822067516E-3</v>
      </c>
      <c r="AD12" s="17">
        <v>1.54362485713683E-2</v>
      </c>
      <c r="AE12" s="17">
        <v>1.492641213809859E-2</v>
      </c>
      <c r="AF12" s="17">
        <v>3.3904798196164147E-2</v>
      </c>
      <c r="AG12" s="17">
        <v>5.8102945349189521E-2</v>
      </c>
      <c r="AH12" s="17">
        <v>2.3961645134553081E-2</v>
      </c>
      <c r="AI12" s="17">
        <v>5.9501099042749951E-2</v>
      </c>
    </row>
    <row r="13" spans="2:37" ht="19" customHeight="1" x14ac:dyDescent="0.2">
      <c r="B13" s="20" t="s">
        <v>372</v>
      </c>
      <c r="C13" s="17">
        <v>1.1138391733885381E-2</v>
      </c>
      <c r="D13" s="17">
        <v>2.62966398356409E-2</v>
      </c>
      <c r="E13" s="17">
        <v>2.0676574911535218E-2</v>
      </c>
      <c r="F13" s="17">
        <v>1.4883222725559791E-2</v>
      </c>
      <c r="G13" s="17">
        <v>5.8107648660113134E-3</v>
      </c>
      <c r="H13" s="17">
        <v>3.1705479610604809E-3</v>
      </c>
      <c r="I13" s="17">
        <v>0</v>
      </c>
      <c r="K13" s="17">
        <v>1.1673341987598441E-2</v>
      </c>
      <c r="L13" s="17">
        <v>8.9304731274254933E-3</v>
      </c>
      <c r="N13" s="17">
        <v>6.0166078966916326E-3</v>
      </c>
      <c r="O13" s="17">
        <v>1.5860462515465631E-2</v>
      </c>
      <c r="P13" s="17">
        <v>1.7734115649112359E-2</v>
      </c>
      <c r="Q13" s="17">
        <v>0</v>
      </c>
      <c r="R13" s="17">
        <v>1.7269519746376971E-2</v>
      </c>
      <c r="S13" s="17">
        <v>6.0480652279051826E-3</v>
      </c>
      <c r="T13" s="17">
        <v>1.3916346362262249E-2</v>
      </c>
      <c r="U13" s="17">
        <v>5.5153493316374017E-3</v>
      </c>
      <c r="V13" s="17">
        <v>1.7531326150797201E-2</v>
      </c>
      <c r="W13" s="17">
        <v>1.8327205846858909E-2</v>
      </c>
      <c r="X13" s="17">
        <v>0</v>
      </c>
      <c r="Y13" s="17">
        <v>5.9885045776591648E-3</v>
      </c>
      <c r="AA13" s="17">
        <v>7.2040372498045572E-3</v>
      </c>
      <c r="AB13" s="17">
        <v>1.7602194884129761E-2</v>
      </c>
      <c r="AC13" s="17">
        <v>0</v>
      </c>
      <c r="AD13" s="17">
        <v>8.1419323876655587E-3</v>
      </c>
      <c r="AE13" s="17">
        <v>1.61266709965209E-2</v>
      </c>
      <c r="AF13" s="17">
        <v>0</v>
      </c>
      <c r="AG13" s="17">
        <v>1.3709716746948441E-2</v>
      </c>
      <c r="AH13" s="17">
        <v>0</v>
      </c>
      <c r="AI13" s="17">
        <v>1.8827084345864911E-2</v>
      </c>
    </row>
    <row r="14" spans="2:37" ht="19" customHeight="1" x14ac:dyDescent="0.2">
      <c r="B14" s="20" t="s">
        <v>75</v>
      </c>
      <c r="C14" s="17">
        <v>2.5437655580790121E-2</v>
      </c>
      <c r="D14" s="17">
        <v>4.5989947609339672E-2</v>
      </c>
      <c r="E14" s="17">
        <v>1.469878876714777E-2</v>
      </c>
      <c r="F14" s="17">
        <v>4.1310575555220108E-2</v>
      </c>
      <c r="G14" s="17">
        <v>1.3256617165525319E-2</v>
      </c>
      <c r="H14" s="17">
        <v>2.0732836264709811E-2</v>
      </c>
      <c r="I14" s="17">
        <v>2.0731714079932011E-2</v>
      </c>
      <c r="K14" s="17">
        <v>1.7382173594084491E-2</v>
      </c>
      <c r="L14" s="17">
        <v>3.3460526940342378E-2</v>
      </c>
      <c r="N14" s="17">
        <v>2.376653114988718E-2</v>
      </c>
      <c r="O14" s="17">
        <v>1.715861305976225E-2</v>
      </c>
      <c r="P14" s="17">
        <v>3.9263025317984111E-2</v>
      </c>
      <c r="Q14" s="17">
        <v>5.895064518843527E-2</v>
      </c>
      <c r="R14" s="17">
        <v>2.8614577760784569E-2</v>
      </c>
      <c r="S14" s="17">
        <v>2.3054352194449838E-2</v>
      </c>
      <c r="T14" s="17">
        <v>6.8712710060575754E-3</v>
      </c>
      <c r="U14" s="17">
        <v>3.3462169089602513E-2</v>
      </c>
      <c r="V14" s="17">
        <v>2.1369859597627942E-2</v>
      </c>
      <c r="W14" s="17">
        <v>3.0603739125295609E-2</v>
      </c>
      <c r="X14" s="17">
        <v>3.6122012648354539E-2</v>
      </c>
      <c r="Y14" s="17">
        <v>1.378370671554623E-3</v>
      </c>
      <c r="AA14" s="17">
        <v>1.415276692043062E-2</v>
      </c>
      <c r="AB14" s="17">
        <v>1.7927449853809809E-2</v>
      </c>
      <c r="AC14" s="17">
        <v>1.4466833550158679E-2</v>
      </c>
      <c r="AD14" s="17">
        <v>2.6647205858832759E-2</v>
      </c>
      <c r="AE14" s="17">
        <v>1.2385982594617279E-2</v>
      </c>
      <c r="AF14" s="17">
        <v>0</v>
      </c>
      <c r="AG14" s="17">
        <v>8.4117190969695027E-2</v>
      </c>
      <c r="AH14" s="17">
        <v>8.0620731701822171E-2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385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386</v>
      </c>
      <c r="C9" s="17">
        <v>0.47082572715566828</v>
      </c>
      <c r="D9" s="17">
        <v>0.36370387805568688</v>
      </c>
      <c r="E9" s="17">
        <v>0.40088403498063913</v>
      </c>
      <c r="F9" s="17">
        <v>0.43822443871549549</v>
      </c>
      <c r="G9" s="17">
        <v>0.48108073645663668</v>
      </c>
      <c r="H9" s="17">
        <v>0.53939221571939744</v>
      </c>
      <c r="I9" s="17">
        <v>0.57068173580281911</v>
      </c>
      <c r="K9" s="17">
        <v>0.47511722562022091</v>
      </c>
      <c r="L9" s="17">
        <v>0.46601969256936959</v>
      </c>
      <c r="N9" s="17">
        <v>0.59075641738627549</v>
      </c>
      <c r="O9" s="17">
        <v>0.46758626157859978</v>
      </c>
      <c r="P9" s="17">
        <v>0.47951384882745068</v>
      </c>
      <c r="Q9" s="17">
        <v>0.37775154362758079</v>
      </c>
      <c r="R9" s="17">
        <v>0.47599789915992918</v>
      </c>
      <c r="S9" s="17">
        <v>0.44496774073715473</v>
      </c>
      <c r="T9" s="17">
        <v>0.45712200521258289</v>
      </c>
      <c r="U9" s="17">
        <v>0.44213970189330593</v>
      </c>
      <c r="V9" s="17">
        <v>0.39718589452585917</v>
      </c>
      <c r="W9" s="17">
        <v>0.46329323459670019</v>
      </c>
      <c r="X9" s="17">
        <v>0.48924741149856432</v>
      </c>
      <c r="Y9" s="17">
        <v>0.55369978069334502</v>
      </c>
      <c r="AA9" s="17">
        <v>0.49219200538854108</v>
      </c>
      <c r="AB9" s="17">
        <v>0.45946641186667281</v>
      </c>
      <c r="AC9" s="17">
        <v>0.50323542631224571</v>
      </c>
      <c r="AD9" s="17">
        <v>0.42897814257506922</v>
      </c>
      <c r="AE9" s="17">
        <v>0.48777290277852181</v>
      </c>
      <c r="AF9" s="17">
        <v>0.56890849037952518</v>
      </c>
      <c r="AG9" s="17">
        <v>0.44127955068915109</v>
      </c>
      <c r="AH9" s="17">
        <v>0.4652945291584511</v>
      </c>
      <c r="AI9" s="17">
        <v>0.42298858957053892</v>
      </c>
    </row>
    <row r="10" spans="2:37" ht="46" customHeight="1" x14ac:dyDescent="0.2">
      <c r="B10" s="20" t="s">
        <v>387</v>
      </c>
      <c r="C10" s="17">
        <v>0.47497912873794779</v>
      </c>
      <c r="D10" s="17">
        <v>0.37858811319042462</v>
      </c>
      <c r="E10" s="17">
        <v>0.44149446739213799</v>
      </c>
      <c r="F10" s="17">
        <v>0.41740824793919379</v>
      </c>
      <c r="G10" s="17">
        <v>0.45913610329908022</v>
      </c>
      <c r="H10" s="17">
        <v>0.53418540614806842</v>
      </c>
      <c r="I10" s="17">
        <v>0.58592483518358474</v>
      </c>
      <c r="K10" s="17">
        <v>0.47224806005186099</v>
      </c>
      <c r="L10" s="17">
        <v>0.47712365840818671</v>
      </c>
      <c r="N10" s="17">
        <v>0.50636285142971249</v>
      </c>
      <c r="O10" s="17">
        <v>0.42036499741881062</v>
      </c>
      <c r="P10" s="17">
        <v>0.53780977203267488</v>
      </c>
      <c r="Q10" s="17">
        <v>0.46781317996853089</v>
      </c>
      <c r="R10" s="17">
        <v>0.47102611946366868</v>
      </c>
      <c r="S10" s="17">
        <v>0.50547148774711881</v>
      </c>
      <c r="T10" s="17">
        <v>0.48954690440588428</v>
      </c>
      <c r="U10" s="17">
        <v>0.39402799920326909</v>
      </c>
      <c r="V10" s="17">
        <v>0.47211463180781188</v>
      </c>
      <c r="W10" s="17">
        <v>0.48380878790054033</v>
      </c>
      <c r="X10" s="17">
        <v>0.46023079959481611</v>
      </c>
      <c r="Y10" s="17">
        <v>0.4826342767046829</v>
      </c>
      <c r="AA10" s="17">
        <v>0.49979512658017228</v>
      </c>
      <c r="AB10" s="17">
        <v>0.46115858217013828</v>
      </c>
      <c r="AC10" s="17">
        <v>0.41613936307584293</v>
      </c>
      <c r="AD10" s="17">
        <v>0.48386499427326352</v>
      </c>
      <c r="AE10" s="17">
        <v>0.49209766272948319</v>
      </c>
      <c r="AF10" s="17">
        <v>0.5097176214534701</v>
      </c>
      <c r="AG10" s="17">
        <v>0.38780867944037178</v>
      </c>
      <c r="AH10" s="17">
        <v>0.48038749620224591</v>
      </c>
      <c r="AI10" s="17">
        <v>0.53579891106270283</v>
      </c>
    </row>
    <row r="11" spans="2:37" ht="46" customHeight="1" x14ac:dyDescent="0.2">
      <c r="B11" s="20" t="s">
        <v>388</v>
      </c>
      <c r="C11" s="17">
        <v>0.48515718260660429</v>
      </c>
      <c r="D11" s="17">
        <v>0.45674529046651308</v>
      </c>
      <c r="E11" s="17">
        <v>0.46619301052085149</v>
      </c>
      <c r="F11" s="17">
        <v>0.44307514846389012</v>
      </c>
      <c r="G11" s="17">
        <v>0.48153609025063998</v>
      </c>
      <c r="H11" s="17">
        <v>0.58619005715353056</v>
      </c>
      <c r="I11" s="17">
        <v>0.48887458983130733</v>
      </c>
      <c r="K11" s="17">
        <v>0.48587289600164801</v>
      </c>
      <c r="L11" s="17">
        <v>0.48218267437416418</v>
      </c>
      <c r="N11" s="17">
        <v>0.51965000286473828</v>
      </c>
      <c r="O11" s="17">
        <v>0.55341100438923085</v>
      </c>
      <c r="P11" s="17">
        <v>0.42084446120739333</v>
      </c>
      <c r="Q11" s="17">
        <v>0.43642800124837661</v>
      </c>
      <c r="R11" s="17">
        <v>0.46348239678698389</v>
      </c>
      <c r="S11" s="17">
        <v>0.48969311891859979</v>
      </c>
      <c r="T11" s="17">
        <v>0.45635365230768238</v>
      </c>
      <c r="U11" s="17">
        <v>0.45394119152977969</v>
      </c>
      <c r="V11" s="17">
        <v>0.45736974941688052</v>
      </c>
      <c r="W11" s="17">
        <v>0.47195757258275089</v>
      </c>
      <c r="X11" s="17">
        <v>0.53988778271978588</v>
      </c>
      <c r="Y11" s="17">
        <v>0.57504181064459536</v>
      </c>
      <c r="AA11" s="17">
        <v>0.51348342391523971</v>
      </c>
      <c r="AB11" s="17">
        <v>0.49881546651415248</v>
      </c>
      <c r="AC11" s="17">
        <v>0.49091833767315057</v>
      </c>
      <c r="AD11" s="17">
        <v>0.50089604040066371</v>
      </c>
      <c r="AE11" s="17">
        <v>0.50559061767720481</v>
      </c>
      <c r="AF11" s="17">
        <v>0.54817108751782129</v>
      </c>
      <c r="AG11" s="17">
        <v>0.43841948341959219</v>
      </c>
      <c r="AH11" s="17">
        <v>0.34273407081553331</v>
      </c>
      <c r="AI11" s="17">
        <v>0.48097867721644971</v>
      </c>
    </row>
    <row r="12" spans="2:37" ht="60" customHeight="1" x14ac:dyDescent="0.2">
      <c r="B12" s="20" t="s">
        <v>389</v>
      </c>
      <c r="C12" s="17">
        <v>0.31332718136780902</v>
      </c>
      <c r="D12" s="17">
        <v>0.38132291537006507</v>
      </c>
      <c r="E12" s="17">
        <v>0.32509468543771991</v>
      </c>
      <c r="F12" s="17">
        <v>0.28758693896933879</v>
      </c>
      <c r="G12" s="17">
        <v>0.31815980672177829</v>
      </c>
      <c r="H12" s="17">
        <v>0.29187897539319307</v>
      </c>
      <c r="I12" s="17">
        <v>0.29003159731536748</v>
      </c>
      <c r="K12" s="17">
        <v>0.32112090576968161</v>
      </c>
      <c r="L12" s="17">
        <v>0.30673504935889617</v>
      </c>
      <c r="N12" s="17">
        <v>0.27542678514041308</v>
      </c>
      <c r="O12" s="17">
        <v>0.34145420867012338</v>
      </c>
      <c r="P12" s="17">
        <v>0.23841314924115681</v>
      </c>
      <c r="Q12" s="17">
        <v>0.35775885709231159</v>
      </c>
      <c r="R12" s="17">
        <v>0.27216731539824218</v>
      </c>
      <c r="S12" s="17">
        <v>0.3213212811819921</v>
      </c>
      <c r="T12" s="17">
        <v>0.34968123047501909</v>
      </c>
      <c r="U12" s="17">
        <v>0.36969834582734601</v>
      </c>
      <c r="V12" s="17">
        <v>0.33780702169997462</v>
      </c>
      <c r="W12" s="17">
        <v>0.31747406219507113</v>
      </c>
      <c r="X12" s="17">
        <v>0.30576809352416667</v>
      </c>
      <c r="Y12" s="17">
        <v>0.28484183515903472</v>
      </c>
      <c r="AA12" s="17">
        <v>0.33052643243146379</v>
      </c>
      <c r="AB12" s="17">
        <v>0.29076790262788588</v>
      </c>
      <c r="AC12" s="17">
        <v>0.38043540345741228</v>
      </c>
      <c r="AD12" s="17">
        <v>0.34526212238303428</v>
      </c>
      <c r="AE12" s="17">
        <v>0.30503331177560761</v>
      </c>
      <c r="AF12" s="17">
        <v>0.25471975329569829</v>
      </c>
      <c r="AG12" s="17">
        <v>0.27546263683320632</v>
      </c>
      <c r="AH12" s="17">
        <v>0.29826441306853257</v>
      </c>
      <c r="AI12" s="17">
        <v>0.3339962977705398</v>
      </c>
    </row>
    <row r="13" spans="2:37" ht="32" customHeight="1" x14ac:dyDescent="0.2">
      <c r="B13" s="20" t="s">
        <v>390</v>
      </c>
      <c r="C13" s="17">
        <v>0.26135182938030521</v>
      </c>
      <c r="D13" s="17">
        <v>0.32689607520792607</v>
      </c>
      <c r="E13" s="17">
        <v>0.30009728522700441</v>
      </c>
      <c r="F13" s="17">
        <v>0.29346763019309807</v>
      </c>
      <c r="G13" s="17">
        <v>0.2534204384928096</v>
      </c>
      <c r="H13" s="17">
        <v>0.187807897282703</v>
      </c>
      <c r="I13" s="17">
        <v>0.21613275355330819</v>
      </c>
      <c r="K13" s="17">
        <v>0.26669841643013492</v>
      </c>
      <c r="L13" s="17">
        <v>0.25522922693306221</v>
      </c>
      <c r="N13" s="17">
        <v>0.23829953301890311</v>
      </c>
      <c r="O13" s="17">
        <v>0.33302000631362239</v>
      </c>
      <c r="P13" s="17">
        <v>0.35056876198456338</v>
      </c>
      <c r="Q13" s="17">
        <v>0.29663993524473659</v>
      </c>
      <c r="R13" s="17">
        <v>0.26650589801547497</v>
      </c>
      <c r="S13" s="17">
        <v>0.27204001497974539</v>
      </c>
      <c r="T13" s="17">
        <v>0.20544568890460779</v>
      </c>
      <c r="U13" s="17">
        <v>0.25314148312051832</v>
      </c>
      <c r="V13" s="17">
        <v>0.25227599542417051</v>
      </c>
      <c r="W13" s="17">
        <v>0.27294501351682787</v>
      </c>
      <c r="X13" s="17">
        <v>0.20287952883098159</v>
      </c>
      <c r="Y13" s="17">
        <v>0.28040458335384238</v>
      </c>
      <c r="AA13" s="17">
        <v>0.24663856162174561</v>
      </c>
      <c r="AB13" s="17">
        <v>0.27963915298755709</v>
      </c>
      <c r="AC13" s="17">
        <v>0.2238750220517004</v>
      </c>
      <c r="AD13" s="17">
        <v>0.33575607305607691</v>
      </c>
      <c r="AE13" s="17">
        <v>0.24938694315380619</v>
      </c>
      <c r="AF13" s="17">
        <v>0.25114662402073368</v>
      </c>
      <c r="AG13" s="17">
        <v>0.24048360053755111</v>
      </c>
      <c r="AH13" s="17">
        <v>0.21810646837422931</v>
      </c>
      <c r="AI13" s="17">
        <v>0.2666479361453421</v>
      </c>
    </row>
    <row r="14" spans="2:37" ht="60" customHeight="1" x14ac:dyDescent="0.2">
      <c r="B14" s="20" t="s">
        <v>391</v>
      </c>
      <c r="C14" s="17">
        <v>0.40610934632937279</v>
      </c>
      <c r="D14" s="17">
        <v>0.29814864126352292</v>
      </c>
      <c r="E14" s="17">
        <v>0.37204130260772972</v>
      </c>
      <c r="F14" s="17">
        <v>0.37053128489689507</v>
      </c>
      <c r="G14" s="17">
        <v>0.37546867878678891</v>
      </c>
      <c r="H14" s="17">
        <v>0.48202797309540069</v>
      </c>
      <c r="I14" s="17">
        <v>0.50824438056618426</v>
      </c>
      <c r="K14" s="17">
        <v>0.42247336046065909</v>
      </c>
      <c r="L14" s="17">
        <v>0.39078292216947053</v>
      </c>
      <c r="N14" s="17">
        <v>0.43090647544892102</v>
      </c>
      <c r="O14" s="17">
        <v>0.41957308972115598</v>
      </c>
      <c r="P14" s="17">
        <v>0.41495702324145228</v>
      </c>
      <c r="Q14" s="17">
        <v>0.37900228691114402</v>
      </c>
      <c r="R14" s="17">
        <v>0.45094255191301508</v>
      </c>
      <c r="S14" s="17">
        <v>0.38260464799782212</v>
      </c>
      <c r="T14" s="17">
        <v>0.40050460784325048</v>
      </c>
      <c r="U14" s="17">
        <v>0.36495987220487508</v>
      </c>
      <c r="V14" s="17">
        <v>0.40837980954315273</v>
      </c>
      <c r="W14" s="17">
        <v>0.39171968444627148</v>
      </c>
      <c r="X14" s="17">
        <v>0.43350942134122111</v>
      </c>
      <c r="Y14" s="17">
        <v>0.38860357111827659</v>
      </c>
      <c r="AA14" s="17">
        <v>0.47174739001878441</v>
      </c>
      <c r="AB14" s="17">
        <v>0.39455164613811322</v>
      </c>
      <c r="AC14" s="17">
        <v>0.46231388348287022</v>
      </c>
      <c r="AD14" s="17">
        <v>0.36396603973467528</v>
      </c>
      <c r="AE14" s="17">
        <v>0.42029572511592111</v>
      </c>
      <c r="AF14" s="17">
        <v>0.41096454892992518</v>
      </c>
      <c r="AG14" s="17">
        <v>0.31968717729087048</v>
      </c>
      <c r="AH14" s="17">
        <v>0.3679129447759405</v>
      </c>
      <c r="AI14" s="17">
        <v>0.41578962251848361</v>
      </c>
    </row>
    <row r="15" spans="2:37" ht="19" customHeight="1" x14ac:dyDescent="0.2">
      <c r="B15" s="20" t="s">
        <v>75</v>
      </c>
      <c r="C15" s="17">
        <v>5.6365366800594077E-2</v>
      </c>
      <c r="D15" s="17">
        <v>6.9859898466670567E-2</v>
      </c>
      <c r="E15" s="17">
        <v>5.0743536576139253E-2</v>
      </c>
      <c r="F15" s="17">
        <v>6.8594744923911682E-2</v>
      </c>
      <c r="G15" s="17">
        <v>5.6649133022205027E-2</v>
      </c>
      <c r="H15" s="17">
        <v>3.7994066783458853E-2</v>
      </c>
      <c r="I15" s="17">
        <v>5.4121704267246031E-2</v>
      </c>
      <c r="K15" s="17">
        <v>4.8015831656135613E-2</v>
      </c>
      <c r="L15" s="17">
        <v>6.4858087329647859E-2</v>
      </c>
      <c r="N15" s="17">
        <v>3.0411866656907281E-2</v>
      </c>
      <c r="O15" s="17">
        <v>3.1897242779454132E-2</v>
      </c>
      <c r="P15" s="17">
        <v>6.00432984603659E-2</v>
      </c>
      <c r="Q15" s="17">
        <v>4.7689462631205201E-2</v>
      </c>
      <c r="R15" s="17">
        <v>6.9426640203388276E-2</v>
      </c>
      <c r="S15" s="17">
        <v>4.095520650150053E-2</v>
      </c>
      <c r="T15" s="17">
        <v>4.1349525172141383E-2</v>
      </c>
      <c r="U15" s="17">
        <v>7.3783545239390499E-2</v>
      </c>
      <c r="V15" s="17">
        <v>7.9904931615434188E-2</v>
      </c>
      <c r="W15" s="17">
        <v>6.0604865018980721E-2</v>
      </c>
      <c r="X15" s="17">
        <v>6.7100141061095755E-2</v>
      </c>
      <c r="Y15" s="17">
        <v>3.1812196320485563E-2</v>
      </c>
      <c r="AA15" s="17">
        <v>3.4834656836296392E-2</v>
      </c>
      <c r="AB15" s="17">
        <v>4.800846044246429E-2</v>
      </c>
      <c r="AC15" s="17">
        <v>3.602695160391859E-2</v>
      </c>
      <c r="AD15" s="17">
        <v>4.2877505853599611E-2</v>
      </c>
      <c r="AE15" s="17">
        <v>3.7875889233346838E-2</v>
      </c>
      <c r="AF15" s="17">
        <v>1.674039483803836E-2</v>
      </c>
      <c r="AG15" s="17">
        <v>0.15010807217921579</v>
      </c>
      <c r="AH15" s="17">
        <v>0.16380787999997121</v>
      </c>
      <c r="AI15" s="17">
        <v>8.5383871271426867E-3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B2:K18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11" width="20" customWidth="1"/>
  </cols>
  <sheetData>
    <row r="2" spans="2:11" ht="40" customHeight="1" x14ac:dyDescent="0.2">
      <c r="D2" s="18" t="s">
        <v>480</v>
      </c>
    </row>
    <row r="6" spans="2:11" ht="88" customHeight="1" x14ac:dyDescent="0.2">
      <c r="C6" s="19" t="s">
        <v>481</v>
      </c>
      <c r="D6" s="19" t="s">
        <v>482</v>
      </c>
      <c r="E6" s="19" t="s">
        <v>483</v>
      </c>
      <c r="F6" s="19" t="s">
        <v>484</v>
      </c>
      <c r="G6" s="19" t="s">
        <v>485</v>
      </c>
      <c r="H6" s="19" t="s">
        <v>486</v>
      </c>
      <c r="I6" s="19" t="s">
        <v>487</v>
      </c>
      <c r="J6" s="19" t="s">
        <v>488</v>
      </c>
      <c r="K6" s="19" t="s">
        <v>489</v>
      </c>
    </row>
    <row r="7" spans="2:11" ht="16" x14ac:dyDescent="0.2">
      <c r="B7" s="20" t="s">
        <v>393</v>
      </c>
      <c r="C7" s="17">
        <v>0.62378299758909728</v>
      </c>
      <c r="D7" s="17">
        <v>0.63266710021299355</v>
      </c>
      <c r="E7" s="17">
        <v>0.46076637390315989</v>
      </c>
      <c r="F7" s="17">
        <v>0.42510673629096318</v>
      </c>
      <c r="G7" s="17">
        <v>0.45823543067461248</v>
      </c>
      <c r="H7" s="17">
        <v>0.63330347474801618</v>
      </c>
      <c r="I7" s="17">
        <v>0.53951366710584281</v>
      </c>
      <c r="J7" s="17">
        <v>0.27342430056510653</v>
      </c>
      <c r="K7" s="17">
        <v>0.30687131011634899</v>
      </c>
    </row>
    <row r="8" spans="2:11" ht="16" x14ac:dyDescent="0.2">
      <c r="B8" s="20" t="s">
        <v>394</v>
      </c>
      <c r="C8" s="17">
        <v>0.25476138760520289</v>
      </c>
      <c r="D8" s="17">
        <v>0.25066204478363852</v>
      </c>
      <c r="E8" s="17">
        <v>0.36351928002011691</v>
      </c>
      <c r="F8" s="17">
        <v>0.34749977002142579</v>
      </c>
      <c r="G8" s="17">
        <v>0.36171632094185041</v>
      </c>
      <c r="H8" s="17">
        <v>0.23021291809338659</v>
      </c>
      <c r="I8" s="17">
        <v>0.31462296039409537</v>
      </c>
      <c r="J8" s="17">
        <v>0.45478448616124689</v>
      </c>
      <c r="K8" s="17">
        <v>0.33643998919859819</v>
      </c>
    </row>
    <row r="9" spans="2:11" ht="16" x14ac:dyDescent="0.2">
      <c r="B9" s="20" t="s">
        <v>395</v>
      </c>
      <c r="C9" s="17">
        <v>6.2623830312773368E-2</v>
      </c>
      <c r="D9" s="17">
        <v>5.7489817456441827E-2</v>
      </c>
      <c r="E9" s="17">
        <v>9.4700044904193342E-2</v>
      </c>
      <c r="F9" s="17">
        <v>0.13706922908787719</v>
      </c>
      <c r="G9" s="17">
        <v>0.1067031733497131</v>
      </c>
      <c r="H9" s="17">
        <v>6.7301406804399444E-2</v>
      </c>
      <c r="I9" s="17">
        <v>8.2585366336899113E-2</v>
      </c>
      <c r="J9" s="17">
        <v>0.15880052589892599</v>
      </c>
      <c r="K9" s="17">
        <v>0.20566243416320229</v>
      </c>
    </row>
    <row r="10" spans="2:11" ht="16" x14ac:dyDescent="0.2">
      <c r="B10" s="20" t="s">
        <v>396</v>
      </c>
      <c r="C10" s="17">
        <v>1.8769204632349538E-2</v>
      </c>
      <c r="D10" s="17">
        <v>1.895974798747695E-2</v>
      </c>
      <c r="E10" s="17">
        <v>3.2315623384156118E-2</v>
      </c>
      <c r="F10" s="17">
        <v>4.1979447907976773E-2</v>
      </c>
      <c r="G10" s="17">
        <v>2.3488784973410282E-2</v>
      </c>
      <c r="H10" s="17">
        <v>2.10744203219435E-2</v>
      </c>
      <c r="I10" s="17">
        <v>2.2605432605628771E-2</v>
      </c>
      <c r="J10" s="17">
        <v>6.4885646979349496E-2</v>
      </c>
      <c r="K10" s="17">
        <v>9.666197276321109E-2</v>
      </c>
    </row>
    <row r="11" spans="2:11" ht="16" x14ac:dyDescent="0.2">
      <c r="B11" s="20" t="s">
        <v>75</v>
      </c>
      <c r="C11" s="17">
        <v>4.0062579860576958E-2</v>
      </c>
      <c r="D11" s="17">
        <v>4.0221289559449237E-2</v>
      </c>
      <c r="E11" s="17">
        <v>4.8698677788373633E-2</v>
      </c>
      <c r="F11" s="17">
        <v>4.8344816691756831E-2</v>
      </c>
      <c r="G11" s="17">
        <v>4.9856290060413568E-2</v>
      </c>
      <c r="H11" s="17">
        <v>4.8107780032254133E-2</v>
      </c>
      <c r="I11" s="17">
        <v>4.0672573557533898E-2</v>
      </c>
      <c r="J11" s="17">
        <v>4.810504039537096E-2</v>
      </c>
      <c r="K11" s="17">
        <v>5.4364293758639312E-2</v>
      </c>
    </row>
    <row r="14" spans="2:11" x14ac:dyDescent="0.2">
      <c r="B14" t="s">
        <v>409</v>
      </c>
    </row>
    <row r="15" spans="2:11" x14ac:dyDescent="0.2">
      <c r="B15" t="s">
        <v>9</v>
      </c>
    </row>
    <row r="18" spans="2:2" x14ac:dyDescent="0.2">
      <c r="B18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B2:AK18"/>
  <sheetViews>
    <sheetView showGridLines="0" workbookViewId="0">
      <pane xSplit="2" topLeftCell="C1" activePane="topRight" state="frozen"/>
      <selection pane="topRight" activeCell="L19" sqref="L19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392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0.62378299758909728</v>
      </c>
      <c r="D9" s="17">
        <v>0.45289951566840547</v>
      </c>
      <c r="E9" s="17">
        <v>0.50449423202826071</v>
      </c>
      <c r="F9" s="17">
        <v>0.56554369280271144</v>
      </c>
      <c r="G9" s="17">
        <v>0.61612157106521437</v>
      </c>
      <c r="H9" s="17">
        <v>0.79054466964818215</v>
      </c>
      <c r="I9" s="17">
        <v>0.77559207789490014</v>
      </c>
      <c r="K9" s="17">
        <v>0.6253857113351069</v>
      </c>
      <c r="L9" s="17">
        <v>0.62089480016260201</v>
      </c>
      <c r="N9" s="17">
        <v>0.72138972616491381</v>
      </c>
      <c r="O9" s="17">
        <v>0.65416973837344283</v>
      </c>
      <c r="P9" s="17">
        <v>0.65008772422261407</v>
      </c>
      <c r="Q9" s="17">
        <v>0.4710657936119747</v>
      </c>
      <c r="R9" s="17">
        <v>0.61194410100913854</v>
      </c>
      <c r="S9" s="17">
        <v>0.62268679761428736</v>
      </c>
      <c r="T9" s="17">
        <v>0.5713075695639086</v>
      </c>
      <c r="U9" s="17">
        <v>0.54072523025061392</v>
      </c>
      <c r="V9" s="17">
        <v>0.5887928048321841</v>
      </c>
      <c r="W9" s="17">
        <v>0.65633533415126233</v>
      </c>
      <c r="X9" s="17">
        <v>0.65738386385906233</v>
      </c>
      <c r="Y9" s="17">
        <v>0.68635869874760325</v>
      </c>
      <c r="AA9" s="17">
        <v>0.67071984144251628</v>
      </c>
      <c r="AB9" s="17">
        <v>0.60515425468594131</v>
      </c>
      <c r="AC9" s="17">
        <v>0.67535449384479118</v>
      </c>
      <c r="AD9" s="17">
        <v>0.56013238549292133</v>
      </c>
      <c r="AE9" s="17">
        <v>0.65271349367329179</v>
      </c>
      <c r="AF9" s="17">
        <v>0.72833429095570867</v>
      </c>
      <c r="AG9" s="17">
        <v>0.57448462925235111</v>
      </c>
      <c r="AH9" s="17">
        <v>0.61447629597449149</v>
      </c>
      <c r="AI9" s="17">
        <v>0.53707097981812313</v>
      </c>
    </row>
    <row r="10" spans="2:37" ht="19" customHeight="1" x14ac:dyDescent="0.2">
      <c r="B10" s="20" t="s">
        <v>394</v>
      </c>
      <c r="C10" s="17">
        <v>0.25476138760520289</v>
      </c>
      <c r="D10" s="17">
        <v>0.32529827489560659</v>
      </c>
      <c r="E10" s="17">
        <v>0.31878479140973393</v>
      </c>
      <c r="F10" s="17">
        <v>0.29066187349428002</v>
      </c>
      <c r="G10" s="17">
        <v>0.25944282930558599</v>
      </c>
      <c r="H10" s="17">
        <v>0.1635030568907411</v>
      </c>
      <c r="I10" s="17">
        <v>0.18425199548827581</v>
      </c>
      <c r="K10" s="17">
        <v>0.2635428214231551</v>
      </c>
      <c r="L10" s="17">
        <v>0.24768212224254921</v>
      </c>
      <c r="N10" s="17">
        <v>0.19344474370641429</v>
      </c>
      <c r="O10" s="17">
        <v>0.23398344334699939</v>
      </c>
      <c r="P10" s="17">
        <v>0.19119141484352051</v>
      </c>
      <c r="Q10" s="17">
        <v>0.30011402668146159</v>
      </c>
      <c r="R10" s="17">
        <v>0.26321752136470411</v>
      </c>
      <c r="S10" s="17">
        <v>0.25074963750787083</v>
      </c>
      <c r="T10" s="17">
        <v>0.2732479473173931</v>
      </c>
      <c r="U10" s="17">
        <v>0.31568769630191851</v>
      </c>
      <c r="V10" s="17">
        <v>0.27211840735895187</v>
      </c>
      <c r="W10" s="17">
        <v>0.24364504523231389</v>
      </c>
      <c r="X10" s="17">
        <v>0.25854036378582962</v>
      </c>
      <c r="Y10" s="17">
        <v>0.2414416916131599</v>
      </c>
      <c r="AA10" s="17">
        <v>0.26352975432882397</v>
      </c>
      <c r="AB10" s="17">
        <v>0.29032193047950361</v>
      </c>
      <c r="AC10" s="17">
        <v>0.2135342709259517</v>
      </c>
      <c r="AD10" s="17">
        <v>0.317286221473293</v>
      </c>
      <c r="AE10" s="17">
        <v>0.23904847362490489</v>
      </c>
      <c r="AF10" s="17">
        <v>0.18461216514695999</v>
      </c>
      <c r="AG10" s="17">
        <v>0.21397979621880481</v>
      </c>
      <c r="AH10" s="17">
        <v>0.18169022486458161</v>
      </c>
      <c r="AI10" s="17">
        <v>0.30019011479079238</v>
      </c>
    </row>
    <row r="11" spans="2:37" ht="19" customHeight="1" x14ac:dyDescent="0.2">
      <c r="B11" s="20" t="s">
        <v>395</v>
      </c>
      <c r="C11" s="17">
        <v>6.2623830312773368E-2</v>
      </c>
      <c r="D11" s="17">
        <v>0.1310717938527364</v>
      </c>
      <c r="E11" s="17">
        <v>8.653870301301432E-2</v>
      </c>
      <c r="F11" s="17">
        <v>7.1418342055643638E-2</v>
      </c>
      <c r="G11" s="17">
        <v>7.0802822147904954E-2</v>
      </c>
      <c r="H11" s="17">
        <v>2.0675362767759619E-2</v>
      </c>
      <c r="I11" s="17">
        <v>1.217102555864857E-2</v>
      </c>
      <c r="K11" s="17">
        <v>7.0427977181103774E-2</v>
      </c>
      <c r="L11" s="17">
        <v>5.4468389556949423E-2</v>
      </c>
      <c r="N11" s="17">
        <v>2.9781969229045181E-2</v>
      </c>
      <c r="O11" s="17">
        <v>6.0328773534248023E-2</v>
      </c>
      <c r="P11" s="17">
        <v>8.9209969039089954E-2</v>
      </c>
      <c r="Q11" s="17">
        <v>0.1456653722937217</v>
      </c>
      <c r="R11" s="17">
        <v>4.8181527687797543E-2</v>
      </c>
      <c r="S11" s="17">
        <v>7.1921795092747626E-2</v>
      </c>
      <c r="T11" s="17">
        <v>0.1116723371766537</v>
      </c>
      <c r="U11" s="17">
        <v>6.01524309332193E-2</v>
      </c>
      <c r="V11" s="17">
        <v>7.1790331468105484E-2</v>
      </c>
      <c r="W11" s="17">
        <v>3.6843970203457713E-2</v>
      </c>
      <c r="X11" s="17">
        <v>4.1995280025353847E-2</v>
      </c>
      <c r="Y11" s="17">
        <v>5.9780168438551592E-2</v>
      </c>
      <c r="AA11" s="17">
        <v>5.4472775268939663E-2</v>
      </c>
      <c r="AB11" s="17">
        <v>6.1054681301039332E-2</v>
      </c>
      <c r="AC11" s="17">
        <v>6.2551155168064129E-2</v>
      </c>
      <c r="AD11" s="17">
        <v>5.9035353120475462E-2</v>
      </c>
      <c r="AE11" s="17">
        <v>7.4657367144209605E-2</v>
      </c>
      <c r="AF11" s="17">
        <v>1.8087427784673059E-2</v>
      </c>
      <c r="AG11" s="17">
        <v>5.6904954886590232E-2</v>
      </c>
      <c r="AH11" s="17">
        <v>5.1637415713861781E-2</v>
      </c>
      <c r="AI11" s="17">
        <v>9.6695576495145458E-2</v>
      </c>
    </row>
    <row r="12" spans="2:37" ht="19" customHeight="1" x14ac:dyDescent="0.2">
      <c r="B12" s="20" t="s">
        <v>396</v>
      </c>
      <c r="C12" s="17">
        <v>1.8769204632349538E-2</v>
      </c>
      <c r="D12" s="17">
        <v>4.4611560317561937E-2</v>
      </c>
      <c r="E12" s="17">
        <v>3.571571448475154E-2</v>
      </c>
      <c r="F12" s="17">
        <v>5.9775850653112569E-3</v>
      </c>
      <c r="G12" s="17">
        <v>1.9929883315031191E-2</v>
      </c>
      <c r="H12" s="17">
        <v>3.5641330911707829E-3</v>
      </c>
      <c r="I12" s="17">
        <v>7.5084303391194269E-3</v>
      </c>
      <c r="K12" s="17">
        <v>1.6002033453379361E-2</v>
      </c>
      <c r="L12" s="17">
        <v>2.1584353715561569E-2</v>
      </c>
      <c r="N12" s="17">
        <v>1.8275562865104119E-2</v>
      </c>
      <c r="O12" s="17">
        <v>3.0616020584198191E-2</v>
      </c>
      <c r="P12" s="17">
        <v>2.104149154597702E-2</v>
      </c>
      <c r="Q12" s="17">
        <v>1.118077930996601E-2</v>
      </c>
      <c r="R12" s="17">
        <v>1.7273728934280801E-2</v>
      </c>
      <c r="S12" s="17">
        <v>1.86983894554568E-2</v>
      </c>
      <c r="T12" s="17">
        <v>1.390545107731809E-2</v>
      </c>
      <c r="U12" s="17">
        <v>4.3457917742819339E-2</v>
      </c>
      <c r="V12" s="17">
        <v>1.4847208816231359E-2</v>
      </c>
      <c r="W12" s="17">
        <v>2.5905709016635171E-2</v>
      </c>
      <c r="X12" s="17">
        <v>5.9367052593328733E-3</v>
      </c>
      <c r="Y12" s="17">
        <v>5.5352764044185329E-3</v>
      </c>
      <c r="AA12" s="17">
        <v>3.9398049129254634E-3</v>
      </c>
      <c r="AB12" s="17">
        <v>1.2222522979707049E-2</v>
      </c>
      <c r="AC12" s="17">
        <v>2.155815253566986E-2</v>
      </c>
      <c r="AD12" s="17">
        <v>2.4021085245197769E-2</v>
      </c>
      <c r="AE12" s="17">
        <v>1.6207420123554511E-2</v>
      </c>
      <c r="AF12" s="17">
        <v>3.3721969590532447E-2</v>
      </c>
      <c r="AG12" s="17">
        <v>3.4440963629391363E-2</v>
      </c>
      <c r="AH12" s="17">
        <v>1.2016930727326311E-2</v>
      </c>
      <c r="AI12" s="17">
        <v>5.679839771933326E-2</v>
      </c>
    </row>
    <row r="13" spans="2:37" ht="19" customHeight="1" x14ac:dyDescent="0.2">
      <c r="B13" s="20" t="s">
        <v>75</v>
      </c>
      <c r="C13" s="17">
        <v>4.0062579860576958E-2</v>
      </c>
      <c r="D13" s="17">
        <v>4.6118855265689249E-2</v>
      </c>
      <c r="E13" s="17">
        <v>5.4466559064239507E-2</v>
      </c>
      <c r="F13" s="17">
        <v>6.639850658205379E-2</v>
      </c>
      <c r="G13" s="17">
        <v>3.3702894166263528E-2</v>
      </c>
      <c r="H13" s="17">
        <v>2.171277760214637E-2</v>
      </c>
      <c r="I13" s="17">
        <v>2.047647071905602E-2</v>
      </c>
      <c r="K13" s="17">
        <v>2.464145660725477E-2</v>
      </c>
      <c r="L13" s="17">
        <v>5.5370334322337907E-2</v>
      </c>
      <c r="N13" s="17">
        <v>3.7107998034522353E-2</v>
      </c>
      <c r="O13" s="17">
        <v>2.0902024161111709E-2</v>
      </c>
      <c r="P13" s="17">
        <v>4.8469400348798632E-2</v>
      </c>
      <c r="Q13" s="17">
        <v>7.1974028102876078E-2</v>
      </c>
      <c r="R13" s="17">
        <v>5.9383121004079047E-2</v>
      </c>
      <c r="S13" s="17">
        <v>3.5943380329637287E-2</v>
      </c>
      <c r="T13" s="17">
        <v>2.986669486472672E-2</v>
      </c>
      <c r="U13" s="17">
        <v>3.9976724771429072E-2</v>
      </c>
      <c r="V13" s="17">
        <v>5.2451247524526907E-2</v>
      </c>
      <c r="W13" s="17">
        <v>3.7269941396330837E-2</v>
      </c>
      <c r="X13" s="17">
        <v>3.6143787070421297E-2</v>
      </c>
      <c r="Y13" s="17">
        <v>6.884164796266687E-3</v>
      </c>
      <c r="AA13" s="17">
        <v>7.3378240467944977E-3</v>
      </c>
      <c r="AB13" s="17">
        <v>3.124661055380874E-2</v>
      </c>
      <c r="AC13" s="17">
        <v>2.700192752552321E-2</v>
      </c>
      <c r="AD13" s="17">
        <v>3.9524954668112552E-2</v>
      </c>
      <c r="AE13" s="17">
        <v>1.7373245434039241E-2</v>
      </c>
      <c r="AF13" s="17">
        <v>3.5244146522126013E-2</v>
      </c>
      <c r="AG13" s="17">
        <v>0.12018965601286249</v>
      </c>
      <c r="AH13" s="17">
        <v>0.140179132719739</v>
      </c>
      <c r="AI13" s="17">
        <v>9.2449311766056551E-3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397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0.63266710021299355</v>
      </c>
      <c r="D9" s="17">
        <v>0.47254556963345801</v>
      </c>
      <c r="E9" s="17">
        <v>0.50821157634371528</v>
      </c>
      <c r="F9" s="17">
        <v>0.55479378548848279</v>
      </c>
      <c r="G9" s="17">
        <v>0.65661752164445486</v>
      </c>
      <c r="H9" s="17">
        <v>0.77434656554009995</v>
      </c>
      <c r="I9" s="17">
        <v>0.78847308316088494</v>
      </c>
      <c r="K9" s="17">
        <v>0.63199366368612186</v>
      </c>
      <c r="L9" s="17">
        <v>0.63290891849446407</v>
      </c>
      <c r="N9" s="17">
        <v>0.6884682467700548</v>
      </c>
      <c r="O9" s="17">
        <v>0.63831502995329359</v>
      </c>
      <c r="P9" s="17">
        <v>0.64516183954496376</v>
      </c>
      <c r="Q9" s="17">
        <v>0.46508163672402919</v>
      </c>
      <c r="R9" s="17">
        <v>0.61390088721705083</v>
      </c>
      <c r="S9" s="17">
        <v>0.56511258686108623</v>
      </c>
      <c r="T9" s="17">
        <v>0.65616871488805439</v>
      </c>
      <c r="U9" s="17">
        <v>0.57012052057004514</v>
      </c>
      <c r="V9" s="17">
        <v>0.55588668752777215</v>
      </c>
      <c r="W9" s="17">
        <v>0.71072915880246967</v>
      </c>
      <c r="X9" s="17">
        <v>0.6746954865745689</v>
      </c>
      <c r="Y9" s="17">
        <v>0.73895223795022391</v>
      </c>
      <c r="AA9" s="17">
        <v>0.70473738816383591</v>
      </c>
      <c r="AB9" s="17">
        <v>0.63571055179613745</v>
      </c>
      <c r="AC9" s="17">
        <v>0.68536566941187604</v>
      </c>
      <c r="AD9" s="17">
        <v>0.60384214337631303</v>
      </c>
      <c r="AE9" s="17">
        <v>0.6187734808249562</v>
      </c>
      <c r="AF9" s="17">
        <v>0.65569789830983594</v>
      </c>
      <c r="AG9" s="17">
        <v>0.57777943217129801</v>
      </c>
      <c r="AH9" s="17">
        <v>0.59479052137363009</v>
      </c>
      <c r="AI9" s="17">
        <v>0.61804473072654387</v>
      </c>
    </row>
    <row r="10" spans="2:37" ht="19" customHeight="1" x14ac:dyDescent="0.2">
      <c r="B10" s="20" t="s">
        <v>394</v>
      </c>
      <c r="C10" s="17">
        <v>0.25066204478363852</v>
      </c>
      <c r="D10" s="17">
        <v>0.29914746306211581</v>
      </c>
      <c r="E10" s="17">
        <v>0.32173774962097168</v>
      </c>
      <c r="F10" s="17">
        <v>0.32090368772129962</v>
      </c>
      <c r="G10" s="17">
        <v>0.23479617539943839</v>
      </c>
      <c r="H10" s="17">
        <v>0.17678019274060189</v>
      </c>
      <c r="I10" s="17">
        <v>0.1663235631744259</v>
      </c>
      <c r="K10" s="17">
        <v>0.27188135997111212</v>
      </c>
      <c r="L10" s="17">
        <v>0.23140278449139229</v>
      </c>
      <c r="N10" s="17">
        <v>0.2031222310340228</v>
      </c>
      <c r="O10" s="17">
        <v>0.25337045232743821</v>
      </c>
      <c r="P10" s="17">
        <v>0.2187026844609351</v>
      </c>
      <c r="Q10" s="17">
        <v>0.40147076743971888</v>
      </c>
      <c r="R10" s="17">
        <v>0.25861195331094128</v>
      </c>
      <c r="S10" s="17">
        <v>0.30484358502575848</v>
      </c>
      <c r="T10" s="17">
        <v>0.25159478378920441</v>
      </c>
      <c r="U10" s="17">
        <v>0.28724865441893149</v>
      </c>
      <c r="V10" s="17">
        <v>0.30203188290399657</v>
      </c>
      <c r="W10" s="17">
        <v>0.17411833920371159</v>
      </c>
      <c r="X10" s="17">
        <v>0.23193719172315341</v>
      </c>
      <c r="Y10" s="17">
        <v>0.20030916282617131</v>
      </c>
      <c r="AA10" s="17">
        <v>0.23489259467639481</v>
      </c>
      <c r="AB10" s="17">
        <v>0.26006756106908202</v>
      </c>
      <c r="AC10" s="17">
        <v>0.20554014423114239</v>
      </c>
      <c r="AD10" s="17">
        <v>0.27424105498222567</v>
      </c>
      <c r="AE10" s="17">
        <v>0.29204330993076821</v>
      </c>
      <c r="AF10" s="17">
        <v>0.25820266668869257</v>
      </c>
      <c r="AG10" s="17">
        <v>0.18713994877458179</v>
      </c>
      <c r="AH10" s="17">
        <v>0.18015381035112929</v>
      </c>
      <c r="AI10" s="17">
        <v>0.2716042613448178</v>
      </c>
    </row>
    <row r="11" spans="2:37" ht="19" customHeight="1" x14ac:dyDescent="0.2">
      <c r="B11" s="20" t="s">
        <v>395</v>
      </c>
      <c r="C11" s="17">
        <v>5.7489817456441827E-2</v>
      </c>
      <c r="D11" s="17">
        <v>0.12589001137449141</v>
      </c>
      <c r="E11" s="17">
        <v>9.3143595723911912E-2</v>
      </c>
      <c r="F11" s="17">
        <v>4.0687927797716739E-2</v>
      </c>
      <c r="G11" s="17">
        <v>6.1475372492768653E-2</v>
      </c>
      <c r="H11" s="17">
        <v>2.0154503716216281E-2</v>
      </c>
      <c r="I11" s="17">
        <v>1.863069902220937E-2</v>
      </c>
      <c r="K11" s="17">
        <v>5.4987001502584718E-2</v>
      </c>
      <c r="L11" s="17">
        <v>6.027504703700598E-2</v>
      </c>
      <c r="N11" s="17">
        <v>4.1616397802102731E-2</v>
      </c>
      <c r="O11" s="17">
        <v>4.4835029438238312E-2</v>
      </c>
      <c r="P11" s="17">
        <v>4.0323431843278613E-2</v>
      </c>
      <c r="Q11" s="17">
        <v>6.2435434976352913E-2</v>
      </c>
      <c r="R11" s="17">
        <v>4.7564717931819732E-2</v>
      </c>
      <c r="S11" s="17">
        <v>5.9929518113668263E-2</v>
      </c>
      <c r="T11" s="17">
        <v>7.6224549285187418E-2</v>
      </c>
      <c r="U11" s="17">
        <v>5.9286946003847603E-2</v>
      </c>
      <c r="V11" s="17">
        <v>9.1230656554018255E-2</v>
      </c>
      <c r="W11" s="17">
        <v>6.3067671220663632E-2</v>
      </c>
      <c r="X11" s="17">
        <v>3.0607787830421829E-2</v>
      </c>
      <c r="Y11" s="17">
        <v>4.1780180481576473E-2</v>
      </c>
      <c r="AA11" s="17">
        <v>4.5034804814380547E-2</v>
      </c>
      <c r="AB11" s="17">
        <v>5.8450797890408343E-2</v>
      </c>
      <c r="AC11" s="17">
        <v>6.8330462204252332E-2</v>
      </c>
      <c r="AD11" s="17">
        <v>6.5934377691686766E-2</v>
      </c>
      <c r="AE11" s="17">
        <v>5.5674444881928402E-2</v>
      </c>
      <c r="AF11" s="17">
        <v>3.3870685724930717E-2</v>
      </c>
      <c r="AG11" s="17">
        <v>7.5833310817276983E-2</v>
      </c>
      <c r="AH11" s="17">
        <v>5.3178741292819402E-2</v>
      </c>
      <c r="AI11" s="17">
        <v>5.5286362758556189E-2</v>
      </c>
    </row>
    <row r="12" spans="2:37" ht="19" customHeight="1" x14ac:dyDescent="0.2">
      <c r="B12" s="20" t="s">
        <v>396</v>
      </c>
      <c r="C12" s="17">
        <v>1.895974798747695E-2</v>
      </c>
      <c r="D12" s="17">
        <v>3.2891344521415337E-2</v>
      </c>
      <c r="E12" s="17">
        <v>4.1756902616518862E-2</v>
      </c>
      <c r="F12" s="17">
        <v>1.7295164306471489E-2</v>
      </c>
      <c r="G12" s="17">
        <v>1.974607940943144E-2</v>
      </c>
      <c r="H12" s="17">
        <v>3.5641330911707829E-3</v>
      </c>
      <c r="I12" s="17">
        <v>2.257605135984555E-3</v>
      </c>
      <c r="K12" s="17">
        <v>1.6718094712345231E-2</v>
      </c>
      <c r="L12" s="17">
        <v>2.036467895973031E-2</v>
      </c>
      <c r="N12" s="17">
        <v>1.8290918194528411E-2</v>
      </c>
      <c r="O12" s="17">
        <v>3.0520557166230439E-2</v>
      </c>
      <c r="P12" s="17">
        <v>4.8515867684551663E-2</v>
      </c>
      <c r="Q12" s="17">
        <v>2.332269822869381E-2</v>
      </c>
      <c r="R12" s="17">
        <v>3.9054309849711068E-2</v>
      </c>
      <c r="S12" s="17">
        <v>1.7539404448710091E-2</v>
      </c>
      <c r="T12" s="17">
        <v>0</v>
      </c>
      <c r="U12" s="17">
        <v>3.3238112941828962E-2</v>
      </c>
      <c r="V12" s="17">
        <v>9.9646762528558513E-3</v>
      </c>
      <c r="W12" s="17">
        <v>1.488904779602384E-2</v>
      </c>
      <c r="X12" s="17">
        <v>5.9367052593328733E-3</v>
      </c>
      <c r="Y12" s="17">
        <v>5.9885045776591648E-3</v>
      </c>
      <c r="AA12" s="17">
        <v>7.2939500060263526E-3</v>
      </c>
      <c r="AB12" s="17">
        <v>1.7210648606027681E-2</v>
      </c>
      <c r="AC12" s="17">
        <v>1.9317819226694139E-2</v>
      </c>
      <c r="AD12" s="17">
        <v>1.8465248495803981E-2</v>
      </c>
      <c r="AE12" s="17">
        <v>1.9088856712652109E-2</v>
      </c>
      <c r="AF12" s="17">
        <v>1.6984602754414931E-2</v>
      </c>
      <c r="AG12" s="17">
        <v>2.040829367683911E-2</v>
      </c>
      <c r="AH12" s="17">
        <v>2.985302611603179E-2</v>
      </c>
      <c r="AI12" s="17">
        <v>3.6666269280387298E-2</v>
      </c>
    </row>
    <row r="13" spans="2:37" ht="19" customHeight="1" x14ac:dyDescent="0.2">
      <c r="B13" s="20" t="s">
        <v>75</v>
      </c>
      <c r="C13" s="17">
        <v>4.0221289559449237E-2</v>
      </c>
      <c r="D13" s="17">
        <v>6.9525611408519372E-2</v>
      </c>
      <c r="E13" s="17">
        <v>3.5150175694882248E-2</v>
      </c>
      <c r="F13" s="17">
        <v>6.631943468602941E-2</v>
      </c>
      <c r="G13" s="17">
        <v>2.736485105390675E-2</v>
      </c>
      <c r="H13" s="17">
        <v>2.515460491191104E-2</v>
      </c>
      <c r="I13" s="17">
        <v>2.4315049506495389E-2</v>
      </c>
      <c r="K13" s="17">
        <v>2.441988012783609E-2</v>
      </c>
      <c r="L13" s="17">
        <v>5.5048571017407497E-2</v>
      </c>
      <c r="N13" s="17">
        <v>4.850220619929118E-2</v>
      </c>
      <c r="O13" s="17">
        <v>3.2958931114799493E-2</v>
      </c>
      <c r="P13" s="17">
        <v>4.7296176466271017E-2</v>
      </c>
      <c r="Q13" s="17">
        <v>4.7689462631205201E-2</v>
      </c>
      <c r="R13" s="17">
        <v>4.0868131690477053E-2</v>
      </c>
      <c r="S13" s="17">
        <v>5.2574905550776728E-2</v>
      </c>
      <c r="T13" s="17">
        <v>1.601195203755381E-2</v>
      </c>
      <c r="U13" s="17">
        <v>5.0105766065346891E-2</v>
      </c>
      <c r="V13" s="17">
        <v>4.0886096761357002E-2</v>
      </c>
      <c r="W13" s="17">
        <v>3.7195782977131199E-2</v>
      </c>
      <c r="X13" s="17">
        <v>5.6822828612522747E-2</v>
      </c>
      <c r="Y13" s="17">
        <v>1.296991416436933E-2</v>
      </c>
      <c r="AA13" s="17">
        <v>8.041262339362398E-3</v>
      </c>
      <c r="AB13" s="17">
        <v>2.8560440638344509E-2</v>
      </c>
      <c r="AC13" s="17">
        <v>2.1445904926035191E-2</v>
      </c>
      <c r="AD13" s="17">
        <v>3.7517175453970618E-2</v>
      </c>
      <c r="AE13" s="17">
        <v>1.441990764969513E-2</v>
      </c>
      <c r="AF13" s="17">
        <v>3.5244146522126013E-2</v>
      </c>
      <c r="AG13" s="17">
        <v>0.13883901456000419</v>
      </c>
      <c r="AH13" s="17">
        <v>0.1420239008663893</v>
      </c>
      <c r="AI13" s="17">
        <v>1.839837588969466E-2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398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0.46076637390315989</v>
      </c>
      <c r="D9" s="17">
        <v>0.30551675930770089</v>
      </c>
      <c r="E9" s="17">
        <v>0.41762977673736867</v>
      </c>
      <c r="F9" s="17">
        <v>0.44170514120560411</v>
      </c>
      <c r="G9" s="17">
        <v>0.49157751892929141</v>
      </c>
      <c r="H9" s="17">
        <v>0.55188869228298776</v>
      </c>
      <c r="I9" s="17">
        <v>0.52797962655699604</v>
      </c>
      <c r="K9" s="17">
        <v>0.45187512626290049</v>
      </c>
      <c r="L9" s="17">
        <v>0.46794135979804979</v>
      </c>
      <c r="N9" s="17">
        <v>0.51461174220197492</v>
      </c>
      <c r="O9" s="17">
        <v>0.46824061907476983</v>
      </c>
      <c r="P9" s="17">
        <v>0.42791209124335122</v>
      </c>
      <c r="Q9" s="17">
        <v>0.34936271185260748</v>
      </c>
      <c r="R9" s="17">
        <v>0.42654488423198988</v>
      </c>
      <c r="S9" s="17">
        <v>0.45490760679543157</v>
      </c>
      <c r="T9" s="17">
        <v>0.49606406456529523</v>
      </c>
      <c r="U9" s="17">
        <v>0.42756636130883269</v>
      </c>
      <c r="V9" s="17">
        <v>0.45341769155226819</v>
      </c>
      <c r="W9" s="17">
        <v>0.49963963875392781</v>
      </c>
      <c r="X9" s="17">
        <v>0.47340459170515292</v>
      </c>
      <c r="Y9" s="17">
        <v>0.46917448959924629</v>
      </c>
      <c r="AA9" s="17">
        <v>0.47916223103432842</v>
      </c>
      <c r="AB9" s="17">
        <v>0.48145980049930459</v>
      </c>
      <c r="AC9" s="17">
        <v>0.46556155212532829</v>
      </c>
      <c r="AD9" s="17">
        <v>0.46626370449993942</v>
      </c>
      <c r="AE9" s="17">
        <v>0.45456676229247489</v>
      </c>
      <c r="AF9" s="17">
        <v>0.50640786228463897</v>
      </c>
      <c r="AG9" s="17">
        <v>0.42942164663505528</v>
      </c>
      <c r="AH9" s="17">
        <v>0.45182129197646909</v>
      </c>
      <c r="AI9" s="17">
        <v>0.37330639556856388</v>
      </c>
    </row>
    <row r="10" spans="2:37" ht="19" customHeight="1" x14ac:dyDescent="0.2">
      <c r="B10" s="20" t="s">
        <v>394</v>
      </c>
      <c r="C10" s="17">
        <v>0.36351928002011691</v>
      </c>
      <c r="D10" s="17">
        <v>0.37442582188815049</v>
      </c>
      <c r="E10" s="17">
        <v>0.37102512396308213</v>
      </c>
      <c r="F10" s="17">
        <v>0.34433897445933792</v>
      </c>
      <c r="G10" s="17">
        <v>0.37647303978275132</v>
      </c>
      <c r="H10" s="17">
        <v>0.36563467568669722</v>
      </c>
      <c r="I10" s="17">
        <v>0.35379924521641359</v>
      </c>
      <c r="K10" s="17">
        <v>0.36985528815450602</v>
      </c>
      <c r="L10" s="17">
        <v>0.35780492036009143</v>
      </c>
      <c r="N10" s="17">
        <v>0.33771275557771202</v>
      </c>
      <c r="O10" s="17">
        <v>0.36829344206171188</v>
      </c>
      <c r="P10" s="17">
        <v>0.42485216039509499</v>
      </c>
      <c r="Q10" s="17">
        <v>0.34249459094060331</v>
      </c>
      <c r="R10" s="17">
        <v>0.37850031876726298</v>
      </c>
      <c r="S10" s="17">
        <v>0.38966007588834312</v>
      </c>
      <c r="T10" s="17">
        <v>0.25476741060518782</v>
      </c>
      <c r="U10" s="17">
        <v>0.36903449908683339</v>
      </c>
      <c r="V10" s="17">
        <v>0.37769382916378541</v>
      </c>
      <c r="W10" s="17">
        <v>0.38014605102115678</v>
      </c>
      <c r="X10" s="17">
        <v>0.36007732369896511</v>
      </c>
      <c r="Y10" s="17">
        <v>0.35727151131418189</v>
      </c>
      <c r="AA10" s="17">
        <v>0.40143420781254341</v>
      </c>
      <c r="AB10" s="17">
        <v>0.36806015083088928</v>
      </c>
      <c r="AC10" s="17">
        <v>0.38213352536698592</v>
      </c>
      <c r="AD10" s="17">
        <v>0.36919461602226222</v>
      </c>
      <c r="AE10" s="17">
        <v>0.38586412668632969</v>
      </c>
      <c r="AF10" s="17">
        <v>0.37423501767212991</v>
      </c>
      <c r="AG10" s="17">
        <v>0.24669669033708891</v>
      </c>
      <c r="AH10" s="17">
        <v>0.27074246515799127</v>
      </c>
      <c r="AI10" s="17">
        <v>0.41285284764220298</v>
      </c>
    </row>
    <row r="11" spans="2:37" ht="19" customHeight="1" x14ac:dyDescent="0.2">
      <c r="B11" s="20" t="s">
        <v>395</v>
      </c>
      <c r="C11" s="17">
        <v>9.4700044904193342E-2</v>
      </c>
      <c r="D11" s="17">
        <v>0.16262511126548271</v>
      </c>
      <c r="E11" s="17">
        <v>0.1184530040974829</v>
      </c>
      <c r="F11" s="17">
        <v>9.8023368554215839E-2</v>
      </c>
      <c r="G11" s="17">
        <v>8.4449598319962432E-2</v>
      </c>
      <c r="H11" s="17">
        <v>4.383436597695483E-2</v>
      </c>
      <c r="I11" s="17">
        <v>7.0122736612285491E-2</v>
      </c>
      <c r="K11" s="17">
        <v>0.10950883212955211</v>
      </c>
      <c r="L11" s="17">
        <v>8.0785800690520437E-2</v>
      </c>
      <c r="N11" s="17">
        <v>7.5736422560544484E-2</v>
      </c>
      <c r="O11" s="17">
        <v>7.4808937471244091E-2</v>
      </c>
      <c r="P11" s="17">
        <v>5.6676956506689767E-2</v>
      </c>
      <c r="Q11" s="17">
        <v>0.18972410175535159</v>
      </c>
      <c r="R11" s="17">
        <v>9.1171440454378569E-2</v>
      </c>
      <c r="S11" s="17">
        <v>7.9187134641268614E-2</v>
      </c>
      <c r="T11" s="17">
        <v>0.16546997204511679</v>
      </c>
      <c r="U11" s="17">
        <v>0.1096985100573767</v>
      </c>
      <c r="V11" s="17">
        <v>0.1001150249764242</v>
      </c>
      <c r="W11" s="17">
        <v>5.2662695567307238E-2</v>
      </c>
      <c r="X11" s="17">
        <v>6.736398096021555E-2</v>
      </c>
      <c r="Y11" s="17">
        <v>0.1238196056363586</v>
      </c>
      <c r="AA11" s="17">
        <v>7.491600338534303E-2</v>
      </c>
      <c r="AB11" s="17">
        <v>8.2170415503217159E-2</v>
      </c>
      <c r="AC11" s="17">
        <v>0.1025105738975589</v>
      </c>
      <c r="AD11" s="17">
        <v>8.8874417172384493E-2</v>
      </c>
      <c r="AE11" s="17">
        <v>0.10241696669341301</v>
      </c>
      <c r="AF11" s="17">
        <v>7.0103869820414083E-2</v>
      </c>
      <c r="AG11" s="17">
        <v>0.14221518113169249</v>
      </c>
      <c r="AH11" s="17">
        <v>7.0664255129018291E-2</v>
      </c>
      <c r="AI11" s="17">
        <v>0.14995748470640269</v>
      </c>
    </row>
    <row r="12" spans="2:37" ht="19" customHeight="1" x14ac:dyDescent="0.2">
      <c r="B12" s="20" t="s">
        <v>396</v>
      </c>
      <c r="C12" s="17">
        <v>3.2315623384156118E-2</v>
      </c>
      <c r="D12" s="17">
        <v>9.180587576897932E-2</v>
      </c>
      <c r="E12" s="17">
        <v>3.3470827087505067E-2</v>
      </c>
      <c r="F12" s="17">
        <v>3.8551109708435151E-2</v>
      </c>
      <c r="G12" s="17">
        <v>2.270309983466379E-2</v>
      </c>
      <c r="H12" s="17">
        <v>1.3226777216112829E-2</v>
      </c>
      <c r="I12" s="17">
        <v>7.5222715553713137E-3</v>
      </c>
      <c r="K12" s="17">
        <v>3.5458928695576521E-2</v>
      </c>
      <c r="L12" s="17">
        <v>2.943425620025434E-2</v>
      </c>
      <c r="N12" s="17">
        <v>3.5814210280705687E-2</v>
      </c>
      <c r="O12" s="17">
        <v>1.875590550306365E-2</v>
      </c>
      <c r="P12" s="17">
        <v>3.2138155917777841E-2</v>
      </c>
      <c r="Q12" s="17">
        <v>4.6408241349617081E-2</v>
      </c>
      <c r="R12" s="17">
        <v>6.1865045625348163E-2</v>
      </c>
      <c r="S12" s="17">
        <v>2.8934618733576459E-2</v>
      </c>
      <c r="T12" s="17">
        <v>4.6373558055127953E-2</v>
      </c>
      <c r="U12" s="17">
        <v>3.2646870268068652E-2</v>
      </c>
      <c r="V12" s="17">
        <v>1.7255909575224059E-2</v>
      </c>
      <c r="W12" s="17">
        <v>2.2051472030615599E-2</v>
      </c>
      <c r="X12" s="17">
        <v>4.2680843272171573E-2</v>
      </c>
      <c r="Y12" s="17">
        <v>1.1922853377974109E-2</v>
      </c>
      <c r="AA12" s="17">
        <v>2.198197837074577E-2</v>
      </c>
      <c r="AB12" s="17">
        <v>2.93257347904467E-2</v>
      </c>
      <c r="AC12" s="17">
        <v>1.324750204924467E-2</v>
      </c>
      <c r="AD12" s="17">
        <v>2.909470519698484E-2</v>
      </c>
      <c r="AE12" s="17">
        <v>3.9517099415145453E-2</v>
      </c>
      <c r="AF12" s="17">
        <v>3.2512855384778903E-2</v>
      </c>
      <c r="AG12" s="17">
        <v>2.7938226545973409E-2</v>
      </c>
      <c r="AH12" s="17">
        <v>5.1770890091463982E-2</v>
      </c>
      <c r="AI12" s="17">
        <v>4.545005328735284E-2</v>
      </c>
    </row>
    <row r="13" spans="2:37" ht="19" customHeight="1" x14ac:dyDescent="0.2">
      <c r="B13" s="20" t="s">
        <v>75</v>
      </c>
      <c r="C13" s="17">
        <v>4.8698677788373633E-2</v>
      </c>
      <c r="D13" s="17">
        <v>6.562643176968655E-2</v>
      </c>
      <c r="E13" s="17">
        <v>5.9421268114561228E-2</v>
      </c>
      <c r="F13" s="17">
        <v>7.7381406072406983E-2</v>
      </c>
      <c r="G13" s="17">
        <v>2.4796743133331179E-2</v>
      </c>
      <c r="H13" s="17">
        <v>2.5415488837247441E-2</v>
      </c>
      <c r="I13" s="17">
        <v>4.0576120058933428E-2</v>
      </c>
      <c r="K13" s="17">
        <v>3.3301824757465057E-2</v>
      </c>
      <c r="L13" s="17">
        <v>6.4033662951084105E-2</v>
      </c>
      <c r="N13" s="17">
        <v>3.6124869379062827E-2</v>
      </c>
      <c r="O13" s="17">
        <v>6.9901095889210785E-2</v>
      </c>
      <c r="P13" s="17">
        <v>5.8420635937086428E-2</v>
      </c>
      <c r="Q13" s="17">
        <v>7.2010354101820925E-2</v>
      </c>
      <c r="R13" s="17">
        <v>4.1918310921020357E-2</v>
      </c>
      <c r="S13" s="17">
        <v>4.7310563941380099E-2</v>
      </c>
      <c r="T13" s="17">
        <v>3.7324994729272302E-2</v>
      </c>
      <c r="U13" s="17">
        <v>6.1053759278888592E-2</v>
      </c>
      <c r="V13" s="17">
        <v>5.1517544732297887E-2</v>
      </c>
      <c r="W13" s="17">
        <v>4.5500142626992521E-2</v>
      </c>
      <c r="X13" s="17">
        <v>5.647326036349487E-2</v>
      </c>
      <c r="Y13" s="17">
        <v>3.7811540072238962E-2</v>
      </c>
      <c r="AA13" s="17">
        <v>2.2505579397039319E-2</v>
      </c>
      <c r="AB13" s="17">
        <v>3.8983898376142183E-2</v>
      </c>
      <c r="AC13" s="17">
        <v>3.6546846560882328E-2</v>
      </c>
      <c r="AD13" s="17">
        <v>4.6572557108429322E-2</v>
      </c>
      <c r="AE13" s="17">
        <v>1.763504491263676E-2</v>
      </c>
      <c r="AF13" s="17">
        <v>1.674039483803836E-2</v>
      </c>
      <c r="AG13" s="17">
        <v>0.15372825535018991</v>
      </c>
      <c r="AH13" s="17">
        <v>0.15500109764505729</v>
      </c>
      <c r="AI13" s="17">
        <v>1.8433218795477459E-2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399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0.42510673629096318</v>
      </c>
      <c r="D9" s="17">
        <v>0.33412687140167691</v>
      </c>
      <c r="E9" s="17">
        <v>0.39476408759046749</v>
      </c>
      <c r="F9" s="17">
        <v>0.44005227840040623</v>
      </c>
      <c r="G9" s="17">
        <v>0.41175027638428119</v>
      </c>
      <c r="H9" s="17">
        <v>0.46789527559810951</v>
      </c>
      <c r="I9" s="17">
        <v>0.48010084090124577</v>
      </c>
      <c r="K9" s="17">
        <v>0.42692959223831922</v>
      </c>
      <c r="L9" s="17">
        <v>0.42423748101252662</v>
      </c>
      <c r="N9" s="17">
        <v>0.43913714030530437</v>
      </c>
      <c r="O9" s="17">
        <v>0.37198401351907517</v>
      </c>
      <c r="P9" s="17">
        <v>0.42099197184469872</v>
      </c>
      <c r="Q9" s="17">
        <v>0.32287312423195891</v>
      </c>
      <c r="R9" s="17">
        <v>0.44817251569720967</v>
      </c>
      <c r="S9" s="17">
        <v>0.47939855194460129</v>
      </c>
      <c r="T9" s="17">
        <v>0.41678427127517892</v>
      </c>
      <c r="U9" s="17">
        <v>0.38245550220885832</v>
      </c>
      <c r="V9" s="17">
        <v>0.40344366193515341</v>
      </c>
      <c r="W9" s="17">
        <v>0.46884761694167409</v>
      </c>
      <c r="X9" s="17">
        <v>0.4255992065475574</v>
      </c>
      <c r="Y9" s="17">
        <v>0.41927730733017038</v>
      </c>
      <c r="AA9" s="17">
        <v>0.44885156783267133</v>
      </c>
      <c r="AB9" s="17">
        <v>0.5111978524883305</v>
      </c>
      <c r="AC9" s="17">
        <v>0.43560404439435452</v>
      </c>
      <c r="AD9" s="17">
        <v>0.37971274845578828</v>
      </c>
      <c r="AE9" s="17">
        <v>0.41584438878286401</v>
      </c>
      <c r="AF9" s="17">
        <v>0.49122125230003272</v>
      </c>
      <c r="AG9" s="17">
        <v>0.40547923683749421</v>
      </c>
      <c r="AH9" s="17">
        <v>0.32568075464054269</v>
      </c>
      <c r="AI9" s="17">
        <v>0.32588087565844809</v>
      </c>
    </row>
    <row r="10" spans="2:37" ht="19" customHeight="1" x14ac:dyDescent="0.2">
      <c r="B10" s="20" t="s">
        <v>394</v>
      </c>
      <c r="C10" s="17">
        <v>0.34749977002142579</v>
      </c>
      <c r="D10" s="17">
        <v>0.34879852232877773</v>
      </c>
      <c r="E10" s="17">
        <v>0.38175144753954732</v>
      </c>
      <c r="F10" s="17">
        <v>0.30954618817337121</v>
      </c>
      <c r="G10" s="17">
        <v>0.39808059064373391</v>
      </c>
      <c r="H10" s="17">
        <v>0.34396748072280853</v>
      </c>
      <c r="I10" s="17">
        <v>0.31081772810596431</v>
      </c>
      <c r="K10" s="17">
        <v>0.35472369720563968</v>
      </c>
      <c r="L10" s="17">
        <v>0.33993666562599018</v>
      </c>
      <c r="N10" s="17">
        <v>0.38366215771079448</v>
      </c>
      <c r="O10" s="17">
        <v>0.3725354344167221</v>
      </c>
      <c r="P10" s="17">
        <v>0.26142385659797712</v>
      </c>
      <c r="Q10" s="17">
        <v>0.36070748219875648</v>
      </c>
      <c r="R10" s="17">
        <v>0.34374549821604639</v>
      </c>
      <c r="S10" s="17">
        <v>0.31154844035082979</v>
      </c>
      <c r="T10" s="17">
        <v>0.36921224326924468</v>
      </c>
      <c r="U10" s="17">
        <v>0.38654497670326071</v>
      </c>
      <c r="V10" s="17">
        <v>0.35957946955651132</v>
      </c>
      <c r="W10" s="17">
        <v>0.30614360966069221</v>
      </c>
      <c r="X10" s="17">
        <v>0.34545446767753568</v>
      </c>
      <c r="Y10" s="17">
        <v>0.36817050698458242</v>
      </c>
      <c r="AA10" s="17">
        <v>0.37534136723795558</v>
      </c>
      <c r="AB10" s="17">
        <v>0.3141643597165113</v>
      </c>
      <c r="AC10" s="17">
        <v>0.29023218546758789</v>
      </c>
      <c r="AD10" s="17">
        <v>0.35668833937922317</v>
      </c>
      <c r="AE10" s="17">
        <v>0.39355513420816313</v>
      </c>
      <c r="AF10" s="17">
        <v>0.30344674792491472</v>
      </c>
      <c r="AG10" s="17">
        <v>0.28693126966944121</v>
      </c>
      <c r="AH10" s="17">
        <v>0.33780393191298769</v>
      </c>
      <c r="AI10" s="17">
        <v>0.3764224127559902</v>
      </c>
    </row>
    <row r="11" spans="2:37" ht="19" customHeight="1" x14ac:dyDescent="0.2">
      <c r="B11" s="20" t="s">
        <v>395</v>
      </c>
      <c r="C11" s="17">
        <v>0.13706922908787719</v>
      </c>
      <c r="D11" s="17">
        <v>0.19364106432136671</v>
      </c>
      <c r="E11" s="17">
        <v>0.1301509312462352</v>
      </c>
      <c r="F11" s="17">
        <v>0.14036675098432921</v>
      </c>
      <c r="G11" s="17">
        <v>0.1202169179916385</v>
      </c>
      <c r="H11" s="17">
        <v>0.11933739702075399</v>
      </c>
      <c r="I11" s="17">
        <v>0.1281198281333403</v>
      </c>
      <c r="K11" s="17">
        <v>0.1360457888662101</v>
      </c>
      <c r="L11" s="17">
        <v>0.13802505740927129</v>
      </c>
      <c r="N11" s="17">
        <v>8.6756166607888929E-2</v>
      </c>
      <c r="O11" s="17">
        <v>0.1292760721714358</v>
      </c>
      <c r="P11" s="17">
        <v>0.1973592183824186</v>
      </c>
      <c r="Q11" s="17">
        <v>0.1853673295572828</v>
      </c>
      <c r="R11" s="17">
        <v>0.12860396441735669</v>
      </c>
      <c r="S11" s="17">
        <v>0.1314350054573683</v>
      </c>
      <c r="T11" s="17">
        <v>0.14292760256437481</v>
      </c>
      <c r="U11" s="17">
        <v>0.12612578511332029</v>
      </c>
      <c r="V11" s="17">
        <v>0.1453275218962278</v>
      </c>
      <c r="W11" s="17">
        <v>0.13911221256424269</v>
      </c>
      <c r="X11" s="17">
        <v>0.12877911596012501</v>
      </c>
      <c r="Y11" s="17">
        <v>0.14832152116554401</v>
      </c>
      <c r="AA11" s="17">
        <v>0.1212523412987139</v>
      </c>
      <c r="AB11" s="17">
        <v>0.10817720417428681</v>
      </c>
      <c r="AC11" s="17">
        <v>0.15956660228384231</v>
      </c>
      <c r="AD11" s="17">
        <v>0.18446965182434441</v>
      </c>
      <c r="AE11" s="17">
        <v>0.13600932480992989</v>
      </c>
      <c r="AF11" s="17">
        <v>8.7746134409689758E-2</v>
      </c>
      <c r="AG11" s="17">
        <v>0.13227985510253651</v>
      </c>
      <c r="AH11" s="17">
        <v>0.12463943676458671</v>
      </c>
      <c r="AI11" s="17">
        <v>0.20372724496421779</v>
      </c>
    </row>
    <row r="12" spans="2:37" ht="19" customHeight="1" x14ac:dyDescent="0.2">
      <c r="B12" s="20" t="s">
        <v>396</v>
      </c>
      <c r="C12" s="17">
        <v>4.1979447907976773E-2</v>
      </c>
      <c r="D12" s="17">
        <v>7.0237715609468551E-2</v>
      </c>
      <c r="E12" s="17">
        <v>3.2870888043703687E-2</v>
      </c>
      <c r="F12" s="17">
        <v>4.3633895039264577E-2</v>
      </c>
      <c r="G12" s="17">
        <v>4.4713696063678428E-2</v>
      </c>
      <c r="H12" s="17">
        <v>3.3714711816939559E-2</v>
      </c>
      <c r="I12" s="17">
        <v>3.2608364750477917E-2</v>
      </c>
      <c r="K12" s="17">
        <v>5.0608788870098183E-2</v>
      </c>
      <c r="L12" s="17">
        <v>3.289573118479229E-2</v>
      </c>
      <c r="N12" s="17">
        <v>3.600554798556977E-2</v>
      </c>
      <c r="O12" s="17">
        <v>0.1053024557316552</v>
      </c>
      <c r="P12" s="17">
        <v>6.1947034789002077E-2</v>
      </c>
      <c r="Q12" s="17">
        <v>5.9078035909126102E-2</v>
      </c>
      <c r="R12" s="17">
        <v>3.8937540389096553E-2</v>
      </c>
      <c r="S12" s="17">
        <v>2.3457159070731131E-2</v>
      </c>
      <c r="T12" s="17">
        <v>3.4400055909659277E-2</v>
      </c>
      <c r="U12" s="17">
        <v>4.136660310778352E-2</v>
      </c>
      <c r="V12" s="17">
        <v>3.1573127063781493E-2</v>
      </c>
      <c r="W12" s="17">
        <v>5.5852442946036217E-2</v>
      </c>
      <c r="X12" s="17">
        <v>5.0198469158990823E-2</v>
      </c>
      <c r="Y12" s="17">
        <v>2.3788772476592349E-2</v>
      </c>
      <c r="AA12" s="17">
        <v>2.510277142235302E-2</v>
      </c>
      <c r="AB12" s="17">
        <v>2.7267061073643621E-2</v>
      </c>
      <c r="AC12" s="17">
        <v>6.6811242279526131E-2</v>
      </c>
      <c r="AD12" s="17">
        <v>4.3670686160818727E-2</v>
      </c>
      <c r="AE12" s="17">
        <v>3.4967560652450248E-2</v>
      </c>
      <c r="AF12" s="17">
        <v>8.3796758569263913E-2</v>
      </c>
      <c r="AG12" s="17">
        <v>5.4188218766938558E-2</v>
      </c>
      <c r="AH12" s="17">
        <v>5.1041506249274553E-2</v>
      </c>
      <c r="AI12" s="17">
        <v>7.5281279659202976E-2</v>
      </c>
    </row>
    <row r="13" spans="2:37" ht="19" customHeight="1" x14ac:dyDescent="0.2">
      <c r="B13" s="20" t="s">
        <v>75</v>
      </c>
      <c r="C13" s="17">
        <v>4.8344816691756831E-2</v>
      </c>
      <c r="D13" s="17">
        <v>5.3195826338710242E-2</v>
      </c>
      <c r="E13" s="17">
        <v>6.0462645580046208E-2</v>
      </c>
      <c r="F13" s="17">
        <v>6.6400887402628853E-2</v>
      </c>
      <c r="G13" s="17">
        <v>2.5238518916667989E-2</v>
      </c>
      <c r="H13" s="17">
        <v>3.5085134841388449E-2</v>
      </c>
      <c r="I13" s="17">
        <v>4.8353238108971769E-2</v>
      </c>
      <c r="K13" s="17">
        <v>3.1692132819732849E-2</v>
      </c>
      <c r="L13" s="17">
        <v>6.4905064767419751E-2</v>
      </c>
      <c r="N13" s="17">
        <v>5.4438987390442242E-2</v>
      </c>
      <c r="O13" s="17">
        <v>2.0902024161111709E-2</v>
      </c>
      <c r="P13" s="17">
        <v>5.8277918385903703E-2</v>
      </c>
      <c r="Q13" s="17">
        <v>7.1974028102876078E-2</v>
      </c>
      <c r="R13" s="17">
        <v>4.0540481280290613E-2</v>
      </c>
      <c r="S13" s="17">
        <v>5.4160843176469298E-2</v>
      </c>
      <c r="T13" s="17">
        <v>3.6675826981542377E-2</v>
      </c>
      <c r="U13" s="17">
        <v>6.3507132866777352E-2</v>
      </c>
      <c r="V13" s="17">
        <v>6.0076219548325739E-2</v>
      </c>
      <c r="W13" s="17">
        <v>3.0044117887354799E-2</v>
      </c>
      <c r="X13" s="17">
        <v>4.996874065579094E-2</v>
      </c>
      <c r="Y13" s="17">
        <v>4.0441892043110918E-2</v>
      </c>
      <c r="AA13" s="17">
        <v>2.945195220830606E-2</v>
      </c>
      <c r="AB13" s="17">
        <v>3.9193522547227723E-2</v>
      </c>
      <c r="AC13" s="17">
        <v>4.7785925574689213E-2</v>
      </c>
      <c r="AD13" s="17">
        <v>3.5458574179825633E-2</v>
      </c>
      <c r="AE13" s="17">
        <v>1.9623591546592691E-2</v>
      </c>
      <c r="AF13" s="17">
        <v>3.3789106796099151E-2</v>
      </c>
      <c r="AG13" s="17">
        <v>0.1211214196235896</v>
      </c>
      <c r="AH13" s="17">
        <v>0.16083437043260829</v>
      </c>
      <c r="AI13" s="17">
        <v>1.8688186962140741E-2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400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0.45823543067461248</v>
      </c>
      <c r="D9" s="17">
        <v>0.36940044392232019</v>
      </c>
      <c r="E9" s="17">
        <v>0.47162056765344412</v>
      </c>
      <c r="F9" s="17">
        <v>0.44376350911718487</v>
      </c>
      <c r="G9" s="17">
        <v>0.44721824216616057</v>
      </c>
      <c r="H9" s="17">
        <v>0.51273440058757547</v>
      </c>
      <c r="I9" s="17">
        <v>0.4904819912939456</v>
      </c>
      <c r="K9" s="17">
        <v>0.47677660339632388</v>
      </c>
      <c r="L9" s="17">
        <v>0.43956540096031421</v>
      </c>
      <c r="N9" s="17">
        <v>0.48973302462899881</v>
      </c>
      <c r="O9" s="17">
        <v>0.35764937986947648</v>
      </c>
      <c r="P9" s="17">
        <v>0.46174737204913657</v>
      </c>
      <c r="Q9" s="17">
        <v>0.36660202818994608</v>
      </c>
      <c r="R9" s="17">
        <v>0.51774548217407956</v>
      </c>
      <c r="S9" s="17">
        <v>0.46753363208838711</v>
      </c>
      <c r="T9" s="17">
        <v>0.42666830557787888</v>
      </c>
      <c r="U9" s="17">
        <v>0.41858054512337978</v>
      </c>
      <c r="V9" s="17">
        <v>0.4887107551751293</v>
      </c>
      <c r="W9" s="17">
        <v>0.45473562582491472</v>
      </c>
      <c r="X9" s="17">
        <v>0.4032530410742492</v>
      </c>
      <c r="Y9" s="17">
        <v>0.48834313536131302</v>
      </c>
      <c r="AA9" s="17">
        <v>0.49557757624059368</v>
      </c>
      <c r="AB9" s="17">
        <v>0.51698319659080938</v>
      </c>
      <c r="AC9" s="17">
        <v>0.45914246813357062</v>
      </c>
      <c r="AD9" s="17">
        <v>0.45257241064143239</v>
      </c>
      <c r="AE9" s="17">
        <v>0.45653868905502509</v>
      </c>
      <c r="AF9" s="17">
        <v>0.43599856697916017</v>
      </c>
      <c r="AG9" s="17">
        <v>0.47543590864739121</v>
      </c>
      <c r="AH9" s="17">
        <v>0.36467068794171398</v>
      </c>
      <c r="AI9" s="17">
        <v>0.30681448859842569</v>
      </c>
    </row>
    <row r="10" spans="2:37" ht="19" customHeight="1" x14ac:dyDescent="0.2">
      <c r="B10" s="20" t="s">
        <v>394</v>
      </c>
      <c r="C10" s="17">
        <v>0.36171632094185041</v>
      </c>
      <c r="D10" s="17">
        <v>0.35291145695139448</v>
      </c>
      <c r="E10" s="17">
        <v>0.30749572924594881</v>
      </c>
      <c r="F10" s="17">
        <v>0.34910090565463109</v>
      </c>
      <c r="G10" s="17">
        <v>0.39585188605987642</v>
      </c>
      <c r="H10" s="17">
        <v>0.37041661447672858</v>
      </c>
      <c r="I10" s="17">
        <v>0.38810429904945543</v>
      </c>
      <c r="K10" s="17">
        <v>0.35682698439070831</v>
      </c>
      <c r="L10" s="17">
        <v>0.36598188316024971</v>
      </c>
      <c r="N10" s="17">
        <v>0.37173016099495892</v>
      </c>
      <c r="O10" s="17">
        <v>0.48494065164742151</v>
      </c>
      <c r="P10" s="17">
        <v>0.37334771506781522</v>
      </c>
      <c r="Q10" s="17">
        <v>0.36866968103438719</v>
      </c>
      <c r="R10" s="17">
        <v>0.31911563623022171</v>
      </c>
      <c r="S10" s="17">
        <v>0.36592343145165451</v>
      </c>
      <c r="T10" s="17">
        <v>0.39703706121204108</v>
      </c>
      <c r="U10" s="17">
        <v>0.35797243978769122</v>
      </c>
      <c r="V10" s="17">
        <v>0.2982605720155912</v>
      </c>
      <c r="W10" s="17">
        <v>0.36919034618790397</v>
      </c>
      <c r="X10" s="17">
        <v>0.41890956568001869</v>
      </c>
      <c r="Y10" s="17">
        <v>0.36331043994236378</v>
      </c>
      <c r="AA10" s="17">
        <v>0.36288109844460809</v>
      </c>
      <c r="AB10" s="17">
        <v>0.33773790129764159</v>
      </c>
      <c r="AC10" s="17">
        <v>0.36795965803227659</v>
      </c>
      <c r="AD10" s="17">
        <v>0.34326200819851932</v>
      </c>
      <c r="AE10" s="17">
        <v>0.39895396875144612</v>
      </c>
      <c r="AF10" s="17">
        <v>0.46272032770147931</v>
      </c>
      <c r="AG10" s="17">
        <v>0.21821654207477811</v>
      </c>
      <c r="AH10" s="17">
        <v>0.36374825218284179</v>
      </c>
      <c r="AI10" s="17">
        <v>0.44224962435992271</v>
      </c>
    </row>
    <row r="11" spans="2:37" ht="19" customHeight="1" x14ac:dyDescent="0.2">
      <c r="B11" s="20" t="s">
        <v>395</v>
      </c>
      <c r="C11" s="17">
        <v>0.1067031733497131</v>
      </c>
      <c r="D11" s="17">
        <v>0.17623321515072929</v>
      </c>
      <c r="E11" s="17">
        <v>0.1201035870329927</v>
      </c>
      <c r="F11" s="17">
        <v>0.10788893240462551</v>
      </c>
      <c r="G11" s="17">
        <v>0.10304716785346001</v>
      </c>
      <c r="H11" s="17">
        <v>7.3397955746455704E-2</v>
      </c>
      <c r="I11" s="17">
        <v>7.4081699446068544E-2</v>
      </c>
      <c r="K11" s="17">
        <v>0.11468306028980239</v>
      </c>
      <c r="L11" s="17">
        <v>9.9533775842548314E-2</v>
      </c>
      <c r="N11" s="17">
        <v>7.2027696405983915E-2</v>
      </c>
      <c r="O11" s="17">
        <v>9.1465520330993588E-2</v>
      </c>
      <c r="P11" s="17">
        <v>9.3110027866976086E-2</v>
      </c>
      <c r="Q11" s="17">
        <v>0.18167356479272059</v>
      </c>
      <c r="R11" s="17">
        <v>9.1297622129103181E-2</v>
      </c>
      <c r="S11" s="17">
        <v>7.0626019246841476E-2</v>
      </c>
      <c r="T11" s="17">
        <v>0.10984982997258259</v>
      </c>
      <c r="U11" s="17">
        <v>0.13220005134387511</v>
      </c>
      <c r="V11" s="17">
        <v>0.14036346485264481</v>
      </c>
      <c r="W11" s="17">
        <v>0.10837103238257879</v>
      </c>
      <c r="X11" s="17">
        <v>9.5949288026122709E-2</v>
      </c>
      <c r="Y11" s="17">
        <v>9.8227184112124735E-2</v>
      </c>
      <c r="AA11" s="17">
        <v>0.1054978053251488</v>
      </c>
      <c r="AB11" s="17">
        <v>9.3121776977394446E-2</v>
      </c>
      <c r="AC11" s="17">
        <v>0.1046527327984141</v>
      </c>
      <c r="AD11" s="17">
        <v>0.12960475178699041</v>
      </c>
      <c r="AE11" s="17">
        <v>9.9665935692366758E-2</v>
      </c>
      <c r="AF11" s="17">
        <v>3.3524103412455902E-2</v>
      </c>
      <c r="AG11" s="17">
        <v>0.1151531106980138</v>
      </c>
      <c r="AH11" s="17">
        <v>0.12516846707144669</v>
      </c>
      <c r="AI11" s="17">
        <v>0.14539386072788621</v>
      </c>
    </row>
    <row r="12" spans="2:37" ht="19" customHeight="1" x14ac:dyDescent="0.2">
      <c r="B12" s="20" t="s">
        <v>396</v>
      </c>
      <c r="C12" s="17">
        <v>2.3488784973410282E-2</v>
      </c>
      <c r="D12" s="17">
        <v>3.0278683308326129E-2</v>
      </c>
      <c r="E12" s="17">
        <v>4.125445549854731E-2</v>
      </c>
      <c r="F12" s="17">
        <v>2.970962620337168E-2</v>
      </c>
      <c r="G12" s="17">
        <v>1.47358144295291E-2</v>
      </c>
      <c r="H12" s="17">
        <v>1.823293677378646E-2</v>
      </c>
      <c r="I12" s="17">
        <v>1.019299951466965E-2</v>
      </c>
      <c r="K12" s="17">
        <v>2.004964478647649E-2</v>
      </c>
      <c r="L12" s="17">
        <v>2.698850805203664E-2</v>
      </c>
      <c r="N12" s="17">
        <v>2.3689479910359981E-2</v>
      </c>
      <c r="O12" s="17">
        <v>3.0460412705802051E-2</v>
      </c>
      <c r="P12" s="17">
        <v>3.9972810079773373E-2</v>
      </c>
      <c r="Q12" s="17">
        <v>2.445112384455491E-2</v>
      </c>
      <c r="R12" s="17">
        <v>2.1084672942242502E-2</v>
      </c>
      <c r="S12" s="17">
        <v>3.6807324597668049E-2</v>
      </c>
      <c r="T12" s="17">
        <v>4.4600141790482967E-2</v>
      </c>
      <c r="U12" s="17">
        <v>2.278762782564784E-2</v>
      </c>
      <c r="V12" s="17">
        <v>1.7613260601906069E-2</v>
      </c>
      <c r="W12" s="17">
        <v>1.110873805908778E-2</v>
      </c>
      <c r="X12" s="17">
        <v>1.1996332813420709E-2</v>
      </c>
      <c r="Y12" s="17">
        <v>2.4112389148869082E-2</v>
      </c>
      <c r="AA12" s="17">
        <v>1.9858319230318409E-2</v>
      </c>
      <c r="AB12" s="17">
        <v>1.2666376336394451E-2</v>
      </c>
      <c r="AC12" s="17">
        <v>2.6770298472487821E-2</v>
      </c>
      <c r="AD12" s="17">
        <v>2.705285917677662E-2</v>
      </c>
      <c r="AE12" s="17">
        <v>2.3308102090274941E-2</v>
      </c>
      <c r="AF12" s="17">
        <v>1.6729597444521249E-2</v>
      </c>
      <c r="AG12" s="17">
        <v>2.782991786819183E-2</v>
      </c>
      <c r="AH12" s="17">
        <v>1.246284239474413E-2</v>
      </c>
      <c r="AI12" s="17">
        <v>7.7624419632890573E-2</v>
      </c>
    </row>
    <row r="13" spans="2:37" ht="19" customHeight="1" x14ac:dyDescent="0.2">
      <c r="B13" s="20" t="s">
        <v>75</v>
      </c>
      <c r="C13" s="17">
        <v>4.9856290060413568E-2</v>
      </c>
      <c r="D13" s="17">
        <v>7.1176200667229766E-2</v>
      </c>
      <c r="E13" s="17">
        <v>5.9525660569067149E-2</v>
      </c>
      <c r="F13" s="17">
        <v>6.9537026620186848E-2</v>
      </c>
      <c r="G13" s="17">
        <v>3.9146889490974002E-2</v>
      </c>
      <c r="H13" s="17">
        <v>2.521809241545378E-2</v>
      </c>
      <c r="I13" s="17">
        <v>3.7139010695860807E-2</v>
      </c>
      <c r="K13" s="17">
        <v>3.1663707136688861E-2</v>
      </c>
      <c r="L13" s="17">
        <v>6.7930431984851339E-2</v>
      </c>
      <c r="N13" s="17">
        <v>4.2819638059698267E-2</v>
      </c>
      <c r="O13" s="17">
        <v>3.5484035446306503E-2</v>
      </c>
      <c r="P13" s="17">
        <v>3.1822074936298898E-2</v>
      </c>
      <c r="Q13" s="17">
        <v>5.8603602138391463E-2</v>
      </c>
      <c r="R13" s="17">
        <v>5.075658652435322E-2</v>
      </c>
      <c r="S13" s="17">
        <v>5.9109592615448882E-2</v>
      </c>
      <c r="T13" s="17">
        <v>2.1844661447014461E-2</v>
      </c>
      <c r="U13" s="17">
        <v>6.8459335919406145E-2</v>
      </c>
      <c r="V13" s="17">
        <v>5.5051947354728389E-2</v>
      </c>
      <c r="W13" s="17">
        <v>5.6594257545514587E-2</v>
      </c>
      <c r="X13" s="17">
        <v>6.9891772406188601E-2</v>
      </c>
      <c r="Y13" s="17">
        <v>2.6006851435329228E-2</v>
      </c>
      <c r="AA13" s="17">
        <v>1.6185200759330911E-2</v>
      </c>
      <c r="AB13" s="17">
        <v>3.9490748797760093E-2</v>
      </c>
      <c r="AC13" s="17">
        <v>4.1474842563250833E-2</v>
      </c>
      <c r="AD13" s="17">
        <v>4.75079701962813E-2</v>
      </c>
      <c r="AE13" s="17">
        <v>2.1533304410887091E-2</v>
      </c>
      <c r="AF13" s="17">
        <v>5.1027404462383658E-2</v>
      </c>
      <c r="AG13" s="17">
        <v>0.16336452071162499</v>
      </c>
      <c r="AH13" s="17">
        <v>0.13394975040925339</v>
      </c>
      <c r="AI13" s="17">
        <v>2.7917606680874611E-2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401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0.63330347474801618</v>
      </c>
      <c r="D9" s="17">
        <v>0.44131135816610462</v>
      </c>
      <c r="E9" s="17">
        <v>0.49140458193633202</v>
      </c>
      <c r="F9" s="17">
        <v>0.56754807384228168</v>
      </c>
      <c r="G9" s="17">
        <v>0.68753410815815275</v>
      </c>
      <c r="H9" s="17">
        <v>0.78465139277869678</v>
      </c>
      <c r="I9" s="17">
        <v>0.7834106823160335</v>
      </c>
      <c r="K9" s="17">
        <v>0.63883509568871111</v>
      </c>
      <c r="L9" s="17">
        <v>0.62748471083712853</v>
      </c>
      <c r="N9" s="17">
        <v>0.70289066960642721</v>
      </c>
      <c r="O9" s="17">
        <v>0.68763436239320541</v>
      </c>
      <c r="P9" s="17">
        <v>0.65531037293422256</v>
      </c>
      <c r="Q9" s="17">
        <v>0.47239535089218282</v>
      </c>
      <c r="R9" s="17">
        <v>0.63694213677824763</v>
      </c>
      <c r="S9" s="17">
        <v>0.60240470244090993</v>
      </c>
      <c r="T9" s="17">
        <v>0.58905092068433007</v>
      </c>
      <c r="U9" s="17">
        <v>0.59118874846890102</v>
      </c>
      <c r="V9" s="17">
        <v>0.58798850608468667</v>
      </c>
      <c r="W9" s="17">
        <v>0.6692526747549099</v>
      </c>
      <c r="X9" s="17">
        <v>0.67942517620659015</v>
      </c>
      <c r="Y9" s="17">
        <v>0.68200770858541304</v>
      </c>
      <c r="AA9" s="17">
        <v>0.70635070407398781</v>
      </c>
      <c r="AB9" s="17">
        <v>0.60799695533405529</v>
      </c>
      <c r="AC9" s="17">
        <v>0.68733517787897758</v>
      </c>
      <c r="AD9" s="17">
        <v>0.59198953819840361</v>
      </c>
      <c r="AE9" s="17">
        <v>0.65436932942930659</v>
      </c>
      <c r="AF9" s="17">
        <v>0.69295945784383217</v>
      </c>
      <c r="AG9" s="17">
        <v>0.59210932546153916</v>
      </c>
      <c r="AH9" s="17">
        <v>0.55329469539760823</v>
      </c>
      <c r="AI9" s="17">
        <v>0.61813431992947754</v>
      </c>
    </row>
    <row r="10" spans="2:37" ht="19" customHeight="1" x14ac:dyDescent="0.2">
      <c r="B10" s="20" t="s">
        <v>394</v>
      </c>
      <c r="C10" s="17">
        <v>0.23021291809338659</v>
      </c>
      <c r="D10" s="17">
        <v>0.28067734056913968</v>
      </c>
      <c r="E10" s="17">
        <v>0.2942670852757987</v>
      </c>
      <c r="F10" s="17">
        <v>0.25090625547873568</v>
      </c>
      <c r="G10" s="17">
        <v>0.207506354623024</v>
      </c>
      <c r="H10" s="17">
        <v>0.17294257928910309</v>
      </c>
      <c r="I10" s="17">
        <v>0.18487901689519079</v>
      </c>
      <c r="K10" s="17">
        <v>0.24438955811561189</v>
      </c>
      <c r="L10" s="17">
        <v>0.21681822999874209</v>
      </c>
      <c r="N10" s="17">
        <v>0.19258515700615711</v>
      </c>
      <c r="O10" s="17">
        <v>0.26113577621201339</v>
      </c>
      <c r="P10" s="17">
        <v>0.1818729547942847</v>
      </c>
      <c r="Q10" s="17">
        <v>0.25985767518796787</v>
      </c>
      <c r="R10" s="17">
        <v>0.24856852376497141</v>
      </c>
      <c r="S10" s="17">
        <v>0.26864127989922498</v>
      </c>
      <c r="T10" s="17">
        <v>0.2439369056261462</v>
      </c>
      <c r="U10" s="17">
        <v>0.22981446617458359</v>
      </c>
      <c r="V10" s="17">
        <v>0.25933604884852429</v>
      </c>
      <c r="W10" s="17">
        <v>0.2144990300272554</v>
      </c>
      <c r="X10" s="17">
        <v>0.19283735238631489</v>
      </c>
      <c r="Y10" s="17">
        <v>0.21487295658232999</v>
      </c>
      <c r="AA10" s="17">
        <v>0.21796447535759689</v>
      </c>
      <c r="AB10" s="17">
        <v>0.29710579550697591</v>
      </c>
      <c r="AC10" s="17">
        <v>0.20269913725143821</v>
      </c>
      <c r="AD10" s="17">
        <v>0.2518248965005333</v>
      </c>
      <c r="AE10" s="17">
        <v>0.2328415962004145</v>
      </c>
      <c r="AF10" s="17">
        <v>0.18384649419981761</v>
      </c>
      <c r="AG10" s="17">
        <v>0.1247734119506185</v>
      </c>
      <c r="AH10" s="17">
        <v>0.21342315046917029</v>
      </c>
      <c r="AI10" s="17">
        <v>0.1858841175868427</v>
      </c>
    </row>
    <row r="11" spans="2:37" ht="19" customHeight="1" x14ac:dyDescent="0.2">
      <c r="B11" s="20" t="s">
        <v>395</v>
      </c>
      <c r="C11" s="17">
        <v>6.7301406804399444E-2</v>
      </c>
      <c r="D11" s="17">
        <v>0.14054067494298239</v>
      </c>
      <c r="E11" s="17">
        <v>0.11304903039310191</v>
      </c>
      <c r="F11" s="17">
        <v>8.7056495797485367E-2</v>
      </c>
      <c r="G11" s="17">
        <v>6.2113959159445731E-2</v>
      </c>
      <c r="H11" s="17">
        <v>1.3683502081445489E-2</v>
      </c>
      <c r="I11" s="17">
        <v>5.7808638659057089E-3</v>
      </c>
      <c r="K11" s="17">
        <v>6.6019389455843944E-2</v>
      </c>
      <c r="L11" s="17">
        <v>6.8098337892511199E-2</v>
      </c>
      <c r="N11" s="17">
        <v>3.7166900997808228E-2</v>
      </c>
      <c r="O11" s="17">
        <v>1.5800318055037239E-2</v>
      </c>
      <c r="P11" s="17">
        <v>8.6001388044326943E-2</v>
      </c>
      <c r="Q11" s="17">
        <v>0.15901316648958791</v>
      </c>
      <c r="R11" s="17">
        <v>5.4929793303358988E-2</v>
      </c>
      <c r="S11" s="17">
        <v>7.6171353185943702E-2</v>
      </c>
      <c r="T11" s="17">
        <v>9.090961662076151E-2</v>
      </c>
      <c r="U11" s="17">
        <v>7.4174810353565948E-2</v>
      </c>
      <c r="V11" s="17">
        <v>7.0974066026778984E-2</v>
      </c>
      <c r="W11" s="17">
        <v>5.2069959533162583E-2</v>
      </c>
      <c r="X11" s="17">
        <v>5.5004450477671579E-2</v>
      </c>
      <c r="Y11" s="17">
        <v>7.2737763664351321E-2</v>
      </c>
      <c r="AA11" s="17">
        <v>5.5700581079359157E-2</v>
      </c>
      <c r="AB11" s="17">
        <v>4.8734260939209718E-2</v>
      </c>
      <c r="AC11" s="17">
        <v>6.2525755732162486E-2</v>
      </c>
      <c r="AD11" s="17">
        <v>7.3680136733490456E-2</v>
      </c>
      <c r="AE11" s="17">
        <v>6.866815492960672E-2</v>
      </c>
      <c r="AF11" s="17">
        <v>5.3619337016527421E-2</v>
      </c>
      <c r="AG11" s="17">
        <v>7.8976183945225348E-2</v>
      </c>
      <c r="AH11" s="17">
        <v>6.2884325443641934E-2</v>
      </c>
      <c r="AI11" s="17">
        <v>0.151981219913493</v>
      </c>
    </row>
    <row r="12" spans="2:37" ht="19" customHeight="1" x14ac:dyDescent="0.2">
      <c r="B12" s="20" t="s">
        <v>396</v>
      </c>
      <c r="C12" s="17">
        <v>2.10744203219435E-2</v>
      </c>
      <c r="D12" s="17">
        <v>5.4529290968714887E-2</v>
      </c>
      <c r="E12" s="17">
        <v>4.151388005102942E-2</v>
      </c>
      <c r="F12" s="17">
        <v>1.5126475939242479E-2</v>
      </c>
      <c r="G12" s="17">
        <v>1.432639305979236E-2</v>
      </c>
      <c r="H12" s="17">
        <v>6.7346810522312638E-3</v>
      </c>
      <c r="I12" s="17">
        <v>2.257605135984555E-3</v>
      </c>
      <c r="K12" s="17">
        <v>1.9377561352554289E-2</v>
      </c>
      <c r="L12" s="17">
        <v>2.285713029109393E-2</v>
      </c>
      <c r="N12" s="17">
        <v>1.785617594102468E-2</v>
      </c>
      <c r="O12" s="17">
        <v>1.45275191786321E-2</v>
      </c>
      <c r="P12" s="17">
        <v>2.927346673740968E-2</v>
      </c>
      <c r="Q12" s="17">
        <v>2.445112384455491E-2</v>
      </c>
      <c r="R12" s="17">
        <v>1.78713522275839E-2</v>
      </c>
      <c r="S12" s="17">
        <v>1.7133435036926041E-2</v>
      </c>
      <c r="T12" s="17">
        <v>3.4671517648509641E-2</v>
      </c>
      <c r="U12" s="17">
        <v>3.2161126532087157E-2</v>
      </c>
      <c r="V12" s="17">
        <v>2.1609962756553559E-2</v>
      </c>
      <c r="W12" s="17">
        <v>2.205171220092007E-2</v>
      </c>
      <c r="X12" s="17">
        <v>1.2547889976276471E-2</v>
      </c>
      <c r="Y12" s="17">
        <v>1.1510323933500431E-2</v>
      </c>
      <c r="AA12" s="17">
        <v>7.5658122509025608E-3</v>
      </c>
      <c r="AB12" s="17">
        <v>1.2762156206067139E-2</v>
      </c>
      <c r="AC12" s="17">
        <v>3.2973095587263142E-2</v>
      </c>
      <c r="AD12" s="17">
        <v>3.2553627086471491E-2</v>
      </c>
      <c r="AE12" s="17">
        <v>1.8597254413855908E-2</v>
      </c>
      <c r="AF12" s="17">
        <v>1.5783257940257651E-2</v>
      </c>
      <c r="AG12" s="17">
        <v>4.6843079146475668E-2</v>
      </c>
      <c r="AH12" s="17">
        <v>1.8107019513537541E-2</v>
      </c>
      <c r="AI12" s="17">
        <v>2.685479293297462E-2</v>
      </c>
    </row>
    <row r="13" spans="2:37" ht="19" customHeight="1" x14ac:dyDescent="0.2">
      <c r="B13" s="20" t="s">
        <v>75</v>
      </c>
      <c r="C13" s="17">
        <v>4.8107780032254133E-2</v>
      </c>
      <c r="D13" s="17">
        <v>8.2941335353058365E-2</v>
      </c>
      <c r="E13" s="17">
        <v>5.9765422343738071E-2</v>
      </c>
      <c r="F13" s="17">
        <v>7.9362698942254825E-2</v>
      </c>
      <c r="G13" s="17">
        <v>2.851918499958532E-2</v>
      </c>
      <c r="H13" s="17">
        <v>2.19878447985234E-2</v>
      </c>
      <c r="I13" s="17">
        <v>2.3671831786885419E-2</v>
      </c>
      <c r="K13" s="17">
        <v>3.1378395387278928E-2</v>
      </c>
      <c r="L13" s="17">
        <v>6.474159098052433E-2</v>
      </c>
      <c r="N13" s="17">
        <v>4.9501096448582443E-2</v>
      </c>
      <c r="O13" s="17">
        <v>2.0902024161111709E-2</v>
      </c>
      <c r="P13" s="17">
        <v>4.7541817489756118E-2</v>
      </c>
      <c r="Q13" s="17">
        <v>8.4282683585706689E-2</v>
      </c>
      <c r="R13" s="17">
        <v>4.1688193925837967E-2</v>
      </c>
      <c r="S13" s="17">
        <v>3.5649229436995097E-2</v>
      </c>
      <c r="T13" s="17">
        <v>4.1431039420252808E-2</v>
      </c>
      <c r="U13" s="17">
        <v>7.2660848470862308E-2</v>
      </c>
      <c r="V13" s="17">
        <v>6.009141628345617E-2</v>
      </c>
      <c r="W13" s="17">
        <v>4.2126623483751832E-2</v>
      </c>
      <c r="X13" s="17">
        <v>6.0185130953146808E-2</v>
      </c>
      <c r="Y13" s="17">
        <v>1.887124723440518E-2</v>
      </c>
      <c r="AA13" s="17">
        <v>1.241842723815355E-2</v>
      </c>
      <c r="AB13" s="17">
        <v>3.3400832013691942E-2</v>
      </c>
      <c r="AC13" s="17">
        <v>1.4466833550158679E-2</v>
      </c>
      <c r="AD13" s="17">
        <v>4.9951801481101017E-2</v>
      </c>
      <c r="AE13" s="17">
        <v>2.5523665026816241E-2</v>
      </c>
      <c r="AF13" s="17">
        <v>5.3791452999565441E-2</v>
      </c>
      <c r="AG13" s="17">
        <v>0.15729799949614129</v>
      </c>
      <c r="AH13" s="17">
        <v>0.15229080917604201</v>
      </c>
      <c r="AI13" s="17">
        <v>1.7145549637211981E-2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402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0.53951366710584281</v>
      </c>
      <c r="D9" s="17">
        <v>0.44603626821888642</v>
      </c>
      <c r="E9" s="17">
        <v>0.51628152652057702</v>
      </c>
      <c r="F9" s="17">
        <v>0.53791678173732782</v>
      </c>
      <c r="G9" s="17">
        <v>0.55003227575841385</v>
      </c>
      <c r="H9" s="17">
        <v>0.63520875816447653</v>
      </c>
      <c r="I9" s="17">
        <v>0.54901158480896262</v>
      </c>
      <c r="K9" s="17">
        <v>0.55329226148701793</v>
      </c>
      <c r="L9" s="17">
        <v>0.52680142427256194</v>
      </c>
      <c r="N9" s="17">
        <v>0.630976352061695</v>
      </c>
      <c r="O9" s="17">
        <v>0.48165724185216702</v>
      </c>
      <c r="P9" s="17">
        <v>0.52239567887969529</v>
      </c>
      <c r="Q9" s="17">
        <v>0.38470647459853602</v>
      </c>
      <c r="R9" s="17">
        <v>0.55772373987167767</v>
      </c>
      <c r="S9" s="17">
        <v>0.48982157688888622</v>
      </c>
      <c r="T9" s="17">
        <v>0.54621177721145675</v>
      </c>
      <c r="U9" s="17">
        <v>0.49280857429464409</v>
      </c>
      <c r="V9" s="17">
        <v>0.52782839639142309</v>
      </c>
      <c r="W9" s="17">
        <v>0.58275741966005923</v>
      </c>
      <c r="X9" s="17">
        <v>0.55702477888014756</v>
      </c>
      <c r="Y9" s="17">
        <v>0.54913636991016224</v>
      </c>
      <c r="AA9" s="17">
        <v>0.56084391574647374</v>
      </c>
      <c r="AB9" s="17">
        <v>0.56725307370537403</v>
      </c>
      <c r="AC9" s="17">
        <v>0.53076888965928049</v>
      </c>
      <c r="AD9" s="17">
        <v>0.51274291967170171</v>
      </c>
      <c r="AE9" s="17">
        <v>0.54931106955788755</v>
      </c>
      <c r="AF9" s="17">
        <v>0.67657156981275091</v>
      </c>
      <c r="AG9" s="17">
        <v>0.54162241430642322</v>
      </c>
      <c r="AH9" s="17">
        <v>0.45992169318761461</v>
      </c>
      <c r="AI9" s="17">
        <v>0.45440202698899329</v>
      </c>
    </row>
    <row r="10" spans="2:37" ht="19" customHeight="1" x14ac:dyDescent="0.2">
      <c r="B10" s="20" t="s">
        <v>394</v>
      </c>
      <c r="C10" s="17">
        <v>0.31462296039409537</v>
      </c>
      <c r="D10" s="17">
        <v>0.3037120108089571</v>
      </c>
      <c r="E10" s="17">
        <v>0.30818226330711668</v>
      </c>
      <c r="F10" s="17">
        <v>0.29970171544730467</v>
      </c>
      <c r="G10" s="17">
        <v>0.32831490993700829</v>
      </c>
      <c r="H10" s="17">
        <v>0.28859238771330309</v>
      </c>
      <c r="I10" s="17">
        <v>0.34540584064697988</v>
      </c>
      <c r="K10" s="17">
        <v>0.30711223459710107</v>
      </c>
      <c r="L10" s="17">
        <v>0.32209974118163781</v>
      </c>
      <c r="N10" s="17">
        <v>0.25309454623662098</v>
      </c>
      <c r="O10" s="17">
        <v>0.32951195226630592</v>
      </c>
      <c r="P10" s="17">
        <v>0.35797987624144212</v>
      </c>
      <c r="Q10" s="17">
        <v>0.39369399042578718</v>
      </c>
      <c r="R10" s="17">
        <v>0.29934985256772467</v>
      </c>
      <c r="S10" s="17">
        <v>0.34340473795465032</v>
      </c>
      <c r="T10" s="17">
        <v>0.27732806391942011</v>
      </c>
      <c r="U10" s="17">
        <v>0.32424898854722478</v>
      </c>
      <c r="V10" s="17">
        <v>0.3148951449452998</v>
      </c>
      <c r="W10" s="17">
        <v>0.29798375147055289</v>
      </c>
      <c r="X10" s="17">
        <v>0.3111125887939587</v>
      </c>
      <c r="Y10" s="17">
        <v>0.3510745948739955</v>
      </c>
      <c r="AA10" s="17">
        <v>0.34042337347195722</v>
      </c>
      <c r="AB10" s="17">
        <v>0.30537729444666928</v>
      </c>
      <c r="AC10" s="17">
        <v>0.3406916414648074</v>
      </c>
      <c r="AD10" s="17">
        <v>0.35154509542860579</v>
      </c>
      <c r="AE10" s="17">
        <v>0.32614375100583731</v>
      </c>
      <c r="AF10" s="17">
        <v>0.2220944730987186</v>
      </c>
      <c r="AG10" s="17">
        <v>0.18834757590274859</v>
      </c>
      <c r="AH10" s="17">
        <v>0.32031528582564978</v>
      </c>
      <c r="AI10" s="17">
        <v>0.32653281957129038</v>
      </c>
    </row>
    <row r="11" spans="2:37" ht="19" customHeight="1" x14ac:dyDescent="0.2">
      <c r="B11" s="20" t="s">
        <v>395</v>
      </c>
      <c r="C11" s="17">
        <v>8.2585366336899113E-2</v>
      </c>
      <c r="D11" s="17">
        <v>0.16281401295958661</v>
      </c>
      <c r="E11" s="17">
        <v>9.1451568384811222E-2</v>
      </c>
      <c r="F11" s="17">
        <v>7.4624619309800161E-2</v>
      </c>
      <c r="G11" s="17">
        <v>7.456300235939442E-2</v>
      </c>
      <c r="H11" s="17">
        <v>4.4750051751293068E-2</v>
      </c>
      <c r="I11" s="17">
        <v>6.0550255886503167E-2</v>
      </c>
      <c r="K11" s="17">
        <v>9.1680920491084145E-2</v>
      </c>
      <c r="L11" s="17">
        <v>7.3285572727223428E-2</v>
      </c>
      <c r="N11" s="17">
        <v>3.7655282052393282E-2</v>
      </c>
      <c r="O11" s="17">
        <v>0.11823102408812571</v>
      </c>
      <c r="P11" s="17">
        <v>6.9390979265664676E-2</v>
      </c>
      <c r="Q11" s="17">
        <v>0.1014694992806605</v>
      </c>
      <c r="R11" s="17">
        <v>8.0054507299117575E-2</v>
      </c>
      <c r="S11" s="17">
        <v>0.1142679262875186</v>
      </c>
      <c r="T11" s="17">
        <v>0.1238530234845016</v>
      </c>
      <c r="U11" s="17">
        <v>9.2892698337247726E-2</v>
      </c>
      <c r="V11" s="17">
        <v>9.4187464269301233E-2</v>
      </c>
      <c r="W11" s="17">
        <v>6.6017871845318724E-2</v>
      </c>
      <c r="X11" s="17">
        <v>4.4363102364034158E-2</v>
      </c>
      <c r="Y11" s="17">
        <v>8.6916365841916227E-2</v>
      </c>
      <c r="AA11" s="17">
        <v>7.8784015985437592E-2</v>
      </c>
      <c r="AB11" s="17">
        <v>8.3526237339828641E-2</v>
      </c>
      <c r="AC11" s="17">
        <v>7.3134499215803436E-2</v>
      </c>
      <c r="AD11" s="17">
        <v>6.6717491007890387E-2</v>
      </c>
      <c r="AE11" s="17">
        <v>8.9446268822290051E-2</v>
      </c>
      <c r="AF11" s="17">
        <v>3.509610411129855E-2</v>
      </c>
      <c r="AG11" s="17">
        <v>7.1027186446195573E-2</v>
      </c>
      <c r="AH11" s="17">
        <v>7.665103433748359E-2</v>
      </c>
      <c r="AI11" s="17">
        <v>0.1640532337945379</v>
      </c>
    </row>
    <row r="12" spans="2:37" ht="19" customHeight="1" x14ac:dyDescent="0.2">
      <c r="B12" s="20" t="s">
        <v>396</v>
      </c>
      <c r="C12" s="17">
        <v>2.2605432605628771E-2</v>
      </c>
      <c r="D12" s="17">
        <v>4.1597310497896493E-2</v>
      </c>
      <c r="E12" s="17">
        <v>3.9238895169653537E-2</v>
      </c>
      <c r="F12" s="17">
        <v>2.1367393712655822E-2</v>
      </c>
      <c r="G12" s="17">
        <v>1.7085797608604639E-2</v>
      </c>
      <c r="H12" s="17">
        <v>9.9516775157113893E-3</v>
      </c>
      <c r="I12" s="17">
        <v>1.0504663952055319E-2</v>
      </c>
      <c r="K12" s="17">
        <v>2.4172291387566078E-2</v>
      </c>
      <c r="L12" s="17">
        <v>2.1207473293425538E-2</v>
      </c>
      <c r="N12" s="17">
        <v>4.1747544826936211E-2</v>
      </c>
      <c r="O12" s="17">
        <v>0</v>
      </c>
      <c r="P12" s="17">
        <v>2.115806353909196E-2</v>
      </c>
      <c r="Q12" s="17">
        <v>2.4714632275154639E-2</v>
      </c>
      <c r="R12" s="17">
        <v>3.4720470262050093E-2</v>
      </c>
      <c r="S12" s="17">
        <v>1.1543293631946909E-2</v>
      </c>
      <c r="T12" s="17">
        <v>2.8944038707167091E-2</v>
      </c>
      <c r="U12" s="17">
        <v>3.2198252146601603E-2</v>
      </c>
      <c r="V12" s="17">
        <v>2.2202897632618748E-2</v>
      </c>
      <c r="W12" s="17">
        <v>7.5765002406260971E-3</v>
      </c>
      <c r="X12" s="17">
        <v>3.1348323790907927E-2</v>
      </c>
      <c r="Y12" s="17">
        <v>5.9885045776591648E-3</v>
      </c>
      <c r="AA12" s="17">
        <v>1.1910874466382899E-2</v>
      </c>
      <c r="AB12" s="17">
        <v>1.2678356746303431E-2</v>
      </c>
      <c r="AC12" s="17">
        <v>3.317079027196726E-2</v>
      </c>
      <c r="AD12" s="17">
        <v>2.9209555388203291E-2</v>
      </c>
      <c r="AE12" s="17">
        <v>2.0514476860538061E-2</v>
      </c>
      <c r="AF12" s="17">
        <v>4.9497458139193831E-2</v>
      </c>
      <c r="AG12" s="17">
        <v>3.670692076626611E-2</v>
      </c>
      <c r="AH12" s="17">
        <v>1.852709402193059E-2</v>
      </c>
      <c r="AI12" s="17">
        <v>3.6578700849700871E-2</v>
      </c>
    </row>
    <row r="13" spans="2:37" ht="19" customHeight="1" x14ac:dyDescent="0.2">
      <c r="B13" s="20" t="s">
        <v>75</v>
      </c>
      <c r="C13" s="17">
        <v>4.0672573557533898E-2</v>
      </c>
      <c r="D13" s="17">
        <v>4.5840397514673302E-2</v>
      </c>
      <c r="E13" s="17">
        <v>4.4845746617841492E-2</v>
      </c>
      <c r="F13" s="17">
        <v>6.6389489792911455E-2</v>
      </c>
      <c r="G13" s="17">
        <v>3.0004014336578851E-2</v>
      </c>
      <c r="H13" s="17">
        <v>2.149712485521587E-2</v>
      </c>
      <c r="I13" s="17">
        <v>3.452765470549899E-2</v>
      </c>
      <c r="K13" s="17">
        <v>2.3742292037230849E-2</v>
      </c>
      <c r="L13" s="17">
        <v>5.6605788525151371E-2</v>
      </c>
      <c r="N13" s="17">
        <v>3.6526274822354293E-2</v>
      </c>
      <c r="O13" s="17">
        <v>7.0599781793401442E-2</v>
      </c>
      <c r="P13" s="17">
        <v>2.9075402074106221E-2</v>
      </c>
      <c r="Q13" s="17">
        <v>9.5415403419861933E-2</v>
      </c>
      <c r="R13" s="17">
        <v>2.815142999942986E-2</v>
      </c>
      <c r="S13" s="17">
        <v>4.0962465236997883E-2</v>
      </c>
      <c r="T13" s="17">
        <v>2.366309667745467E-2</v>
      </c>
      <c r="U13" s="17">
        <v>5.7851486674281791E-2</v>
      </c>
      <c r="V13" s="17">
        <v>4.0886096761357002E-2</v>
      </c>
      <c r="W13" s="17">
        <v>4.5664456783442962E-2</v>
      </c>
      <c r="X13" s="17">
        <v>5.6151206170951581E-2</v>
      </c>
      <c r="Y13" s="17">
        <v>6.884164796266687E-3</v>
      </c>
      <c r="AA13" s="17">
        <v>8.0378203297486531E-3</v>
      </c>
      <c r="AB13" s="17">
        <v>3.1165037761824499E-2</v>
      </c>
      <c r="AC13" s="17">
        <v>2.2234179388141449E-2</v>
      </c>
      <c r="AD13" s="17">
        <v>3.9784938503598911E-2</v>
      </c>
      <c r="AE13" s="17">
        <v>1.4584433753447061E-2</v>
      </c>
      <c r="AF13" s="17">
        <v>1.674039483803836E-2</v>
      </c>
      <c r="AG13" s="17">
        <v>0.16229590257836651</v>
      </c>
      <c r="AH13" s="17">
        <v>0.12458489262732141</v>
      </c>
      <c r="AI13" s="17">
        <v>1.8433218795477459E-2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97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0.39601090819684698</v>
      </c>
      <c r="D9" s="17">
        <v>0.43762818703989498</v>
      </c>
      <c r="E9" s="17">
        <v>0.41454798601135051</v>
      </c>
      <c r="F9" s="17">
        <v>0.45221204034425899</v>
      </c>
      <c r="G9" s="17">
        <v>0.43057767986475032</v>
      </c>
      <c r="H9" s="17">
        <v>0.36716374092055992</v>
      </c>
      <c r="I9" s="17">
        <v>0.29902066110309078</v>
      </c>
      <c r="K9" s="17">
        <v>0.39398127161596708</v>
      </c>
      <c r="L9" s="17">
        <v>0.39866416505223279</v>
      </c>
      <c r="N9" s="17">
        <v>0.44818389061888841</v>
      </c>
      <c r="O9" s="17">
        <v>0.39843468388811198</v>
      </c>
      <c r="P9" s="17">
        <v>0.44387480122463019</v>
      </c>
      <c r="Q9" s="17">
        <v>0.351902852206601</v>
      </c>
      <c r="R9" s="17">
        <v>0.46150344958404421</v>
      </c>
      <c r="S9" s="17">
        <v>0.38789440499090122</v>
      </c>
      <c r="T9" s="17">
        <v>0.37484429557364862</v>
      </c>
      <c r="U9" s="17">
        <v>0.33671698606655232</v>
      </c>
      <c r="V9" s="17">
        <v>0.3814375020440704</v>
      </c>
      <c r="W9" s="17">
        <v>0.40238765356451173</v>
      </c>
      <c r="X9" s="17">
        <v>0.3985866086305489</v>
      </c>
      <c r="Y9" s="17">
        <v>0.35040109011337739</v>
      </c>
      <c r="AA9" s="17">
        <v>0.37790359558593062</v>
      </c>
      <c r="AB9" s="17">
        <v>0.41961581795211789</v>
      </c>
      <c r="AC9" s="17">
        <v>0.3245023187120491</v>
      </c>
      <c r="AD9" s="17">
        <v>0.38922037611678489</v>
      </c>
      <c r="AE9" s="17">
        <v>0.42580637769544349</v>
      </c>
      <c r="AF9" s="17">
        <v>0.52742042264713729</v>
      </c>
      <c r="AG9" s="17">
        <v>0.42486894403119152</v>
      </c>
      <c r="AH9" s="17">
        <v>0.33868841436687258</v>
      </c>
      <c r="AI9" s="17">
        <v>0.30707291868522368</v>
      </c>
    </row>
    <row r="10" spans="2:37" ht="19" customHeight="1" x14ac:dyDescent="0.2">
      <c r="B10" s="20" t="s">
        <v>90</v>
      </c>
      <c r="C10" s="17">
        <v>0.33159334409063279</v>
      </c>
      <c r="D10" s="17">
        <v>0.32298841140154139</v>
      </c>
      <c r="E10" s="17">
        <v>0.36600672322314792</v>
      </c>
      <c r="F10" s="17">
        <v>0.34941538242289161</v>
      </c>
      <c r="G10" s="17">
        <v>0.33173011550919379</v>
      </c>
      <c r="H10" s="17">
        <v>0.34014916050384292</v>
      </c>
      <c r="I10" s="17">
        <v>0.28912865933597182</v>
      </c>
      <c r="K10" s="17">
        <v>0.32704385657297291</v>
      </c>
      <c r="L10" s="17">
        <v>0.33551212281844212</v>
      </c>
      <c r="N10" s="17">
        <v>0.32056224360794527</v>
      </c>
      <c r="O10" s="17">
        <v>0.32251042418140152</v>
      </c>
      <c r="P10" s="17">
        <v>0.31228057654078528</v>
      </c>
      <c r="Q10" s="17">
        <v>0.37189464350631291</v>
      </c>
      <c r="R10" s="17">
        <v>0.29948760096519172</v>
      </c>
      <c r="S10" s="17">
        <v>0.38727327947662449</v>
      </c>
      <c r="T10" s="17">
        <v>0.31675723992698301</v>
      </c>
      <c r="U10" s="17">
        <v>0.39830630342051349</v>
      </c>
      <c r="V10" s="17">
        <v>0.36644247829940357</v>
      </c>
      <c r="W10" s="17">
        <v>0.3132473227189248</v>
      </c>
      <c r="X10" s="17">
        <v>0.27936673224127651</v>
      </c>
      <c r="Y10" s="17">
        <v>0.29169449751172027</v>
      </c>
      <c r="AA10" s="17">
        <v>0.31300941117920689</v>
      </c>
      <c r="AB10" s="17">
        <v>0.35894462552475709</v>
      </c>
      <c r="AC10" s="17">
        <v>0.37670162731886242</v>
      </c>
      <c r="AD10" s="17">
        <v>0.37421878889650229</v>
      </c>
      <c r="AE10" s="17">
        <v>0.30983044427840051</v>
      </c>
      <c r="AF10" s="17">
        <v>0.32401619347447191</v>
      </c>
      <c r="AG10" s="17">
        <v>0.26187635188344732</v>
      </c>
      <c r="AH10" s="17">
        <v>0.3312357591802978</v>
      </c>
      <c r="AI10" s="17">
        <v>0.31037357633978058</v>
      </c>
    </row>
    <row r="11" spans="2:37" ht="19" customHeight="1" x14ac:dyDescent="0.2">
      <c r="B11" s="20" t="s">
        <v>83</v>
      </c>
      <c r="C11" s="17">
        <v>0.1279925537811428</v>
      </c>
      <c r="D11" s="17">
        <v>0.1071000821632347</v>
      </c>
      <c r="E11" s="17">
        <v>0.1017103130372564</v>
      </c>
      <c r="F11" s="17">
        <v>0.105820394263502</v>
      </c>
      <c r="G11" s="17">
        <v>0.1332932984097889</v>
      </c>
      <c r="H11" s="17">
        <v>0.1183635636902923</v>
      </c>
      <c r="I11" s="17">
        <v>0.183212069500897</v>
      </c>
      <c r="K11" s="17">
        <v>0.13446203158720429</v>
      </c>
      <c r="L11" s="17">
        <v>0.1215718417596119</v>
      </c>
      <c r="N11" s="17">
        <v>7.8874886319715787E-2</v>
      </c>
      <c r="O11" s="17">
        <v>0.10463366873795441</v>
      </c>
      <c r="P11" s="17">
        <v>0.11050170498591561</v>
      </c>
      <c r="Q11" s="17">
        <v>0.11074425869761249</v>
      </c>
      <c r="R11" s="17">
        <v>0.109231263009279</v>
      </c>
      <c r="S11" s="17">
        <v>0.13011267469287871</v>
      </c>
      <c r="T11" s="17">
        <v>0.17087979782256049</v>
      </c>
      <c r="U11" s="17">
        <v>0.12592274297860809</v>
      </c>
      <c r="V11" s="17">
        <v>0.11107111163436929</v>
      </c>
      <c r="W11" s="17">
        <v>0.15695017812869061</v>
      </c>
      <c r="X11" s="17">
        <v>0.1417334781311248</v>
      </c>
      <c r="Y11" s="17">
        <v>0.16416682654085471</v>
      </c>
      <c r="AA11" s="17">
        <v>0.16903596924130929</v>
      </c>
      <c r="AB11" s="17">
        <v>0.11574716301628089</v>
      </c>
      <c r="AC11" s="17">
        <v>0.15943244323208169</v>
      </c>
      <c r="AD11" s="17">
        <v>0.1100779481861109</v>
      </c>
      <c r="AE11" s="17">
        <v>0.1195411411792285</v>
      </c>
      <c r="AF11" s="17">
        <v>3.2664920630678822E-2</v>
      </c>
      <c r="AG11" s="17">
        <v>0.12935325724487071</v>
      </c>
      <c r="AH11" s="17">
        <v>0.14364289597660049</v>
      </c>
      <c r="AI11" s="17">
        <v>0.13859278712955631</v>
      </c>
    </row>
    <row r="12" spans="2:37" ht="19" customHeight="1" x14ac:dyDescent="0.2">
      <c r="B12" s="20" t="s">
        <v>91</v>
      </c>
      <c r="C12" s="17">
        <v>7.0404550382924841E-2</v>
      </c>
      <c r="D12" s="17">
        <v>7.7060781939707473E-2</v>
      </c>
      <c r="E12" s="17">
        <v>7.5481445898156085E-2</v>
      </c>
      <c r="F12" s="17">
        <v>4.1097397552861022E-2</v>
      </c>
      <c r="G12" s="17">
        <v>5.7953022901943443E-2</v>
      </c>
      <c r="H12" s="17">
        <v>8.73846877003914E-2</v>
      </c>
      <c r="I12" s="17">
        <v>8.4425657407338955E-2</v>
      </c>
      <c r="K12" s="17">
        <v>7.0249841654598827E-2</v>
      </c>
      <c r="L12" s="17">
        <v>7.0971117318783777E-2</v>
      </c>
      <c r="N12" s="17">
        <v>3.5811823441488567E-2</v>
      </c>
      <c r="O12" s="17">
        <v>7.954136482081027E-2</v>
      </c>
      <c r="P12" s="17">
        <v>4.9929886038665328E-2</v>
      </c>
      <c r="Q12" s="17">
        <v>0.1011928332653256</v>
      </c>
      <c r="R12" s="17">
        <v>7.0170115793345714E-2</v>
      </c>
      <c r="S12" s="17">
        <v>4.4856697465271107E-2</v>
      </c>
      <c r="T12" s="17">
        <v>5.8465860928821528E-2</v>
      </c>
      <c r="U12" s="17">
        <v>7.0095458268301089E-2</v>
      </c>
      <c r="V12" s="17">
        <v>6.6232792417099298E-2</v>
      </c>
      <c r="W12" s="17">
        <v>7.3510906939032158E-2</v>
      </c>
      <c r="X12" s="17">
        <v>9.7169162487917779E-2</v>
      </c>
      <c r="Y12" s="17">
        <v>0.11023278864988741</v>
      </c>
      <c r="AA12" s="17">
        <v>5.2076949995197332E-2</v>
      </c>
      <c r="AB12" s="17">
        <v>6.0317129282755969E-2</v>
      </c>
      <c r="AC12" s="17">
        <v>7.8449225568402198E-2</v>
      </c>
      <c r="AD12" s="17">
        <v>8.4716825999696987E-2</v>
      </c>
      <c r="AE12" s="17">
        <v>7.0771889824100681E-2</v>
      </c>
      <c r="AF12" s="17">
        <v>1.7005531463983169E-2</v>
      </c>
      <c r="AG12" s="17">
        <v>6.6303508580333556E-2</v>
      </c>
      <c r="AH12" s="17">
        <v>8.5299236282414273E-2</v>
      </c>
      <c r="AI12" s="17">
        <v>0.1223665917025607</v>
      </c>
    </row>
    <row r="13" spans="2:37" ht="19" customHeight="1" x14ac:dyDescent="0.2">
      <c r="B13" s="20" t="s">
        <v>85</v>
      </c>
      <c r="C13" s="17">
        <v>2.687524980507312E-2</v>
      </c>
      <c r="D13" s="17">
        <v>2.6599647527163109E-2</v>
      </c>
      <c r="E13" s="17">
        <v>1.4766371346062001E-2</v>
      </c>
      <c r="F13" s="17">
        <v>9.4917314695061299E-3</v>
      </c>
      <c r="G13" s="17">
        <v>2.3584058157891469E-2</v>
      </c>
      <c r="H13" s="17">
        <v>3.5681929083429542E-2</v>
      </c>
      <c r="I13" s="17">
        <v>4.7753783218504278E-2</v>
      </c>
      <c r="K13" s="17">
        <v>2.5923855346810441E-2</v>
      </c>
      <c r="L13" s="17">
        <v>2.7963624452644081E-2</v>
      </c>
      <c r="N13" s="17">
        <v>3.8621205532422563E-2</v>
      </c>
      <c r="O13" s="17">
        <v>4.8706327123010693E-2</v>
      </c>
      <c r="P13" s="17">
        <v>9.5602463875532617E-3</v>
      </c>
      <c r="Q13" s="17">
        <v>2.3973187906959039E-2</v>
      </c>
      <c r="R13" s="17">
        <v>1.4015721256389351E-2</v>
      </c>
      <c r="S13" s="17">
        <v>3.0595047257422781E-2</v>
      </c>
      <c r="T13" s="17">
        <v>4.9433087555388493E-2</v>
      </c>
      <c r="U13" s="17">
        <v>2.3269354183087509E-2</v>
      </c>
      <c r="V13" s="17">
        <v>2.138579351487719E-2</v>
      </c>
      <c r="W13" s="17">
        <v>1.9482103419104269E-2</v>
      </c>
      <c r="X13" s="17">
        <v>3.030262179710359E-2</v>
      </c>
      <c r="Y13" s="17">
        <v>3.3530874321513991E-2</v>
      </c>
      <c r="AA13" s="17">
        <v>3.4799010923436943E-2</v>
      </c>
      <c r="AB13" s="17">
        <v>1.7877001328244529E-2</v>
      </c>
      <c r="AC13" s="17">
        <v>2.084560696183542E-2</v>
      </c>
      <c r="AD13" s="17">
        <v>2.1583966285531071E-2</v>
      </c>
      <c r="AE13" s="17">
        <v>1.941066597310204E-2</v>
      </c>
      <c r="AF13" s="17">
        <v>1.6794445379229882E-2</v>
      </c>
      <c r="AG13" s="17">
        <v>5.3626705759282398E-2</v>
      </c>
      <c r="AH13" s="17">
        <v>1.8011309639746849E-2</v>
      </c>
      <c r="AI13" s="17">
        <v>8.047377713978239E-2</v>
      </c>
    </row>
    <row r="14" spans="2:37" ht="19" customHeight="1" x14ac:dyDescent="0.2">
      <c r="B14" s="20" t="s">
        <v>86</v>
      </c>
      <c r="C14" s="17">
        <v>1.23169064885738E-2</v>
      </c>
      <c r="D14" s="17">
        <v>1.066033937840527E-2</v>
      </c>
      <c r="E14" s="17">
        <v>1.216625422303801E-2</v>
      </c>
      <c r="F14" s="17">
        <v>1.822209452774733E-2</v>
      </c>
      <c r="G14" s="17">
        <v>5.3496369918061837E-3</v>
      </c>
      <c r="H14" s="17">
        <v>4.3284474835866534E-3</v>
      </c>
      <c r="I14" s="17">
        <v>1.976101500774766E-2</v>
      </c>
      <c r="K14" s="17">
        <v>1.6208217885325161E-2</v>
      </c>
      <c r="L14" s="17">
        <v>7.6904085781475794E-3</v>
      </c>
      <c r="N14" s="17">
        <v>6.0157780699045104E-3</v>
      </c>
      <c r="O14" s="17">
        <v>3.05440039387775E-2</v>
      </c>
      <c r="P14" s="17">
        <v>2.1171857299654491E-2</v>
      </c>
      <c r="Q14" s="17">
        <v>1.3370425964484629E-2</v>
      </c>
      <c r="R14" s="17">
        <v>1.421745989201569E-2</v>
      </c>
      <c r="S14" s="17">
        <v>6.1821378964163733E-3</v>
      </c>
      <c r="T14" s="17">
        <v>1.593931506972484E-2</v>
      </c>
      <c r="U14" s="17">
        <v>1.095156796189444E-2</v>
      </c>
      <c r="V14" s="17">
        <v>2.1271200441322548E-2</v>
      </c>
      <c r="W14" s="17">
        <v>1.1981595362247899E-2</v>
      </c>
      <c r="X14" s="17">
        <v>7.1485326720459571E-3</v>
      </c>
      <c r="Y14" s="17">
        <v>0</v>
      </c>
      <c r="AA14" s="17">
        <v>8.0417158119523713E-3</v>
      </c>
      <c r="AB14" s="17">
        <v>1.3217952395812121E-2</v>
      </c>
      <c r="AC14" s="17">
        <v>0</v>
      </c>
      <c r="AD14" s="17">
        <v>4.8027117558138831E-3</v>
      </c>
      <c r="AE14" s="17">
        <v>1.2643343356445361E-2</v>
      </c>
      <c r="AF14" s="17">
        <v>0</v>
      </c>
      <c r="AG14" s="17">
        <v>3.5702315810969533E-2</v>
      </c>
      <c r="AH14" s="17">
        <v>2.486708628780088E-2</v>
      </c>
      <c r="AI14" s="17">
        <v>8.9474974078564973E-3</v>
      </c>
    </row>
    <row r="15" spans="2:37" ht="19" customHeight="1" x14ac:dyDescent="0.2">
      <c r="B15" s="20" t="s">
        <v>92</v>
      </c>
      <c r="C15" s="17">
        <v>3.4806487254805597E-2</v>
      </c>
      <c r="D15" s="17">
        <v>1.7962550550052862E-2</v>
      </c>
      <c r="E15" s="17">
        <v>1.5320906260989069E-2</v>
      </c>
      <c r="F15" s="17">
        <v>2.3740959419233081E-2</v>
      </c>
      <c r="G15" s="17">
        <v>1.7512188164625971E-2</v>
      </c>
      <c r="H15" s="17">
        <v>4.692847061789733E-2</v>
      </c>
      <c r="I15" s="17">
        <v>7.6698154426449547E-2</v>
      </c>
      <c r="K15" s="17">
        <v>3.213092533712146E-2</v>
      </c>
      <c r="L15" s="17">
        <v>3.7626720020137963E-2</v>
      </c>
      <c r="N15" s="17">
        <v>7.1930172409634771E-2</v>
      </c>
      <c r="O15" s="17">
        <v>1.5629527309933701E-2</v>
      </c>
      <c r="P15" s="17">
        <v>5.268092752279583E-2</v>
      </c>
      <c r="Q15" s="17">
        <v>2.6921798452704551E-2</v>
      </c>
      <c r="R15" s="17">
        <v>3.1374389499734319E-2</v>
      </c>
      <c r="S15" s="17">
        <v>1.308575822048513E-2</v>
      </c>
      <c r="T15" s="17">
        <v>1.368040312287323E-2</v>
      </c>
      <c r="U15" s="17">
        <v>3.473758712104303E-2</v>
      </c>
      <c r="V15" s="17">
        <v>3.215912164885746E-2</v>
      </c>
      <c r="W15" s="17">
        <v>2.2440239867488571E-2</v>
      </c>
      <c r="X15" s="17">
        <v>4.5692864039982337E-2</v>
      </c>
      <c r="Y15" s="17">
        <v>4.9973922862646097E-2</v>
      </c>
      <c r="AA15" s="17">
        <v>4.5133347262966562E-2</v>
      </c>
      <c r="AB15" s="17">
        <v>1.4280310500031399E-2</v>
      </c>
      <c r="AC15" s="17">
        <v>4.006877820676908E-2</v>
      </c>
      <c r="AD15" s="17">
        <v>1.5379382759559969E-2</v>
      </c>
      <c r="AE15" s="17">
        <v>4.199613769327943E-2</v>
      </c>
      <c r="AF15" s="17">
        <v>8.2098486404499224E-2</v>
      </c>
      <c r="AG15" s="17">
        <v>2.8268916689905089E-2</v>
      </c>
      <c r="AH15" s="17">
        <v>5.825529826626704E-2</v>
      </c>
      <c r="AI15" s="17">
        <v>3.2172851595239638E-2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403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0.27342430056510653</v>
      </c>
      <c r="D9" s="17">
        <v>0.22778164685235491</v>
      </c>
      <c r="E9" s="17">
        <v>0.2695871464555904</v>
      </c>
      <c r="F9" s="17">
        <v>0.31759291867740208</v>
      </c>
      <c r="G9" s="17">
        <v>0.28418181495123018</v>
      </c>
      <c r="H9" s="17">
        <v>0.25756729594426347</v>
      </c>
      <c r="I9" s="17">
        <v>0.27279453333681691</v>
      </c>
      <c r="K9" s="17">
        <v>0.27723113326167931</v>
      </c>
      <c r="L9" s="17">
        <v>0.27131692613279712</v>
      </c>
      <c r="N9" s="17">
        <v>0.29120875637543597</v>
      </c>
      <c r="O9" s="17">
        <v>0.26432482813025049</v>
      </c>
      <c r="P9" s="17">
        <v>0.21185345296115279</v>
      </c>
      <c r="Q9" s="17">
        <v>0.25212779169220317</v>
      </c>
      <c r="R9" s="17">
        <v>0.29458684922348438</v>
      </c>
      <c r="S9" s="17">
        <v>0.26225486735139009</v>
      </c>
      <c r="T9" s="17">
        <v>0.27713552884446419</v>
      </c>
      <c r="U9" s="17">
        <v>0.28046014916685941</v>
      </c>
      <c r="V9" s="17">
        <v>0.32682264029043379</v>
      </c>
      <c r="W9" s="17">
        <v>0.26578721003941269</v>
      </c>
      <c r="X9" s="17">
        <v>0.24696395277523281</v>
      </c>
      <c r="Y9" s="17">
        <v>0.22781441929988541</v>
      </c>
      <c r="AA9" s="17">
        <v>0.30778616903129841</v>
      </c>
      <c r="AB9" s="17">
        <v>0.30742094680493692</v>
      </c>
      <c r="AC9" s="17">
        <v>0.26486988777092751</v>
      </c>
      <c r="AD9" s="17">
        <v>0.22272792786985901</v>
      </c>
      <c r="AE9" s="17">
        <v>0.27982406642395452</v>
      </c>
      <c r="AF9" s="17">
        <v>0.30354245645651201</v>
      </c>
      <c r="AG9" s="17">
        <v>0.29415888043767002</v>
      </c>
      <c r="AH9" s="17">
        <v>0.21161613752212649</v>
      </c>
      <c r="AI9" s="17">
        <v>0.21656492910815331</v>
      </c>
    </row>
    <row r="10" spans="2:37" ht="19" customHeight="1" x14ac:dyDescent="0.2">
      <c r="B10" s="20" t="s">
        <v>394</v>
      </c>
      <c r="C10" s="17">
        <v>0.45478448616124689</v>
      </c>
      <c r="D10" s="17">
        <v>0.35377983927946349</v>
      </c>
      <c r="E10" s="17">
        <v>0.44783640217534437</v>
      </c>
      <c r="F10" s="17">
        <v>0.40628976545862322</v>
      </c>
      <c r="G10" s="17">
        <v>0.49182774773830179</v>
      </c>
      <c r="H10" s="17">
        <v>0.4966131553262576</v>
      </c>
      <c r="I10" s="17">
        <v>0.50847584885591357</v>
      </c>
      <c r="K10" s="17">
        <v>0.45312188572879553</v>
      </c>
      <c r="L10" s="17">
        <v>0.45478851965604772</v>
      </c>
      <c r="N10" s="17">
        <v>0.47311472667984489</v>
      </c>
      <c r="O10" s="17">
        <v>0.47503974832302309</v>
      </c>
      <c r="P10" s="17">
        <v>0.49806717930475741</v>
      </c>
      <c r="Q10" s="17">
        <v>0.45119525522068737</v>
      </c>
      <c r="R10" s="17">
        <v>0.45822263930205881</v>
      </c>
      <c r="S10" s="17">
        <v>0.3969015719208473</v>
      </c>
      <c r="T10" s="17">
        <v>0.48461467470787789</v>
      </c>
      <c r="U10" s="17">
        <v>0.44381964552514258</v>
      </c>
      <c r="V10" s="17">
        <v>0.42588407693430419</v>
      </c>
      <c r="W10" s="17">
        <v>0.44380757292300538</v>
      </c>
      <c r="X10" s="17">
        <v>0.46813233578988139</v>
      </c>
      <c r="Y10" s="17">
        <v>0.49127268188853102</v>
      </c>
      <c r="AA10" s="17">
        <v>0.50804682446390947</v>
      </c>
      <c r="AB10" s="17">
        <v>0.46379778391901288</v>
      </c>
      <c r="AC10" s="17">
        <v>0.48582709427798382</v>
      </c>
      <c r="AD10" s="17">
        <v>0.4355311109026927</v>
      </c>
      <c r="AE10" s="17">
        <v>0.4541504676626823</v>
      </c>
      <c r="AF10" s="17">
        <v>0.47660106724953433</v>
      </c>
      <c r="AG10" s="17">
        <v>0.34802677063808318</v>
      </c>
      <c r="AH10" s="17">
        <v>0.43104296247305618</v>
      </c>
      <c r="AI10" s="17">
        <v>0.46095891492770202</v>
      </c>
    </row>
    <row r="11" spans="2:37" ht="19" customHeight="1" x14ac:dyDescent="0.2">
      <c r="B11" s="20" t="s">
        <v>395</v>
      </c>
      <c r="C11" s="17">
        <v>0.15880052589892599</v>
      </c>
      <c r="D11" s="17">
        <v>0.2403675538242763</v>
      </c>
      <c r="E11" s="17">
        <v>0.18445040431525461</v>
      </c>
      <c r="F11" s="17">
        <v>0.15638178253275609</v>
      </c>
      <c r="G11" s="17">
        <v>0.13913438464582659</v>
      </c>
      <c r="H11" s="17">
        <v>0.1273579184486501</v>
      </c>
      <c r="I11" s="17">
        <v>0.12299444763762379</v>
      </c>
      <c r="K11" s="17">
        <v>0.17138598299236019</v>
      </c>
      <c r="L11" s="17">
        <v>0.146604010245693</v>
      </c>
      <c r="N11" s="17">
        <v>0.1203016390763935</v>
      </c>
      <c r="O11" s="17">
        <v>0.14862482687798759</v>
      </c>
      <c r="P11" s="17">
        <v>0.18223364209891479</v>
      </c>
      <c r="Q11" s="17">
        <v>0.14823492009489189</v>
      </c>
      <c r="R11" s="17">
        <v>0.14985013404449199</v>
      </c>
      <c r="S11" s="17">
        <v>0.2213390215483633</v>
      </c>
      <c r="T11" s="17">
        <v>0.15566281001490101</v>
      </c>
      <c r="U11" s="17">
        <v>0.14797782613741731</v>
      </c>
      <c r="V11" s="17">
        <v>0.1506682073058771</v>
      </c>
      <c r="W11" s="17">
        <v>0.15528196542174591</v>
      </c>
      <c r="X11" s="17">
        <v>0.17160963869669199</v>
      </c>
      <c r="Y11" s="17">
        <v>0.16745459763093901</v>
      </c>
      <c r="AA11" s="17">
        <v>8.7087458131902815E-2</v>
      </c>
      <c r="AB11" s="17">
        <v>0.14707013778502651</v>
      </c>
      <c r="AC11" s="17">
        <v>0.18089233454112569</v>
      </c>
      <c r="AD11" s="17">
        <v>0.22182161018628019</v>
      </c>
      <c r="AE11" s="17">
        <v>0.17563493556477019</v>
      </c>
      <c r="AF11" s="17">
        <v>0.1336619481203461</v>
      </c>
      <c r="AG11" s="17">
        <v>0.13268649044188979</v>
      </c>
      <c r="AH11" s="17">
        <v>0.1209276842890247</v>
      </c>
      <c r="AI11" s="17">
        <v>0.24035967494631399</v>
      </c>
    </row>
    <row r="12" spans="2:37" ht="19" customHeight="1" x14ac:dyDescent="0.2">
      <c r="B12" s="20" t="s">
        <v>396</v>
      </c>
      <c r="C12" s="17">
        <v>6.4885646979349496E-2</v>
      </c>
      <c r="D12" s="17">
        <v>0.1213688499861733</v>
      </c>
      <c r="E12" s="17">
        <v>5.3787763169191177E-2</v>
      </c>
      <c r="F12" s="17">
        <v>5.7067909876048019E-2</v>
      </c>
      <c r="G12" s="17">
        <v>4.7842770464838487E-2</v>
      </c>
      <c r="H12" s="17">
        <v>8.2039882555916585E-2</v>
      </c>
      <c r="I12" s="17">
        <v>4.5232965521107282E-2</v>
      </c>
      <c r="K12" s="17">
        <v>6.5268343637519308E-2</v>
      </c>
      <c r="L12" s="17">
        <v>6.4132036453727295E-2</v>
      </c>
      <c r="N12" s="17">
        <v>6.7200598578984874E-2</v>
      </c>
      <c r="O12" s="17">
        <v>7.8971977568213295E-2</v>
      </c>
      <c r="P12" s="17">
        <v>5.6554185765916282E-2</v>
      </c>
      <c r="Q12" s="17">
        <v>7.3897245492515515E-2</v>
      </c>
      <c r="R12" s="17">
        <v>5.131273626366372E-2</v>
      </c>
      <c r="S12" s="17">
        <v>6.0509806457553168E-2</v>
      </c>
      <c r="T12" s="17">
        <v>6.709881616520505E-2</v>
      </c>
      <c r="U12" s="17">
        <v>6.0640466563092833E-2</v>
      </c>
      <c r="V12" s="17">
        <v>4.9868842403818198E-2</v>
      </c>
      <c r="W12" s="17">
        <v>8.4306792782176482E-2</v>
      </c>
      <c r="X12" s="17">
        <v>4.776387748514458E-2</v>
      </c>
      <c r="Y12" s="17">
        <v>9.1951738562700738E-2</v>
      </c>
      <c r="AA12" s="17">
        <v>6.9057425808577141E-2</v>
      </c>
      <c r="AB12" s="17">
        <v>4.5023210539064648E-2</v>
      </c>
      <c r="AC12" s="17">
        <v>4.1408755884439923E-2</v>
      </c>
      <c r="AD12" s="17">
        <v>8.781942251324866E-2</v>
      </c>
      <c r="AE12" s="17">
        <v>6.669134270970227E-2</v>
      </c>
      <c r="AF12" s="17">
        <v>5.2405421377508747E-2</v>
      </c>
      <c r="AG12" s="17">
        <v>7.6908705693362764E-2</v>
      </c>
      <c r="AH12" s="17">
        <v>8.703271650911637E-2</v>
      </c>
      <c r="AI12" s="17">
        <v>5.4193832953416378E-2</v>
      </c>
    </row>
    <row r="13" spans="2:37" ht="19" customHeight="1" x14ac:dyDescent="0.2">
      <c r="B13" s="20" t="s">
        <v>75</v>
      </c>
      <c r="C13" s="17">
        <v>4.810504039537096E-2</v>
      </c>
      <c r="D13" s="17">
        <v>5.6702110057731889E-2</v>
      </c>
      <c r="E13" s="17">
        <v>4.4338283884619342E-2</v>
      </c>
      <c r="F13" s="17">
        <v>6.2667623455170698E-2</v>
      </c>
      <c r="G13" s="17">
        <v>3.7013282199802967E-2</v>
      </c>
      <c r="H13" s="17">
        <v>3.6421747724912287E-2</v>
      </c>
      <c r="I13" s="17">
        <v>5.0502204648538392E-2</v>
      </c>
      <c r="K13" s="17">
        <v>3.2992654379645762E-2</v>
      </c>
      <c r="L13" s="17">
        <v>6.3158507511735018E-2</v>
      </c>
      <c r="N13" s="17">
        <v>4.8174279289340531E-2</v>
      </c>
      <c r="O13" s="17">
        <v>3.3038619100525732E-2</v>
      </c>
      <c r="P13" s="17">
        <v>5.1291539869258808E-2</v>
      </c>
      <c r="Q13" s="17">
        <v>7.4544787499702281E-2</v>
      </c>
      <c r="R13" s="17">
        <v>4.6027641166301009E-2</v>
      </c>
      <c r="S13" s="17">
        <v>5.8994732721846119E-2</v>
      </c>
      <c r="T13" s="17">
        <v>1.548817026755182E-2</v>
      </c>
      <c r="U13" s="17">
        <v>6.7101912607487824E-2</v>
      </c>
      <c r="V13" s="17">
        <v>4.6756233065566422E-2</v>
      </c>
      <c r="W13" s="17">
        <v>5.0816458833659317E-2</v>
      </c>
      <c r="X13" s="17">
        <v>6.5530195253049123E-2</v>
      </c>
      <c r="Y13" s="17">
        <v>2.1506562617943769E-2</v>
      </c>
      <c r="AA13" s="17">
        <v>2.802212256431208E-2</v>
      </c>
      <c r="AB13" s="17">
        <v>3.6687920951959108E-2</v>
      </c>
      <c r="AC13" s="17">
        <v>2.700192752552321E-2</v>
      </c>
      <c r="AD13" s="17">
        <v>3.2099928527919451E-2</v>
      </c>
      <c r="AE13" s="17">
        <v>2.3699187638890701E-2</v>
      </c>
      <c r="AF13" s="17">
        <v>3.3789106796099151E-2</v>
      </c>
      <c r="AG13" s="17">
        <v>0.14821915278899431</v>
      </c>
      <c r="AH13" s="17">
        <v>0.1493804992066764</v>
      </c>
      <c r="AI13" s="17">
        <v>2.792264806441427E-2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404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393</v>
      </c>
      <c r="C9" s="17">
        <v>0.30687131011634899</v>
      </c>
      <c r="D9" s="17">
        <v>0.27673756008663769</v>
      </c>
      <c r="E9" s="17">
        <v>0.32623603702767973</v>
      </c>
      <c r="F9" s="17">
        <v>0.30666950009251343</v>
      </c>
      <c r="G9" s="17">
        <v>0.2805894425853358</v>
      </c>
      <c r="H9" s="17">
        <v>0.34801970782845792</v>
      </c>
      <c r="I9" s="17">
        <v>0.30519300949789552</v>
      </c>
      <c r="K9" s="17">
        <v>0.30987516010360239</v>
      </c>
      <c r="L9" s="17">
        <v>0.30150337357774359</v>
      </c>
      <c r="N9" s="17">
        <v>0.31390604707920328</v>
      </c>
      <c r="O9" s="17">
        <v>0.2483191588456467</v>
      </c>
      <c r="P9" s="17">
        <v>0.27074029799296001</v>
      </c>
      <c r="Q9" s="17">
        <v>0.31884789645942008</v>
      </c>
      <c r="R9" s="17">
        <v>0.33119194822801429</v>
      </c>
      <c r="S9" s="17">
        <v>0.27838839549987238</v>
      </c>
      <c r="T9" s="17">
        <v>0.25530440818721478</v>
      </c>
      <c r="U9" s="17">
        <v>0.29142251114933188</v>
      </c>
      <c r="V9" s="17">
        <v>0.31447442844462331</v>
      </c>
      <c r="W9" s="17">
        <v>0.31684299955992451</v>
      </c>
      <c r="X9" s="17">
        <v>0.35063689149247862</v>
      </c>
      <c r="Y9" s="17">
        <v>0.31990004956128082</v>
      </c>
      <c r="AA9" s="17">
        <v>0.33655860232070428</v>
      </c>
      <c r="AB9" s="17">
        <v>0.33080618284874108</v>
      </c>
      <c r="AC9" s="17">
        <v>0.29277787041746972</v>
      </c>
      <c r="AD9" s="17">
        <v>0.28279615794625329</v>
      </c>
      <c r="AE9" s="17">
        <v>0.32948945764813509</v>
      </c>
      <c r="AF9" s="17">
        <v>0.35043240299444789</v>
      </c>
      <c r="AG9" s="17">
        <v>0.34178957787570541</v>
      </c>
      <c r="AH9" s="17">
        <v>0.20327040763111859</v>
      </c>
      <c r="AI9" s="17">
        <v>0.2107125008731815</v>
      </c>
    </row>
    <row r="10" spans="2:37" ht="19" customHeight="1" x14ac:dyDescent="0.2">
      <c r="B10" s="20" t="s">
        <v>394</v>
      </c>
      <c r="C10" s="17">
        <v>0.33643998919859819</v>
      </c>
      <c r="D10" s="17">
        <v>0.30423385128859082</v>
      </c>
      <c r="E10" s="17">
        <v>0.36465974577457438</v>
      </c>
      <c r="F10" s="17">
        <v>0.33457791660327879</v>
      </c>
      <c r="G10" s="17">
        <v>0.37910229400043333</v>
      </c>
      <c r="H10" s="17">
        <v>0.30644424360397171</v>
      </c>
      <c r="I10" s="17">
        <v>0.32171051253147182</v>
      </c>
      <c r="K10" s="17">
        <v>0.3420652740885391</v>
      </c>
      <c r="L10" s="17">
        <v>0.3329271767601818</v>
      </c>
      <c r="N10" s="17">
        <v>0.390703155866931</v>
      </c>
      <c r="O10" s="17">
        <v>0.35293731045289889</v>
      </c>
      <c r="P10" s="17">
        <v>0.40494234175357091</v>
      </c>
      <c r="Q10" s="17">
        <v>0.34391772837757051</v>
      </c>
      <c r="R10" s="17">
        <v>0.31614721167429333</v>
      </c>
      <c r="S10" s="17">
        <v>0.31961550597491012</v>
      </c>
      <c r="T10" s="17">
        <v>0.39608167648427861</v>
      </c>
      <c r="U10" s="17">
        <v>0.35937334237561969</v>
      </c>
      <c r="V10" s="17">
        <v>0.34599313974379092</v>
      </c>
      <c r="W10" s="17">
        <v>0.2801389824103952</v>
      </c>
      <c r="X10" s="17">
        <v>0.27212227474106881</v>
      </c>
      <c r="Y10" s="17">
        <v>0.32965127120080567</v>
      </c>
      <c r="AA10" s="17">
        <v>0.34579025619506859</v>
      </c>
      <c r="AB10" s="17">
        <v>0.34575533446894208</v>
      </c>
      <c r="AC10" s="17">
        <v>0.32767701029184931</v>
      </c>
      <c r="AD10" s="17">
        <v>0.34573192259444108</v>
      </c>
      <c r="AE10" s="17">
        <v>0.33678247656894728</v>
      </c>
      <c r="AF10" s="17">
        <v>0.33239697285260261</v>
      </c>
      <c r="AG10" s="17">
        <v>0.23382222290444479</v>
      </c>
      <c r="AH10" s="17">
        <v>0.33849924633581441</v>
      </c>
      <c r="AI10" s="17">
        <v>0.40541684982077791</v>
      </c>
    </row>
    <row r="11" spans="2:37" ht="19" customHeight="1" x14ac:dyDescent="0.2">
      <c r="B11" s="20" t="s">
        <v>395</v>
      </c>
      <c r="C11" s="17">
        <v>0.20566243416320229</v>
      </c>
      <c r="D11" s="17">
        <v>0.2396489008098191</v>
      </c>
      <c r="E11" s="17">
        <v>0.18066089150655321</v>
      </c>
      <c r="F11" s="17">
        <v>0.2072353161551255</v>
      </c>
      <c r="G11" s="17">
        <v>0.22473157260287291</v>
      </c>
      <c r="H11" s="17">
        <v>0.18703094771505319</v>
      </c>
      <c r="I11" s="17">
        <v>0.19907281924683229</v>
      </c>
      <c r="K11" s="17">
        <v>0.19877288385423519</v>
      </c>
      <c r="L11" s="17">
        <v>0.21195203771303561</v>
      </c>
      <c r="N11" s="17">
        <v>0.16110162787279661</v>
      </c>
      <c r="O11" s="17">
        <v>0.22311793361105781</v>
      </c>
      <c r="P11" s="17">
        <v>0.1773624029183021</v>
      </c>
      <c r="Q11" s="17">
        <v>0.16603300471868451</v>
      </c>
      <c r="R11" s="17">
        <v>0.1906084705421992</v>
      </c>
      <c r="S11" s="17">
        <v>0.26658143646490312</v>
      </c>
      <c r="T11" s="17">
        <v>0.20379772174672051</v>
      </c>
      <c r="U11" s="17">
        <v>0.19412608721878069</v>
      </c>
      <c r="V11" s="17">
        <v>0.17802019342865799</v>
      </c>
      <c r="W11" s="17">
        <v>0.25028221421573382</v>
      </c>
      <c r="X11" s="17">
        <v>0.2010617111382377</v>
      </c>
      <c r="Y11" s="17">
        <v>0.23749008204175601</v>
      </c>
      <c r="AA11" s="17">
        <v>0.19569030950001881</v>
      </c>
      <c r="AB11" s="17">
        <v>0.19823183697866301</v>
      </c>
      <c r="AC11" s="17">
        <v>0.22797663573587371</v>
      </c>
      <c r="AD11" s="17">
        <v>0.20466798126763891</v>
      </c>
      <c r="AE11" s="17">
        <v>0.1978801628141659</v>
      </c>
      <c r="AF11" s="17">
        <v>0.18056979158386979</v>
      </c>
      <c r="AG11" s="17">
        <v>0.21574556020765559</v>
      </c>
      <c r="AH11" s="17">
        <v>0.22011919156387549</v>
      </c>
      <c r="AI11" s="17">
        <v>0.2435804238475808</v>
      </c>
    </row>
    <row r="12" spans="2:37" ht="19" customHeight="1" x14ac:dyDescent="0.2">
      <c r="B12" s="20" t="s">
        <v>396</v>
      </c>
      <c r="C12" s="17">
        <v>9.666197276321109E-2</v>
      </c>
      <c r="D12" s="17">
        <v>0.11737213993015801</v>
      </c>
      <c r="E12" s="17">
        <v>7.1894140577516433E-2</v>
      </c>
      <c r="F12" s="17">
        <v>7.9099074041026271E-2</v>
      </c>
      <c r="G12" s="17">
        <v>7.5609725785911255E-2</v>
      </c>
      <c r="H12" s="17">
        <v>0.1232069050370436</v>
      </c>
      <c r="I12" s="17">
        <v>0.1166586243895044</v>
      </c>
      <c r="K12" s="17">
        <v>0.10855811739814521</v>
      </c>
      <c r="L12" s="17">
        <v>8.5605891847033835E-2</v>
      </c>
      <c r="N12" s="17">
        <v>7.9251933421521745E-2</v>
      </c>
      <c r="O12" s="17">
        <v>0.14400919249220981</v>
      </c>
      <c r="P12" s="17">
        <v>0.1069378309463989</v>
      </c>
      <c r="Q12" s="17">
        <v>9.9227342341449046E-2</v>
      </c>
      <c r="R12" s="17">
        <v>0.11685187606964879</v>
      </c>
      <c r="S12" s="17">
        <v>5.3126653713338128E-2</v>
      </c>
      <c r="T12" s="17">
        <v>0.11523222044819</v>
      </c>
      <c r="U12" s="17">
        <v>8.2939958825741872E-2</v>
      </c>
      <c r="V12" s="17">
        <v>9.050211536298676E-2</v>
      </c>
      <c r="W12" s="17">
        <v>0.10134134422935789</v>
      </c>
      <c r="X12" s="17">
        <v>0.1200290816786494</v>
      </c>
      <c r="Y12" s="17">
        <v>8.6819890688312973E-2</v>
      </c>
      <c r="AA12" s="17">
        <v>9.8064962648470963E-2</v>
      </c>
      <c r="AB12" s="17">
        <v>7.1562436956127448E-2</v>
      </c>
      <c r="AC12" s="17">
        <v>9.6150313784272926E-2</v>
      </c>
      <c r="AD12" s="17">
        <v>0.12388501537215819</v>
      </c>
      <c r="AE12" s="17">
        <v>0.11630208529810331</v>
      </c>
      <c r="AF12" s="17">
        <v>8.4307974088893137E-2</v>
      </c>
      <c r="AG12" s="17">
        <v>8.2770750839002302E-2</v>
      </c>
      <c r="AH12" s="17">
        <v>7.02965021176475E-2</v>
      </c>
      <c r="AI12" s="17">
        <v>0.10325116254234649</v>
      </c>
    </row>
    <row r="13" spans="2:37" ht="19" customHeight="1" x14ac:dyDescent="0.2">
      <c r="B13" s="20" t="s">
        <v>75</v>
      </c>
      <c r="C13" s="17">
        <v>5.4364293758639312E-2</v>
      </c>
      <c r="D13" s="17">
        <v>6.2007547884794283E-2</v>
      </c>
      <c r="E13" s="17">
        <v>5.6549185113676147E-2</v>
      </c>
      <c r="F13" s="17">
        <v>7.2418193108056028E-2</v>
      </c>
      <c r="G13" s="17">
        <v>3.9966965025446742E-2</v>
      </c>
      <c r="H13" s="17">
        <v>3.529819581547352E-2</v>
      </c>
      <c r="I13" s="17">
        <v>5.7365034334296003E-2</v>
      </c>
      <c r="K13" s="17">
        <v>4.0728564555478117E-2</v>
      </c>
      <c r="L13" s="17">
        <v>6.8011520102005396E-2</v>
      </c>
      <c r="N13" s="17">
        <v>5.5037235759547103E-2</v>
      </c>
      <c r="O13" s="17">
        <v>3.1616404598186827E-2</v>
      </c>
      <c r="P13" s="17">
        <v>4.0017126388768288E-2</v>
      </c>
      <c r="Q13" s="17">
        <v>7.1974028102876078E-2</v>
      </c>
      <c r="R13" s="17">
        <v>4.5200493485844311E-2</v>
      </c>
      <c r="S13" s="17">
        <v>8.2288008346976069E-2</v>
      </c>
      <c r="T13" s="17">
        <v>2.958397313359613E-2</v>
      </c>
      <c r="U13" s="17">
        <v>7.2138100430525903E-2</v>
      </c>
      <c r="V13" s="17">
        <v>7.1010123019940835E-2</v>
      </c>
      <c r="W13" s="17">
        <v>5.1394459584588513E-2</v>
      </c>
      <c r="X13" s="17">
        <v>5.6150040949565452E-2</v>
      </c>
      <c r="Y13" s="17">
        <v>2.6138706507844511E-2</v>
      </c>
      <c r="AA13" s="17">
        <v>2.3895869335737261E-2</v>
      </c>
      <c r="AB13" s="17">
        <v>5.3644208747526283E-2</v>
      </c>
      <c r="AC13" s="17">
        <v>5.5418169770534313E-2</v>
      </c>
      <c r="AD13" s="17">
        <v>4.2918922819508411E-2</v>
      </c>
      <c r="AE13" s="17">
        <v>1.9545817670648391E-2</v>
      </c>
      <c r="AF13" s="17">
        <v>5.2292858480186798E-2</v>
      </c>
      <c r="AG13" s="17">
        <v>0.125871888173192</v>
      </c>
      <c r="AH13" s="17">
        <v>0.167814652351544</v>
      </c>
      <c r="AI13" s="17">
        <v>3.7039062916113197E-2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B2:S184"/>
  <sheetViews>
    <sheetView showGridLines="0" workbookViewId="0"/>
  </sheetViews>
  <sheetFormatPr baseColWidth="10" defaultColWidth="8.83203125" defaultRowHeight="15" x14ac:dyDescent="0.2"/>
  <sheetData>
    <row r="2" spans="4:19" ht="40" customHeight="1" x14ac:dyDescent="0.2">
      <c r="D2" s="18" t="s">
        <v>490</v>
      </c>
    </row>
    <row r="3" spans="4:19" x14ac:dyDescent="0.2">
      <c r="J3" s="10" t="s">
        <v>491</v>
      </c>
      <c r="K3" s="10" t="s">
        <v>492</v>
      </c>
      <c r="L3" s="10" t="s">
        <v>493</v>
      </c>
      <c r="M3" s="10" t="s">
        <v>494</v>
      </c>
      <c r="N3" s="10" t="s">
        <v>495</v>
      </c>
      <c r="O3" s="10" t="s">
        <v>496</v>
      </c>
      <c r="P3" s="10" t="s">
        <v>497</v>
      </c>
      <c r="Q3" s="10" t="s">
        <v>498</v>
      </c>
      <c r="R3" s="10" t="s">
        <v>499</v>
      </c>
      <c r="S3" s="10" t="s">
        <v>500</v>
      </c>
    </row>
    <row r="4" spans="4:19" x14ac:dyDescent="0.2">
      <c r="J4" s="10" t="s">
        <v>501</v>
      </c>
      <c r="K4" s="10" t="s">
        <v>502</v>
      </c>
      <c r="L4" s="10" t="s">
        <v>503</v>
      </c>
      <c r="M4" s="10" t="s">
        <v>504</v>
      </c>
      <c r="N4" s="10" t="s">
        <v>505</v>
      </c>
      <c r="O4" s="10" t="s">
        <v>506</v>
      </c>
      <c r="P4" s="10" t="s">
        <v>507</v>
      </c>
      <c r="Q4" s="10" t="s">
        <v>508</v>
      </c>
      <c r="R4" s="10" t="s">
        <v>509</v>
      </c>
      <c r="S4" s="10" t="s">
        <v>510</v>
      </c>
    </row>
    <row r="5" spans="4:19" x14ac:dyDescent="0.2">
      <c r="J5" s="10" t="s">
        <v>511</v>
      </c>
      <c r="K5" s="10" t="s">
        <v>512</v>
      </c>
      <c r="L5" s="10" t="s">
        <v>513</v>
      </c>
      <c r="M5" s="10" t="s">
        <v>514</v>
      </c>
      <c r="N5" s="10" t="s">
        <v>515</v>
      </c>
      <c r="O5" s="10" t="s">
        <v>516</v>
      </c>
      <c r="P5" s="10" t="s">
        <v>517</v>
      </c>
      <c r="Q5" s="10" t="s">
        <v>518</v>
      </c>
      <c r="R5" s="10" t="s">
        <v>519</v>
      </c>
      <c r="S5" s="10" t="s">
        <v>520</v>
      </c>
    </row>
    <row r="6" spans="4:19" x14ac:dyDescent="0.2">
      <c r="J6" s="10" t="s">
        <v>521</v>
      </c>
      <c r="K6" s="10" t="s">
        <v>522</v>
      </c>
      <c r="L6" s="10" t="s">
        <v>523</v>
      </c>
      <c r="M6" s="10" t="s">
        <v>524</v>
      </c>
      <c r="N6" s="10" t="s">
        <v>525</v>
      </c>
      <c r="O6" s="10" t="s">
        <v>526</v>
      </c>
      <c r="P6" s="10" t="s">
        <v>527</v>
      </c>
      <c r="Q6" s="10" t="s">
        <v>528</v>
      </c>
      <c r="R6" s="10" t="s">
        <v>198</v>
      </c>
      <c r="S6" s="10" t="s">
        <v>529</v>
      </c>
    </row>
    <row r="7" spans="4:19" x14ac:dyDescent="0.2">
      <c r="J7" s="10" t="s">
        <v>530</v>
      </c>
      <c r="K7" s="10" t="s">
        <v>531</v>
      </c>
      <c r="L7" s="10" t="s">
        <v>532</v>
      </c>
      <c r="M7" s="10" t="s">
        <v>533</v>
      </c>
      <c r="N7" s="10" t="s">
        <v>534</v>
      </c>
      <c r="O7" s="10" t="s">
        <v>535</v>
      </c>
      <c r="P7" s="10" t="s">
        <v>536</v>
      </c>
      <c r="Q7" s="10" t="s">
        <v>537</v>
      </c>
      <c r="R7" s="10" t="s">
        <v>538</v>
      </c>
      <c r="S7" s="10" t="s">
        <v>539</v>
      </c>
    </row>
    <row r="8" spans="4:19" x14ac:dyDescent="0.2">
      <c r="J8" s="10" t="s">
        <v>540</v>
      </c>
      <c r="K8" s="10" t="s">
        <v>541</v>
      </c>
      <c r="L8" s="10" t="s">
        <v>542</v>
      </c>
      <c r="M8" s="10" t="s">
        <v>543</v>
      </c>
      <c r="N8" s="10" t="s">
        <v>544</v>
      </c>
      <c r="O8" s="10" t="s">
        <v>545</v>
      </c>
      <c r="P8" s="10" t="s">
        <v>546</v>
      </c>
      <c r="Q8" s="10" t="s">
        <v>547</v>
      </c>
      <c r="R8" s="10" t="s">
        <v>548</v>
      </c>
      <c r="S8" s="10" t="s">
        <v>549</v>
      </c>
    </row>
    <row r="9" spans="4:19" x14ac:dyDescent="0.2">
      <c r="J9" s="10" t="s">
        <v>550</v>
      </c>
      <c r="K9" s="10" t="s">
        <v>551</v>
      </c>
      <c r="L9" s="10" t="s">
        <v>552</v>
      </c>
      <c r="M9" s="10" t="s">
        <v>553</v>
      </c>
      <c r="N9" s="10" t="s">
        <v>554</v>
      </c>
      <c r="O9" s="10" t="s">
        <v>555</v>
      </c>
      <c r="P9" s="10" t="s">
        <v>556</v>
      </c>
      <c r="Q9" s="10" t="s">
        <v>557</v>
      </c>
      <c r="R9" s="10" t="s">
        <v>558</v>
      </c>
      <c r="S9" s="10" t="s">
        <v>559</v>
      </c>
    </row>
    <row r="10" spans="4:19" x14ac:dyDescent="0.2">
      <c r="J10" s="10" t="s">
        <v>560</v>
      </c>
      <c r="K10" s="10" t="s">
        <v>561</v>
      </c>
      <c r="L10" s="10" t="s">
        <v>562</v>
      </c>
      <c r="M10" s="10" t="s">
        <v>563</v>
      </c>
      <c r="N10" s="10" t="s">
        <v>564</v>
      </c>
      <c r="O10" s="10" t="s">
        <v>565</v>
      </c>
      <c r="P10" s="10" t="s">
        <v>566</v>
      </c>
      <c r="Q10" s="10" t="s">
        <v>416</v>
      </c>
      <c r="R10" s="10" t="s">
        <v>567</v>
      </c>
      <c r="S10" s="10" t="s">
        <v>568</v>
      </c>
    </row>
    <row r="11" spans="4:19" x14ac:dyDescent="0.2">
      <c r="J11" s="10" t="s">
        <v>569</v>
      </c>
      <c r="K11" s="10" t="s">
        <v>570</v>
      </c>
      <c r="L11" s="10" t="s">
        <v>571</v>
      </c>
      <c r="M11" s="10" t="s">
        <v>572</v>
      </c>
      <c r="N11" s="10" t="s">
        <v>573</v>
      </c>
      <c r="O11" s="10" t="s">
        <v>574</v>
      </c>
      <c r="P11" s="10" t="s">
        <v>575</v>
      </c>
      <c r="Q11" s="10" t="s">
        <v>576</v>
      </c>
      <c r="R11" s="10" t="s">
        <v>577</v>
      </c>
      <c r="S11" s="10" t="s">
        <v>578</v>
      </c>
    </row>
    <row r="12" spans="4:19" x14ac:dyDescent="0.2">
      <c r="J12" s="10" t="s">
        <v>579</v>
      </c>
      <c r="K12" s="10" t="s">
        <v>580</v>
      </c>
      <c r="L12" s="10" t="s">
        <v>581</v>
      </c>
      <c r="M12" s="10" t="s">
        <v>582</v>
      </c>
      <c r="N12" s="10" t="s">
        <v>583</v>
      </c>
      <c r="O12" s="10" t="s">
        <v>584</v>
      </c>
      <c r="P12" s="10" t="s">
        <v>585</v>
      </c>
      <c r="Q12" s="10" t="s">
        <v>586</v>
      </c>
      <c r="R12" s="10" t="s">
        <v>587</v>
      </c>
      <c r="S12" s="10" t="s">
        <v>588</v>
      </c>
    </row>
    <row r="13" spans="4:19" x14ac:dyDescent="0.2">
      <c r="J13" s="10" t="s">
        <v>589</v>
      </c>
      <c r="K13" s="10" t="s">
        <v>590</v>
      </c>
      <c r="L13" s="10" t="s">
        <v>591</v>
      </c>
      <c r="M13" s="10" t="s">
        <v>592</v>
      </c>
      <c r="N13" s="10" t="s">
        <v>593</v>
      </c>
      <c r="O13" s="10" t="s">
        <v>594</v>
      </c>
      <c r="P13" s="10" t="s">
        <v>595</v>
      </c>
      <c r="Q13" s="10" t="s">
        <v>596</v>
      </c>
      <c r="R13" s="10" t="s">
        <v>597</v>
      </c>
      <c r="S13" s="10" t="s">
        <v>598</v>
      </c>
    </row>
    <row r="14" spans="4:19" x14ac:dyDescent="0.2">
      <c r="J14" s="10" t="s">
        <v>599</v>
      </c>
      <c r="K14" s="10" t="s">
        <v>600</v>
      </c>
      <c r="L14" s="10" t="s">
        <v>601</v>
      </c>
      <c r="M14" s="10" t="s">
        <v>602</v>
      </c>
      <c r="N14" s="10" t="s">
        <v>603</v>
      </c>
      <c r="O14" s="10" t="s">
        <v>604</v>
      </c>
      <c r="P14" s="10" t="s">
        <v>605</v>
      </c>
      <c r="Q14" s="10" t="s">
        <v>606</v>
      </c>
      <c r="R14" s="10" t="s">
        <v>607</v>
      </c>
      <c r="S14" s="10" t="s">
        <v>608</v>
      </c>
    </row>
    <row r="15" spans="4:19" x14ac:dyDescent="0.2">
      <c r="J15" s="10" t="s">
        <v>609</v>
      </c>
      <c r="K15" s="10" t="s">
        <v>610</v>
      </c>
      <c r="L15" s="10" t="s">
        <v>611</v>
      </c>
      <c r="M15" s="10" t="s">
        <v>612</v>
      </c>
      <c r="N15" s="10" t="s">
        <v>613</v>
      </c>
      <c r="O15" s="10" t="s">
        <v>87</v>
      </c>
      <c r="P15" s="10" t="s">
        <v>614</v>
      </c>
      <c r="Q15" s="10" t="s">
        <v>615</v>
      </c>
      <c r="R15" s="10" t="s">
        <v>616</v>
      </c>
      <c r="S15" s="10" t="s">
        <v>617</v>
      </c>
    </row>
    <row r="16" spans="4:19" x14ac:dyDescent="0.2">
      <c r="J16" s="10" t="s">
        <v>618</v>
      </c>
      <c r="K16" s="10" t="s">
        <v>619</v>
      </c>
      <c r="L16" s="10" t="s">
        <v>620</v>
      </c>
      <c r="M16" s="10" t="s">
        <v>621</v>
      </c>
      <c r="N16" s="10" t="s">
        <v>622</v>
      </c>
      <c r="O16" s="10" t="s">
        <v>623</v>
      </c>
      <c r="P16" s="10" t="s">
        <v>624</v>
      </c>
      <c r="Q16" s="10" t="s">
        <v>625</v>
      </c>
      <c r="R16" s="10" t="s">
        <v>298</v>
      </c>
      <c r="S16" s="10" t="s">
        <v>626</v>
      </c>
    </row>
    <row r="17" spans="10:19" x14ac:dyDescent="0.2">
      <c r="J17" s="10" t="s">
        <v>627</v>
      </c>
      <c r="K17" s="10" t="s">
        <v>628</v>
      </c>
      <c r="L17" s="10" t="s">
        <v>629</v>
      </c>
      <c r="M17" s="10" t="s">
        <v>630</v>
      </c>
      <c r="N17" s="10" t="s">
        <v>631</v>
      </c>
      <c r="O17" s="10" t="s">
        <v>632</v>
      </c>
      <c r="P17" s="10" t="s">
        <v>633</v>
      </c>
      <c r="Q17" s="10" t="s">
        <v>634</v>
      </c>
      <c r="R17" s="10" t="s">
        <v>635</v>
      </c>
      <c r="S17" s="10" t="s">
        <v>636</v>
      </c>
    </row>
    <row r="18" spans="10:19" x14ac:dyDescent="0.2">
      <c r="J18" s="10" t="s">
        <v>637</v>
      </c>
      <c r="K18" s="10" t="s">
        <v>638</v>
      </c>
      <c r="L18" s="10" t="s">
        <v>639</v>
      </c>
      <c r="M18" s="10" t="s">
        <v>640</v>
      </c>
      <c r="N18" s="10" t="s">
        <v>641</v>
      </c>
      <c r="O18" s="10" t="s">
        <v>642</v>
      </c>
      <c r="P18" s="10" t="s">
        <v>643</v>
      </c>
      <c r="Q18" s="10" t="s">
        <v>644</v>
      </c>
      <c r="R18" s="10" t="s">
        <v>645</v>
      </c>
      <c r="S18" s="10" t="s">
        <v>646</v>
      </c>
    </row>
    <row r="19" spans="10:19" x14ac:dyDescent="0.2">
      <c r="J19" s="10" t="s">
        <v>647</v>
      </c>
      <c r="K19" s="10" t="s">
        <v>648</v>
      </c>
      <c r="L19" s="10" t="s">
        <v>649</v>
      </c>
      <c r="M19" s="10" t="s">
        <v>650</v>
      </c>
      <c r="N19" s="10" t="s">
        <v>651</v>
      </c>
      <c r="O19" s="10" t="s">
        <v>652</v>
      </c>
      <c r="P19" s="10" t="s">
        <v>653</v>
      </c>
      <c r="Q19" s="10" t="s">
        <v>654</v>
      </c>
      <c r="R19" s="10" t="s">
        <v>655</v>
      </c>
      <c r="S19" s="10" t="s">
        <v>656</v>
      </c>
    </row>
    <row r="20" spans="10:19" x14ac:dyDescent="0.2">
      <c r="J20" s="10" t="s">
        <v>657</v>
      </c>
      <c r="K20" s="10" t="s">
        <v>658</v>
      </c>
      <c r="L20" s="10" t="s">
        <v>659</v>
      </c>
      <c r="M20" s="10" t="s">
        <v>660</v>
      </c>
      <c r="N20" s="10" t="s">
        <v>661</v>
      </c>
      <c r="O20" s="10" t="s">
        <v>662</v>
      </c>
      <c r="P20" s="10" t="s">
        <v>663</v>
      </c>
      <c r="Q20" s="10" t="s">
        <v>664</v>
      </c>
      <c r="R20" s="10" t="s">
        <v>665</v>
      </c>
      <c r="S20" s="10" t="s">
        <v>666</v>
      </c>
    </row>
    <row r="21" spans="10:19" x14ac:dyDescent="0.2">
      <c r="J21" s="10" t="s">
        <v>667</v>
      </c>
      <c r="K21" s="10" t="s">
        <v>668</v>
      </c>
      <c r="L21" s="10" t="s">
        <v>669</v>
      </c>
      <c r="M21" s="10" t="s">
        <v>670</v>
      </c>
      <c r="N21" s="10" t="s">
        <v>671</v>
      </c>
      <c r="O21" s="10" t="s">
        <v>672</v>
      </c>
      <c r="P21" s="10" t="s">
        <v>673</v>
      </c>
      <c r="Q21" s="10" t="s">
        <v>674</v>
      </c>
      <c r="R21" s="10" t="s">
        <v>487</v>
      </c>
      <c r="S21" s="10" t="s">
        <v>675</v>
      </c>
    </row>
    <row r="22" spans="10:19" x14ac:dyDescent="0.2">
      <c r="J22" s="10" t="s">
        <v>676</v>
      </c>
      <c r="K22" s="10" t="s">
        <v>677</v>
      </c>
      <c r="L22" s="10" t="s">
        <v>678</v>
      </c>
      <c r="M22" s="10" t="s">
        <v>679</v>
      </c>
      <c r="N22" s="10" t="s">
        <v>680</v>
      </c>
      <c r="O22" s="10" t="s">
        <v>681</v>
      </c>
      <c r="P22" s="10" t="s">
        <v>682</v>
      </c>
      <c r="Q22" s="10" t="s">
        <v>683</v>
      </c>
      <c r="R22" s="10" t="s">
        <v>684</v>
      </c>
      <c r="S22" s="10" t="s">
        <v>685</v>
      </c>
    </row>
    <row r="23" spans="10:19" x14ac:dyDescent="0.2">
      <c r="J23" s="10" t="s">
        <v>686</v>
      </c>
      <c r="K23" s="10" t="s">
        <v>687</v>
      </c>
      <c r="L23" s="10" t="s">
        <v>688</v>
      </c>
      <c r="M23" s="10" t="s">
        <v>689</v>
      </c>
      <c r="N23" s="10" t="s">
        <v>690</v>
      </c>
      <c r="O23" s="10" t="s">
        <v>691</v>
      </c>
      <c r="P23" s="10" t="s">
        <v>692</v>
      </c>
      <c r="Q23" s="10" t="s">
        <v>693</v>
      </c>
      <c r="R23" s="10" t="s">
        <v>694</v>
      </c>
      <c r="S23" s="10" t="s">
        <v>695</v>
      </c>
    </row>
    <row r="24" spans="10:19" x14ac:dyDescent="0.2">
      <c r="J24" s="10" t="s">
        <v>696</v>
      </c>
      <c r="K24" s="10" t="s">
        <v>697</v>
      </c>
      <c r="L24" s="10" t="s">
        <v>698</v>
      </c>
      <c r="M24" s="10" t="s">
        <v>699</v>
      </c>
      <c r="N24" s="10" t="s">
        <v>700</v>
      </c>
      <c r="O24" s="10" t="s">
        <v>701</v>
      </c>
      <c r="P24" s="10" t="s">
        <v>702</v>
      </c>
      <c r="Q24" s="10" t="s">
        <v>703</v>
      </c>
      <c r="R24" s="10" t="s">
        <v>704</v>
      </c>
      <c r="S24" s="10" t="s">
        <v>705</v>
      </c>
    </row>
    <row r="25" spans="10:19" x14ac:dyDescent="0.2">
      <c r="J25" s="10" t="s">
        <v>706</v>
      </c>
      <c r="K25" s="10" t="s">
        <v>707</v>
      </c>
      <c r="L25" s="10" t="s">
        <v>708</v>
      </c>
      <c r="M25" s="10" t="s">
        <v>709</v>
      </c>
      <c r="N25" s="10" t="s">
        <v>710</v>
      </c>
      <c r="O25" s="10" t="s">
        <v>711</v>
      </c>
      <c r="P25" s="10" t="s">
        <v>712</v>
      </c>
      <c r="Q25" s="10" t="s">
        <v>713</v>
      </c>
      <c r="R25" s="10" t="s">
        <v>714</v>
      </c>
      <c r="S25" s="10" t="s">
        <v>715</v>
      </c>
    </row>
    <row r="26" spans="10:19" x14ac:dyDescent="0.2">
      <c r="J26" s="10" t="s">
        <v>716</v>
      </c>
      <c r="K26" s="10" t="s">
        <v>717</v>
      </c>
      <c r="L26" s="10" t="s">
        <v>718</v>
      </c>
      <c r="M26" s="10" t="s">
        <v>719</v>
      </c>
      <c r="N26" s="10" t="s">
        <v>720</v>
      </c>
      <c r="O26" s="10" t="s">
        <v>721</v>
      </c>
      <c r="P26" s="10" t="s">
        <v>722</v>
      </c>
      <c r="Q26" s="10" t="s">
        <v>723</v>
      </c>
      <c r="R26" s="10" t="s">
        <v>724</v>
      </c>
      <c r="S26" s="10" t="s">
        <v>725</v>
      </c>
    </row>
    <row r="27" spans="10:19" x14ac:dyDescent="0.2">
      <c r="J27" s="10" t="s">
        <v>726</v>
      </c>
      <c r="K27" s="10" t="s">
        <v>727</v>
      </c>
      <c r="L27" s="10" t="s">
        <v>728</v>
      </c>
      <c r="M27" s="10" t="s">
        <v>729</v>
      </c>
      <c r="N27" s="10" t="s">
        <v>730</v>
      </c>
      <c r="O27" s="10" t="s">
        <v>731</v>
      </c>
      <c r="P27" s="10" t="s">
        <v>732</v>
      </c>
      <c r="Q27" s="10" t="s">
        <v>733</v>
      </c>
      <c r="R27" s="10" t="s">
        <v>734</v>
      </c>
      <c r="S27" s="10" t="s">
        <v>735</v>
      </c>
    </row>
    <row r="28" spans="10:19" x14ac:dyDescent="0.2">
      <c r="J28" s="10" t="s">
        <v>736</v>
      </c>
      <c r="K28" s="10" t="s">
        <v>737</v>
      </c>
      <c r="L28" s="10" t="s">
        <v>738</v>
      </c>
      <c r="M28" s="10" t="s">
        <v>739</v>
      </c>
      <c r="N28" s="10" t="s">
        <v>740</v>
      </c>
      <c r="O28" s="10" t="s">
        <v>741</v>
      </c>
      <c r="P28" s="10" t="s">
        <v>742</v>
      </c>
      <c r="Q28" s="10" t="s">
        <v>743</v>
      </c>
      <c r="R28" s="10" t="s">
        <v>744</v>
      </c>
      <c r="S28" s="10" t="s">
        <v>745</v>
      </c>
    </row>
    <row r="29" spans="10:19" x14ac:dyDescent="0.2">
      <c r="J29" s="10" t="s">
        <v>746</v>
      </c>
      <c r="K29" s="10" t="s">
        <v>747</v>
      </c>
      <c r="L29" s="10" t="s">
        <v>748</v>
      </c>
      <c r="M29" s="10" t="s">
        <v>749</v>
      </c>
      <c r="N29" s="10" t="s">
        <v>750</v>
      </c>
      <c r="O29" s="10" t="s">
        <v>751</v>
      </c>
      <c r="P29" s="10" t="s">
        <v>752</v>
      </c>
      <c r="Q29" s="10" t="s">
        <v>753</v>
      </c>
      <c r="R29" s="10" t="s">
        <v>754</v>
      </c>
      <c r="S29" s="10" t="s">
        <v>755</v>
      </c>
    </row>
    <row r="30" spans="10:19" x14ac:dyDescent="0.2">
      <c r="J30" s="10" t="s">
        <v>756</v>
      </c>
      <c r="K30" s="10" t="s">
        <v>757</v>
      </c>
      <c r="L30" s="10" t="s">
        <v>758</v>
      </c>
      <c r="M30" s="10" t="s">
        <v>759</v>
      </c>
      <c r="N30" s="10" t="s">
        <v>760</v>
      </c>
      <c r="O30" s="10" t="s">
        <v>761</v>
      </c>
      <c r="P30" s="10" t="s">
        <v>762</v>
      </c>
      <c r="Q30" s="10" t="s">
        <v>763</v>
      </c>
      <c r="R30" s="10" t="s">
        <v>764</v>
      </c>
      <c r="S30" s="10" t="s">
        <v>765</v>
      </c>
    </row>
    <row r="31" spans="10:19" x14ac:dyDescent="0.2">
      <c r="J31" s="10" t="s">
        <v>766</v>
      </c>
      <c r="K31" s="10" t="s">
        <v>767</v>
      </c>
      <c r="L31" s="10" t="s">
        <v>768</v>
      </c>
      <c r="M31" s="10" t="s">
        <v>769</v>
      </c>
      <c r="N31" s="10" t="s">
        <v>770</v>
      </c>
      <c r="O31" s="10" t="s">
        <v>771</v>
      </c>
      <c r="P31" s="10" t="s">
        <v>772</v>
      </c>
      <c r="Q31" s="10" t="s">
        <v>773</v>
      </c>
      <c r="R31" s="10" t="s">
        <v>774</v>
      </c>
      <c r="S31" s="10" t="s">
        <v>775</v>
      </c>
    </row>
    <row r="32" spans="10:19" x14ac:dyDescent="0.2">
      <c r="J32" s="10" t="s">
        <v>776</v>
      </c>
      <c r="K32" s="10" t="s">
        <v>777</v>
      </c>
      <c r="L32" s="10" t="s">
        <v>778</v>
      </c>
      <c r="M32" s="10" t="s">
        <v>779</v>
      </c>
      <c r="N32" s="10" t="s">
        <v>780</v>
      </c>
      <c r="O32" s="10" t="s">
        <v>781</v>
      </c>
      <c r="P32" s="10" t="s">
        <v>782</v>
      </c>
      <c r="Q32" s="10" t="s">
        <v>783</v>
      </c>
      <c r="R32" s="10" t="s">
        <v>784</v>
      </c>
      <c r="S32" s="10" t="s">
        <v>785</v>
      </c>
    </row>
    <row r="33" spans="10:19" x14ac:dyDescent="0.2">
      <c r="J33" s="10" t="s">
        <v>786</v>
      </c>
      <c r="K33" s="10" t="s">
        <v>787</v>
      </c>
      <c r="L33" s="10" t="s">
        <v>788</v>
      </c>
      <c r="M33" s="10" t="s">
        <v>789</v>
      </c>
      <c r="N33" s="10" t="s">
        <v>790</v>
      </c>
      <c r="O33" s="10" t="s">
        <v>791</v>
      </c>
      <c r="P33" s="10" t="s">
        <v>792</v>
      </c>
      <c r="Q33" s="10" t="s">
        <v>793</v>
      </c>
      <c r="R33" s="10" t="s">
        <v>794</v>
      </c>
      <c r="S33" s="10" t="s">
        <v>795</v>
      </c>
    </row>
    <row r="34" spans="10:19" x14ac:dyDescent="0.2">
      <c r="J34" s="10" t="s">
        <v>796</v>
      </c>
      <c r="K34" s="10" t="s">
        <v>797</v>
      </c>
      <c r="L34" s="10" t="s">
        <v>798</v>
      </c>
      <c r="M34" s="10" t="s">
        <v>799</v>
      </c>
      <c r="N34" s="10" t="s">
        <v>800</v>
      </c>
      <c r="O34" s="10" t="s">
        <v>801</v>
      </c>
      <c r="P34" s="10" t="s">
        <v>802</v>
      </c>
      <c r="Q34" s="10" t="s">
        <v>803</v>
      </c>
      <c r="R34" s="10" t="s">
        <v>804</v>
      </c>
      <c r="S34" s="10" t="s">
        <v>805</v>
      </c>
    </row>
    <row r="35" spans="10:19" x14ac:dyDescent="0.2">
      <c r="J35" s="10" t="s">
        <v>806</v>
      </c>
      <c r="K35" s="10" t="s">
        <v>807</v>
      </c>
      <c r="L35" s="10" t="s">
        <v>808</v>
      </c>
      <c r="M35" s="10" t="s">
        <v>809</v>
      </c>
      <c r="N35" s="10" t="s">
        <v>810</v>
      </c>
      <c r="O35" s="10" t="s">
        <v>811</v>
      </c>
      <c r="P35" s="10" t="s">
        <v>812</v>
      </c>
      <c r="Q35" s="10" t="s">
        <v>813</v>
      </c>
      <c r="R35" s="10" t="s">
        <v>814</v>
      </c>
      <c r="S35" s="10" t="s">
        <v>815</v>
      </c>
    </row>
    <row r="36" spans="10:19" x14ac:dyDescent="0.2">
      <c r="J36" s="10" t="s">
        <v>816</v>
      </c>
      <c r="K36" s="10" t="s">
        <v>817</v>
      </c>
      <c r="L36" s="10" t="s">
        <v>818</v>
      </c>
      <c r="M36" s="10" t="s">
        <v>819</v>
      </c>
      <c r="N36" s="10" t="s">
        <v>820</v>
      </c>
      <c r="O36" s="10" t="s">
        <v>821</v>
      </c>
      <c r="P36" s="10" t="s">
        <v>822</v>
      </c>
      <c r="Q36" s="10" t="s">
        <v>823</v>
      </c>
      <c r="R36" s="10" t="s">
        <v>824</v>
      </c>
      <c r="S36" s="10" t="s">
        <v>825</v>
      </c>
    </row>
    <row r="37" spans="10:19" x14ac:dyDescent="0.2">
      <c r="J37" s="10" t="s">
        <v>826</v>
      </c>
      <c r="K37" s="10" t="s">
        <v>827</v>
      </c>
      <c r="L37" s="10" t="s">
        <v>828</v>
      </c>
      <c r="M37" s="10" t="s">
        <v>829</v>
      </c>
      <c r="N37" s="10" t="s">
        <v>830</v>
      </c>
      <c r="O37" s="10" t="s">
        <v>831</v>
      </c>
      <c r="P37" s="10" t="s">
        <v>832</v>
      </c>
      <c r="Q37" s="10" t="s">
        <v>833</v>
      </c>
      <c r="R37" s="10" t="s">
        <v>834</v>
      </c>
      <c r="S37" s="10" t="s">
        <v>835</v>
      </c>
    </row>
    <row r="38" spans="10:19" x14ac:dyDescent="0.2">
      <c r="J38" s="10" t="s">
        <v>836</v>
      </c>
      <c r="K38" s="10" t="s">
        <v>837</v>
      </c>
      <c r="L38" s="10" t="s">
        <v>838</v>
      </c>
      <c r="M38" s="10" t="s">
        <v>839</v>
      </c>
      <c r="N38" s="10" t="s">
        <v>840</v>
      </c>
      <c r="O38" s="10" t="s">
        <v>841</v>
      </c>
      <c r="P38" s="10" t="s">
        <v>842</v>
      </c>
      <c r="Q38" s="10" t="s">
        <v>843</v>
      </c>
      <c r="R38" s="10" t="s">
        <v>844</v>
      </c>
      <c r="S38" s="10" t="s">
        <v>845</v>
      </c>
    </row>
    <row r="39" spans="10:19" x14ac:dyDescent="0.2">
      <c r="J39" s="10" t="s">
        <v>846</v>
      </c>
      <c r="K39" s="10" t="s">
        <v>847</v>
      </c>
      <c r="L39" s="10" t="s">
        <v>848</v>
      </c>
      <c r="M39" s="10" t="s">
        <v>849</v>
      </c>
      <c r="N39" s="10" t="s">
        <v>850</v>
      </c>
      <c r="O39" s="10" t="s">
        <v>851</v>
      </c>
      <c r="P39" s="10" t="s">
        <v>852</v>
      </c>
      <c r="Q39" s="10" t="s">
        <v>853</v>
      </c>
      <c r="R39" s="10" t="s">
        <v>854</v>
      </c>
      <c r="S39" s="10" t="s">
        <v>855</v>
      </c>
    </row>
    <row r="40" spans="10:19" x14ac:dyDescent="0.2">
      <c r="J40" s="10" t="s">
        <v>856</v>
      </c>
      <c r="K40" s="10" t="s">
        <v>857</v>
      </c>
      <c r="L40" s="10" t="s">
        <v>858</v>
      </c>
      <c r="M40" s="10" t="s">
        <v>859</v>
      </c>
      <c r="N40" s="10" t="s">
        <v>860</v>
      </c>
      <c r="O40" s="10" t="s">
        <v>861</v>
      </c>
      <c r="P40" s="10" t="s">
        <v>862</v>
      </c>
      <c r="Q40" s="10" t="s">
        <v>863</v>
      </c>
      <c r="R40" s="10" t="s">
        <v>864</v>
      </c>
      <c r="S40" s="10" t="s">
        <v>865</v>
      </c>
    </row>
    <row r="41" spans="10:19" x14ac:dyDescent="0.2">
      <c r="J41" s="10" t="s">
        <v>866</v>
      </c>
      <c r="K41" s="10" t="s">
        <v>867</v>
      </c>
      <c r="L41" s="10" t="s">
        <v>868</v>
      </c>
      <c r="M41" s="10" t="s">
        <v>869</v>
      </c>
      <c r="N41" s="10" t="s">
        <v>870</v>
      </c>
      <c r="O41" s="10" t="s">
        <v>871</v>
      </c>
      <c r="P41" s="10" t="s">
        <v>872</v>
      </c>
      <c r="Q41" s="10" t="s">
        <v>873</v>
      </c>
      <c r="R41" s="10" t="s">
        <v>874</v>
      </c>
      <c r="S41" s="10" t="s">
        <v>875</v>
      </c>
    </row>
    <row r="42" spans="10:19" x14ac:dyDescent="0.2">
      <c r="J42" s="10" t="s">
        <v>876</v>
      </c>
      <c r="K42" s="10" t="s">
        <v>877</v>
      </c>
      <c r="L42" s="10" t="s">
        <v>878</v>
      </c>
      <c r="M42" s="10" t="s">
        <v>879</v>
      </c>
      <c r="N42" s="10" t="s">
        <v>880</v>
      </c>
      <c r="O42" s="10" t="s">
        <v>881</v>
      </c>
      <c r="P42" s="10" t="s">
        <v>882</v>
      </c>
      <c r="Q42" s="10" t="s">
        <v>883</v>
      </c>
      <c r="R42" s="10" t="s">
        <v>884</v>
      </c>
      <c r="S42" s="10" t="s">
        <v>885</v>
      </c>
    </row>
    <row r="43" spans="10:19" x14ac:dyDescent="0.2">
      <c r="J43" s="10" t="s">
        <v>886</v>
      </c>
      <c r="K43" s="10" t="s">
        <v>887</v>
      </c>
      <c r="L43" s="10" t="s">
        <v>888</v>
      </c>
      <c r="M43" s="10" t="s">
        <v>889</v>
      </c>
      <c r="N43" s="10" t="s">
        <v>890</v>
      </c>
      <c r="O43" s="10" t="s">
        <v>891</v>
      </c>
      <c r="P43" s="10" t="s">
        <v>892</v>
      </c>
      <c r="Q43" s="10" t="s">
        <v>893</v>
      </c>
      <c r="R43" s="10" t="s">
        <v>894</v>
      </c>
      <c r="S43" s="10" t="s">
        <v>895</v>
      </c>
    </row>
    <row r="44" spans="10:19" x14ac:dyDescent="0.2">
      <c r="J44" s="10" t="s">
        <v>896</v>
      </c>
      <c r="K44" s="10" t="s">
        <v>897</v>
      </c>
      <c r="L44" s="10" t="s">
        <v>898</v>
      </c>
      <c r="M44" s="10" t="s">
        <v>899</v>
      </c>
      <c r="N44" s="10" t="s">
        <v>900</v>
      </c>
      <c r="O44" s="10" t="s">
        <v>901</v>
      </c>
      <c r="P44" s="10" t="s">
        <v>902</v>
      </c>
      <c r="Q44" s="10" t="s">
        <v>903</v>
      </c>
      <c r="R44" s="10" t="s">
        <v>904</v>
      </c>
      <c r="S44" s="10" t="s">
        <v>905</v>
      </c>
    </row>
    <row r="45" spans="10:19" x14ac:dyDescent="0.2">
      <c r="J45" s="10" t="s">
        <v>906</v>
      </c>
      <c r="K45" s="10" t="s">
        <v>907</v>
      </c>
      <c r="L45" s="10" t="s">
        <v>908</v>
      </c>
      <c r="M45" s="10" t="s">
        <v>909</v>
      </c>
      <c r="N45" s="10" t="s">
        <v>910</v>
      </c>
      <c r="O45" s="10" t="s">
        <v>911</v>
      </c>
      <c r="P45" s="10" t="s">
        <v>912</v>
      </c>
      <c r="Q45" s="10" t="s">
        <v>913</v>
      </c>
      <c r="R45" s="10" t="s">
        <v>914</v>
      </c>
      <c r="S45" s="10" t="s">
        <v>915</v>
      </c>
    </row>
    <row r="46" spans="10:19" x14ac:dyDescent="0.2">
      <c r="J46" s="10" t="s">
        <v>916</v>
      </c>
      <c r="K46" s="10" t="s">
        <v>917</v>
      </c>
      <c r="L46" s="10" t="s">
        <v>918</v>
      </c>
      <c r="M46" s="10" t="s">
        <v>919</v>
      </c>
      <c r="N46" s="10" t="s">
        <v>920</v>
      </c>
      <c r="O46" s="10" t="s">
        <v>921</v>
      </c>
      <c r="P46" s="10" t="s">
        <v>922</v>
      </c>
      <c r="Q46" s="10" t="s">
        <v>923</v>
      </c>
      <c r="R46" s="10" t="s">
        <v>924</v>
      </c>
      <c r="S46" s="10" t="s">
        <v>925</v>
      </c>
    </row>
    <row r="47" spans="10:19" x14ac:dyDescent="0.2">
      <c r="J47" s="10" t="s">
        <v>926</v>
      </c>
      <c r="K47" s="10" t="s">
        <v>927</v>
      </c>
      <c r="L47" s="10" t="s">
        <v>928</v>
      </c>
      <c r="M47" s="10" t="s">
        <v>929</v>
      </c>
      <c r="N47" s="10" t="s">
        <v>930</v>
      </c>
      <c r="O47" s="10" t="s">
        <v>931</v>
      </c>
      <c r="P47" s="10" t="s">
        <v>932</v>
      </c>
      <c r="Q47" s="10" t="s">
        <v>933</v>
      </c>
      <c r="R47" s="10" t="s">
        <v>934</v>
      </c>
      <c r="S47" s="10" t="s">
        <v>935</v>
      </c>
    </row>
    <row r="48" spans="10:19" x14ac:dyDescent="0.2">
      <c r="J48" s="10" t="s">
        <v>936</v>
      </c>
      <c r="K48" s="10" t="s">
        <v>937</v>
      </c>
      <c r="L48" s="10" t="s">
        <v>938</v>
      </c>
      <c r="M48" s="10" t="s">
        <v>939</v>
      </c>
      <c r="N48" s="10" t="s">
        <v>940</v>
      </c>
      <c r="O48" s="10" t="s">
        <v>941</v>
      </c>
      <c r="P48" s="10" t="s">
        <v>942</v>
      </c>
      <c r="Q48" s="10" t="s">
        <v>943</v>
      </c>
      <c r="R48" s="10" t="s">
        <v>944</v>
      </c>
      <c r="S48" s="10" t="s">
        <v>945</v>
      </c>
    </row>
    <row r="49" spans="10:19" x14ac:dyDescent="0.2">
      <c r="J49" s="10" t="s">
        <v>946</v>
      </c>
      <c r="K49" s="10" t="s">
        <v>299</v>
      </c>
      <c r="L49" s="10" t="s">
        <v>947</v>
      </c>
      <c r="M49" s="10" t="s">
        <v>948</v>
      </c>
      <c r="N49" s="10" t="s">
        <v>949</v>
      </c>
      <c r="O49" s="10" t="s">
        <v>950</v>
      </c>
      <c r="P49" s="10" t="s">
        <v>951</v>
      </c>
      <c r="Q49" s="10" t="s">
        <v>952</v>
      </c>
      <c r="R49" s="10" t="s">
        <v>953</v>
      </c>
      <c r="S49" s="10" t="s">
        <v>954</v>
      </c>
    </row>
    <row r="50" spans="10:19" x14ac:dyDescent="0.2">
      <c r="J50" s="10" t="s">
        <v>955</v>
      </c>
      <c r="K50" s="10" t="s">
        <v>956</v>
      </c>
      <c r="L50" s="10" t="s">
        <v>957</v>
      </c>
      <c r="M50" s="10" t="s">
        <v>958</v>
      </c>
      <c r="N50" s="10" t="s">
        <v>959</v>
      </c>
      <c r="O50" s="10" t="s">
        <v>960</v>
      </c>
      <c r="P50" s="10" t="s">
        <v>961</v>
      </c>
      <c r="Q50" s="10" t="s">
        <v>962</v>
      </c>
      <c r="R50" s="10" t="s">
        <v>963</v>
      </c>
      <c r="S50" s="10" t="s">
        <v>964</v>
      </c>
    </row>
    <row r="51" spans="10:19" x14ac:dyDescent="0.2">
      <c r="J51" s="10" t="s">
        <v>965</v>
      </c>
      <c r="K51" s="10" t="s">
        <v>966</v>
      </c>
      <c r="L51" s="10" t="s">
        <v>967</v>
      </c>
      <c r="M51" s="10" t="s">
        <v>968</v>
      </c>
      <c r="N51" s="10" t="s">
        <v>969</v>
      </c>
      <c r="O51" s="10" t="s">
        <v>970</v>
      </c>
      <c r="P51" s="10" t="s">
        <v>971</v>
      </c>
      <c r="Q51" s="10" t="s">
        <v>972</v>
      </c>
      <c r="R51" s="10" t="s">
        <v>973</v>
      </c>
      <c r="S51" s="10" t="s">
        <v>974</v>
      </c>
    </row>
    <row r="52" spans="10:19" x14ac:dyDescent="0.2">
      <c r="J52" s="10" t="s">
        <v>975</v>
      </c>
      <c r="K52" s="10" t="s">
        <v>976</v>
      </c>
      <c r="L52" s="10" t="s">
        <v>977</v>
      </c>
      <c r="M52" s="10" t="s">
        <v>978</v>
      </c>
      <c r="N52" s="10" t="s">
        <v>979</v>
      </c>
      <c r="O52" s="10" t="s">
        <v>980</v>
      </c>
      <c r="P52" s="10" t="s">
        <v>981</v>
      </c>
      <c r="Q52" s="10" t="s">
        <v>982</v>
      </c>
      <c r="R52" s="10" t="s">
        <v>983</v>
      </c>
      <c r="S52" s="10" t="s">
        <v>984</v>
      </c>
    </row>
    <row r="53" spans="10:19" x14ac:dyDescent="0.2">
      <c r="J53" s="10" t="s">
        <v>985</v>
      </c>
      <c r="K53" s="10" t="s">
        <v>986</v>
      </c>
      <c r="L53" s="10" t="s">
        <v>987</v>
      </c>
      <c r="M53" s="10" t="s">
        <v>988</v>
      </c>
      <c r="N53" s="10" t="s">
        <v>989</v>
      </c>
      <c r="O53" s="10" t="s">
        <v>990</v>
      </c>
      <c r="P53" s="10" t="s">
        <v>991</v>
      </c>
      <c r="Q53" s="10" t="s">
        <v>992</v>
      </c>
      <c r="R53" s="10" t="s">
        <v>993</v>
      </c>
      <c r="S53" s="10" t="s">
        <v>994</v>
      </c>
    </row>
    <row r="54" spans="10:19" x14ac:dyDescent="0.2">
      <c r="J54" s="10" t="s">
        <v>995</v>
      </c>
      <c r="K54" s="10" t="s">
        <v>996</v>
      </c>
      <c r="L54" s="10" t="s">
        <v>997</v>
      </c>
      <c r="M54" s="10" t="s">
        <v>998</v>
      </c>
      <c r="N54" s="10" t="s">
        <v>999</v>
      </c>
      <c r="O54" s="10" t="s">
        <v>1000</v>
      </c>
      <c r="P54" s="10" t="s">
        <v>1001</v>
      </c>
      <c r="Q54" s="10" t="s">
        <v>1002</v>
      </c>
      <c r="R54" s="10" t="s">
        <v>1003</v>
      </c>
      <c r="S54" s="10" t="s">
        <v>297</v>
      </c>
    </row>
    <row r="55" spans="10:19" x14ac:dyDescent="0.2">
      <c r="J55" s="10" t="s">
        <v>1004</v>
      </c>
      <c r="K55" s="10" t="s">
        <v>1005</v>
      </c>
      <c r="L55" s="10" t="s">
        <v>1006</v>
      </c>
      <c r="M55" s="10" t="s">
        <v>1007</v>
      </c>
      <c r="N55" s="10" t="s">
        <v>1008</v>
      </c>
      <c r="O55" s="10" t="s">
        <v>1009</v>
      </c>
      <c r="P55" s="10" t="s">
        <v>1010</v>
      </c>
      <c r="Q55" s="10" t="s">
        <v>1011</v>
      </c>
      <c r="R55" s="10" t="s">
        <v>1012</v>
      </c>
      <c r="S55" s="10" t="s">
        <v>1013</v>
      </c>
    </row>
    <row r="56" spans="10:19" x14ac:dyDescent="0.2">
      <c r="J56" s="10" t="s">
        <v>1014</v>
      </c>
      <c r="K56" s="10" t="s">
        <v>1015</v>
      </c>
      <c r="L56" s="10" t="s">
        <v>1016</v>
      </c>
      <c r="M56" s="10" t="s">
        <v>1017</v>
      </c>
      <c r="N56" s="10" t="s">
        <v>1018</v>
      </c>
      <c r="O56" s="10" t="s">
        <v>1019</v>
      </c>
      <c r="P56" s="10" t="s">
        <v>1020</v>
      </c>
      <c r="Q56" s="10" t="s">
        <v>1021</v>
      </c>
      <c r="R56" s="10" t="s">
        <v>1022</v>
      </c>
      <c r="S56" s="10" t="s">
        <v>1023</v>
      </c>
    </row>
    <row r="57" spans="10:19" x14ac:dyDescent="0.2">
      <c r="J57" s="10" t="s">
        <v>1024</v>
      </c>
      <c r="K57" s="10" t="s">
        <v>1025</v>
      </c>
      <c r="L57" s="10" t="s">
        <v>1026</v>
      </c>
      <c r="M57" s="10" t="s">
        <v>1027</v>
      </c>
      <c r="N57" s="10" t="s">
        <v>1028</v>
      </c>
      <c r="O57" s="10" t="s">
        <v>1029</v>
      </c>
      <c r="P57" s="10" t="s">
        <v>1030</v>
      </c>
      <c r="Q57" s="10" t="s">
        <v>1031</v>
      </c>
      <c r="R57" s="10" t="s">
        <v>1032</v>
      </c>
      <c r="S57" s="10" t="s">
        <v>1033</v>
      </c>
    </row>
    <row r="58" spans="10:19" x14ac:dyDescent="0.2">
      <c r="J58" s="10" t="s">
        <v>1034</v>
      </c>
      <c r="K58" s="10" t="s">
        <v>1035</v>
      </c>
      <c r="L58" s="10" t="s">
        <v>1036</v>
      </c>
      <c r="M58" s="10" t="s">
        <v>1037</v>
      </c>
      <c r="N58" s="10" t="s">
        <v>1038</v>
      </c>
      <c r="O58" s="10" t="s">
        <v>1039</v>
      </c>
      <c r="P58" s="10" t="s">
        <v>1040</v>
      </c>
      <c r="Q58" s="10" t="s">
        <v>1041</v>
      </c>
      <c r="R58" s="10" t="s">
        <v>1042</v>
      </c>
      <c r="S58" s="10" t="s">
        <v>1043</v>
      </c>
    </row>
    <row r="59" spans="10:19" x14ac:dyDescent="0.2">
      <c r="J59" s="10" t="s">
        <v>1044</v>
      </c>
      <c r="K59" s="10" t="s">
        <v>1045</v>
      </c>
      <c r="L59" s="10" t="s">
        <v>1046</v>
      </c>
      <c r="M59" s="10" t="s">
        <v>1047</v>
      </c>
      <c r="N59" s="10" t="s">
        <v>1048</v>
      </c>
      <c r="O59" s="10" t="s">
        <v>1049</v>
      </c>
      <c r="P59" s="10" t="s">
        <v>1050</v>
      </c>
      <c r="Q59" s="10" t="s">
        <v>1051</v>
      </c>
      <c r="R59" s="10" t="s">
        <v>1052</v>
      </c>
      <c r="S59" s="10" t="s">
        <v>1053</v>
      </c>
    </row>
    <row r="60" spans="10:19" x14ac:dyDescent="0.2">
      <c r="J60" s="10" t="s">
        <v>1054</v>
      </c>
      <c r="K60" s="10" t="s">
        <v>1055</v>
      </c>
      <c r="L60" s="10" t="s">
        <v>1056</v>
      </c>
      <c r="M60" s="10" t="s">
        <v>1057</v>
      </c>
      <c r="N60" s="10" t="s">
        <v>1058</v>
      </c>
      <c r="O60" s="10" t="s">
        <v>1059</v>
      </c>
      <c r="P60" s="10" t="s">
        <v>1060</v>
      </c>
      <c r="Q60" s="10" t="s">
        <v>1061</v>
      </c>
      <c r="R60" s="10" t="s">
        <v>1062</v>
      </c>
      <c r="S60" s="10" t="s">
        <v>1063</v>
      </c>
    </row>
    <row r="61" spans="10:19" x14ac:dyDescent="0.2">
      <c r="J61" s="10" t="s">
        <v>1064</v>
      </c>
      <c r="K61" s="10" t="s">
        <v>1065</v>
      </c>
      <c r="L61" s="10" t="s">
        <v>1066</v>
      </c>
      <c r="M61" s="10" t="s">
        <v>1067</v>
      </c>
      <c r="N61" s="10" t="s">
        <v>1068</v>
      </c>
      <c r="O61" s="10" t="s">
        <v>1069</v>
      </c>
      <c r="P61" s="10" t="s">
        <v>1070</v>
      </c>
      <c r="Q61" s="10" t="s">
        <v>1071</v>
      </c>
      <c r="R61" s="10" t="s">
        <v>1072</v>
      </c>
      <c r="S61" s="10" t="s">
        <v>1073</v>
      </c>
    </row>
    <row r="62" spans="10:19" x14ac:dyDescent="0.2">
      <c r="J62" s="10" t="s">
        <v>1074</v>
      </c>
      <c r="K62" s="10" t="s">
        <v>1075</v>
      </c>
      <c r="L62" s="10" t="s">
        <v>1076</v>
      </c>
      <c r="M62" s="10" t="s">
        <v>1077</v>
      </c>
      <c r="N62" s="10" t="s">
        <v>1078</v>
      </c>
      <c r="O62" s="10" t="s">
        <v>1079</v>
      </c>
      <c r="P62" s="10" t="s">
        <v>1080</v>
      </c>
      <c r="Q62" s="10" t="s">
        <v>1081</v>
      </c>
      <c r="R62" s="10" t="s">
        <v>1082</v>
      </c>
      <c r="S62" s="10" t="s">
        <v>1083</v>
      </c>
    </row>
    <row r="63" spans="10:19" x14ac:dyDescent="0.2">
      <c r="J63" s="10" t="s">
        <v>1084</v>
      </c>
      <c r="K63" s="10" t="s">
        <v>1085</v>
      </c>
      <c r="L63" s="10" t="s">
        <v>1086</v>
      </c>
      <c r="M63" s="10" t="s">
        <v>1087</v>
      </c>
      <c r="N63" s="10" t="s">
        <v>1088</v>
      </c>
      <c r="O63" s="10" t="s">
        <v>1089</v>
      </c>
      <c r="P63" s="10" t="s">
        <v>1090</v>
      </c>
      <c r="Q63" s="10" t="s">
        <v>1091</v>
      </c>
      <c r="R63" s="10" t="s">
        <v>1092</v>
      </c>
      <c r="S63" s="10" t="s">
        <v>1093</v>
      </c>
    </row>
    <row r="64" spans="10:19" x14ac:dyDescent="0.2">
      <c r="J64" s="10" t="s">
        <v>1094</v>
      </c>
      <c r="K64" s="10" t="s">
        <v>1095</v>
      </c>
      <c r="L64" s="10" t="s">
        <v>1096</v>
      </c>
      <c r="M64" s="10" t="s">
        <v>1097</v>
      </c>
      <c r="N64" s="10" t="s">
        <v>1098</v>
      </c>
      <c r="O64" s="10" t="s">
        <v>1099</v>
      </c>
      <c r="P64" s="10" t="s">
        <v>1100</v>
      </c>
      <c r="Q64" s="10" t="s">
        <v>1101</v>
      </c>
      <c r="R64" s="10" t="s">
        <v>1102</v>
      </c>
      <c r="S64" s="10" t="s">
        <v>1103</v>
      </c>
    </row>
    <row r="65" spans="10:19" x14ac:dyDescent="0.2">
      <c r="J65" s="10" t="s">
        <v>1104</v>
      </c>
      <c r="K65" s="10" t="s">
        <v>1105</v>
      </c>
      <c r="L65" s="10" t="s">
        <v>1106</v>
      </c>
      <c r="M65" s="10" t="s">
        <v>1107</v>
      </c>
      <c r="N65" s="10" t="s">
        <v>1108</v>
      </c>
      <c r="O65" s="10" t="s">
        <v>1109</v>
      </c>
      <c r="P65" s="10" t="s">
        <v>1110</v>
      </c>
      <c r="Q65" s="10" t="s">
        <v>1111</v>
      </c>
      <c r="R65" s="10" t="s">
        <v>1112</v>
      </c>
      <c r="S65" s="10" t="s">
        <v>1113</v>
      </c>
    </row>
    <row r="66" spans="10:19" x14ac:dyDescent="0.2">
      <c r="J66" s="10" t="s">
        <v>1114</v>
      </c>
      <c r="K66" s="10" t="s">
        <v>1115</v>
      </c>
      <c r="L66" s="10" t="s">
        <v>1116</v>
      </c>
      <c r="M66" s="10" t="s">
        <v>1117</v>
      </c>
      <c r="N66" s="10" t="s">
        <v>1118</v>
      </c>
      <c r="O66" s="10" t="s">
        <v>1119</v>
      </c>
      <c r="P66" s="10" t="s">
        <v>1120</v>
      </c>
      <c r="Q66" s="10" t="s">
        <v>1121</v>
      </c>
      <c r="R66" s="10" t="s">
        <v>1122</v>
      </c>
      <c r="S66" s="10" t="s">
        <v>1123</v>
      </c>
    </row>
    <row r="67" spans="10:19" x14ac:dyDescent="0.2">
      <c r="J67" s="10" t="s">
        <v>1124</v>
      </c>
      <c r="K67" s="10" t="s">
        <v>1125</v>
      </c>
      <c r="L67" s="10" t="s">
        <v>1126</v>
      </c>
      <c r="M67" s="10" t="s">
        <v>1127</v>
      </c>
      <c r="N67" s="10" t="s">
        <v>1128</v>
      </c>
      <c r="O67" s="10" t="s">
        <v>1129</v>
      </c>
      <c r="P67" s="10" t="s">
        <v>1130</v>
      </c>
      <c r="Q67" s="10" t="s">
        <v>1131</v>
      </c>
      <c r="R67" s="10" t="s">
        <v>1132</v>
      </c>
      <c r="S67" s="10" t="s">
        <v>1133</v>
      </c>
    </row>
    <row r="68" spans="10:19" x14ac:dyDescent="0.2">
      <c r="J68" s="10" t="s">
        <v>1134</v>
      </c>
      <c r="K68" s="10" t="s">
        <v>1135</v>
      </c>
      <c r="L68" s="10" t="s">
        <v>1136</v>
      </c>
      <c r="M68" s="10" t="s">
        <v>1137</v>
      </c>
      <c r="N68" s="10" t="s">
        <v>1138</v>
      </c>
      <c r="O68" s="10" t="s">
        <v>1139</v>
      </c>
      <c r="P68" s="10" t="s">
        <v>1140</v>
      </c>
      <c r="Q68" s="10" t="s">
        <v>1141</v>
      </c>
      <c r="R68" s="10" t="s">
        <v>1142</v>
      </c>
      <c r="S68" s="10" t="s">
        <v>1143</v>
      </c>
    </row>
    <row r="69" spans="10:19" x14ac:dyDescent="0.2">
      <c r="J69" s="10" t="s">
        <v>1144</v>
      </c>
      <c r="K69" s="10" t="s">
        <v>1145</v>
      </c>
      <c r="L69" s="10" t="s">
        <v>1146</v>
      </c>
      <c r="M69" s="10" t="s">
        <v>1147</v>
      </c>
      <c r="N69" s="10" t="s">
        <v>1148</v>
      </c>
      <c r="O69" s="10" t="s">
        <v>1149</v>
      </c>
      <c r="P69" s="10" t="s">
        <v>1150</v>
      </c>
      <c r="Q69" s="10" t="s">
        <v>1151</v>
      </c>
      <c r="R69" s="10" t="s">
        <v>1152</v>
      </c>
      <c r="S69" s="10" t="s">
        <v>1153</v>
      </c>
    </row>
    <row r="70" spans="10:19" x14ac:dyDescent="0.2">
      <c r="J70" s="10" t="s">
        <v>1154</v>
      </c>
      <c r="K70" s="10" t="s">
        <v>1155</v>
      </c>
      <c r="L70" s="10" t="s">
        <v>1156</v>
      </c>
      <c r="M70" s="10" t="s">
        <v>1157</v>
      </c>
      <c r="N70" s="10" t="s">
        <v>1158</v>
      </c>
      <c r="O70" s="10" t="s">
        <v>1159</v>
      </c>
      <c r="P70" s="10" t="s">
        <v>1160</v>
      </c>
      <c r="Q70" s="10" t="s">
        <v>1161</v>
      </c>
      <c r="R70" s="10" t="s">
        <v>1162</v>
      </c>
      <c r="S70" s="10" t="s">
        <v>1163</v>
      </c>
    </row>
    <row r="71" spans="10:19" x14ac:dyDescent="0.2">
      <c r="J71" s="10" t="s">
        <v>1164</v>
      </c>
      <c r="K71" s="10" t="s">
        <v>1165</v>
      </c>
      <c r="L71" s="10" t="s">
        <v>1166</v>
      </c>
      <c r="M71" s="10" t="s">
        <v>1167</v>
      </c>
      <c r="N71" s="10" t="s">
        <v>1168</v>
      </c>
      <c r="O71" s="10" t="s">
        <v>1169</v>
      </c>
      <c r="P71" s="10" t="s">
        <v>1170</v>
      </c>
      <c r="Q71" s="10" t="s">
        <v>1171</v>
      </c>
      <c r="R71" s="10" t="s">
        <v>1172</v>
      </c>
      <c r="S71" s="10" t="s">
        <v>1173</v>
      </c>
    </row>
    <row r="72" spans="10:19" x14ac:dyDescent="0.2">
      <c r="J72" s="10" t="s">
        <v>1174</v>
      </c>
      <c r="K72" s="10" t="s">
        <v>1175</v>
      </c>
      <c r="L72" s="10" t="s">
        <v>1176</v>
      </c>
      <c r="M72" s="10" t="s">
        <v>1177</v>
      </c>
      <c r="N72" s="10" t="s">
        <v>1178</v>
      </c>
      <c r="O72" s="10" t="s">
        <v>1179</v>
      </c>
      <c r="P72" s="10" t="s">
        <v>1180</v>
      </c>
      <c r="Q72" s="10" t="s">
        <v>1181</v>
      </c>
      <c r="R72" s="10" t="s">
        <v>1182</v>
      </c>
      <c r="S72" s="10" t="s">
        <v>1183</v>
      </c>
    </row>
    <row r="73" spans="10:19" x14ac:dyDescent="0.2">
      <c r="J73" s="10" t="s">
        <v>1184</v>
      </c>
      <c r="K73" s="10" t="s">
        <v>1185</v>
      </c>
      <c r="L73" s="10" t="s">
        <v>1186</v>
      </c>
      <c r="M73" s="10" t="s">
        <v>1187</v>
      </c>
      <c r="N73" s="10" t="s">
        <v>1188</v>
      </c>
      <c r="O73" s="10" t="s">
        <v>1189</v>
      </c>
      <c r="P73" s="10" t="s">
        <v>1190</v>
      </c>
      <c r="Q73" s="10" t="s">
        <v>1191</v>
      </c>
      <c r="R73" s="10" t="s">
        <v>1192</v>
      </c>
      <c r="S73" s="10" t="s">
        <v>1193</v>
      </c>
    </row>
    <row r="74" spans="10:19" x14ac:dyDescent="0.2">
      <c r="J74" s="10" t="s">
        <v>1194</v>
      </c>
      <c r="K74" s="10" t="s">
        <v>1195</v>
      </c>
      <c r="L74" s="10" t="s">
        <v>1196</v>
      </c>
      <c r="M74" s="10" t="s">
        <v>1197</v>
      </c>
      <c r="N74" s="10" t="s">
        <v>1198</v>
      </c>
      <c r="O74" s="10" t="s">
        <v>1199</v>
      </c>
      <c r="P74" s="10" t="s">
        <v>1200</v>
      </c>
      <c r="Q74" s="10" t="s">
        <v>1201</v>
      </c>
      <c r="R74" s="10" t="s">
        <v>1202</v>
      </c>
      <c r="S74" s="10" t="s">
        <v>1203</v>
      </c>
    </row>
    <row r="75" spans="10:19" x14ac:dyDescent="0.2">
      <c r="J75" s="10" t="s">
        <v>1204</v>
      </c>
      <c r="K75" s="10" t="s">
        <v>1205</v>
      </c>
      <c r="L75" s="10" t="s">
        <v>1206</v>
      </c>
      <c r="M75" s="10" t="s">
        <v>1207</v>
      </c>
      <c r="N75" s="10" t="s">
        <v>1208</v>
      </c>
      <c r="O75" s="10" t="s">
        <v>1209</v>
      </c>
      <c r="P75" s="10" t="s">
        <v>1210</v>
      </c>
      <c r="Q75" s="10" t="s">
        <v>1211</v>
      </c>
      <c r="R75" s="10" t="s">
        <v>1212</v>
      </c>
      <c r="S75" s="10" t="s">
        <v>1213</v>
      </c>
    </row>
    <row r="76" spans="10:19" x14ac:dyDescent="0.2">
      <c r="J76" s="10" t="s">
        <v>1214</v>
      </c>
      <c r="K76" s="10" t="s">
        <v>1215</v>
      </c>
      <c r="L76" s="10" t="s">
        <v>1216</v>
      </c>
      <c r="M76" s="10" t="s">
        <v>1217</v>
      </c>
      <c r="N76" s="10" t="s">
        <v>1218</v>
      </c>
      <c r="O76" s="10" t="s">
        <v>1219</v>
      </c>
      <c r="P76" s="10" t="s">
        <v>1220</v>
      </c>
      <c r="Q76" s="10" t="s">
        <v>1221</v>
      </c>
      <c r="R76" s="10" t="s">
        <v>1222</v>
      </c>
      <c r="S76" s="10" t="s">
        <v>1223</v>
      </c>
    </row>
    <row r="77" spans="10:19" x14ac:dyDescent="0.2">
      <c r="J77" s="10" t="s">
        <v>1224</v>
      </c>
      <c r="K77" s="10" t="s">
        <v>1225</v>
      </c>
      <c r="L77" s="10" t="s">
        <v>1226</v>
      </c>
      <c r="M77" s="10" t="s">
        <v>1227</v>
      </c>
      <c r="N77" s="10" t="s">
        <v>1228</v>
      </c>
      <c r="O77" s="10" t="s">
        <v>1229</v>
      </c>
      <c r="P77" s="10" t="s">
        <v>1230</v>
      </c>
      <c r="Q77" s="10" t="s">
        <v>1231</v>
      </c>
      <c r="R77" s="10" t="s">
        <v>1232</v>
      </c>
      <c r="S77" s="10" t="s">
        <v>1233</v>
      </c>
    </row>
    <row r="78" spans="10:19" x14ac:dyDescent="0.2">
      <c r="J78" s="10" t="s">
        <v>1234</v>
      </c>
      <c r="K78" s="10" t="s">
        <v>1235</v>
      </c>
      <c r="L78" s="10" t="s">
        <v>1236</v>
      </c>
      <c r="M78" s="10" t="s">
        <v>1237</v>
      </c>
      <c r="N78" s="10" t="s">
        <v>1238</v>
      </c>
      <c r="O78" s="10" t="s">
        <v>1239</v>
      </c>
      <c r="P78" s="10" t="s">
        <v>1240</v>
      </c>
      <c r="Q78" s="10" t="s">
        <v>1241</v>
      </c>
      <c r="R78" s="10" t="s">
        <v>1242</v>
      </c>
      <c r="S78" s="10" t="s">
        <v>1243</v>
      </c>
    </row>
    <row r="79" spans="10:19" x14ac:dyDescent="0.2">
      <c r="J79" s="10" t="s">
        <v>1244</v>
      </c>
      <c r="K79" s="10" t="s">
        <v>1245</v>
      </c>
      <c r="L79" s="10" t="s">
        <v>1246</v>
      </c>
      <c r="M79" s="10" t="s">
        <v>1247</v>
      </c>
      <c r="N79" s="10" t="s">
        <v>1248</v>
      </c>
      <c r="O79" s="10" t="s">
        <v>1249</v>
      </c>
      <c r="P79" s="10" t="s">
        <v>1250</v>
      </c>
      <c r="Q79" s="10" t="s">
        <v>1251</v>
      </c>
      <c r="R79" s="10" t="s">
        <v>1252</v>
      </c>
      <c r="S79" s="10" t="s">
        <v>1253</v>
      </c>
    </row>
    <row r="80" spans="10:19" x14ac:dyDescent="0.2">
      <c r="J80" s="10" t="s">
        <v>1254</v>
      </c>
      <c r="K80" s="10" t="s">
        <v>1255</v>
      </c>
      <c r="L80" s="10" t="s">
        <v>1256</v>
      </c>
      <c r="M80" s="10" t="s">
        <v>1257</v>
      </c>
      <c r="N80" s="10" t="s">
        <v>1258</v>
      </c>
      <c r="O80" s="10" t="s">
        <v>1259</v>
      </c>
      <c r="P80" s="10" t="s">
        <v>1260</v>
      </c>
      <c r="Q80" s="10" t="s">
        <v>1261</v>
      </c>
      <c r="R80" s="10" t="s">
        <v>1262</v>
      </c>
      <c r="S80" s="10" t="s">
        <v>1263</v>
      </c>
    </row>
    <row r="81" spans="10:19" x14ac:dyDescent="0.2">
      <c r="J81" s="10" t="s">
        <v>1264</v>
      </c>
      <c r="K81" s="10" t="s">
        <v>1265</v>
      </c>
      <c r="L81" s="10" t="s">
        <v>1266</v>
      </c>
      <c r="M81" s="10" t="s">
        <v>1267</v>
      </c>
      <c r="N81" s="10" t="s">
        <v>1268</v>
      </c>
      <c r="O81" s="10" t="s">
        <v>1269</v>
      </c>
      <c r="P81" s="10" t="s">
        <v>1270</v>
      </c>
      <c r="Q81" s="10" t="s">
        <v>1271</v>
      </c>
      <c r="R81" s="10" t="s">
        <v>1272</v>
      </c>
      <c r="S81" s="10" t="s">
        <v>1273</v>
      </c>
    </row>
    <row r="82" spans="10:19" x14ac:dyDescent="0.2">
      <c r="J82" s="10" t="s">
        <v>1274</v>
      </c>
      <c r="K82" s="10" t="s">
        <v>1275</v>
      </c>
      <c r="L82" s="10" t="s">
        <v>1276</v>
      </c>
      <c r="M82" s="10" t="s">
        <v>1277</v>
      </c>
      <c r="N82" s="10" t="s">
        <v>1278</v>
      </c>
      <c r="O82" s="10" t="s">
        <v>1279</v>
      </c>
      <c r="P82" s="10" t="s">
        <v>1280</v>
      </c>
      <c r="Q82" s="10" t="s">
        <v>1281</v>
      </c>
      <c r="R82" s="10" t="s">
        <v>1282</v>
      </c>
      <c r="S82" s="10" t="s">
        <v>1283</v>
      </c>
    </row>
    <row r="83" spans="10:19" x14ac:dyDescent="0.2">
      <c r="J83" s="10" t="s">
        <v>1284</v>
      </c>
      <c r="K83" s="10" t="s">
        <v>1285</v>
      </c>
      <c r="L83" s="10" t="s">
        <v>1286</v>
      </c>
      <c r="M83" s="10" t="s">
        <v>1287</v>
      </c>
      <c r="N83" s="10" t="s">
        <v>1288</v>
      </c>
      <c r="O83" s="10" t="s">
        <v>1289</v>
      </c>
      <c r="P83" s="10" t="s">
        <v>1290</v>
      </c>
      <c r="Q83" s="10" t="s">
        <v>1291</v>
      </c>
      <c r="R83" s="10" t="s">
        <v>1292</v>
      </c>
      <c r="S83" s="10" t="s">
        <v>1293</v>
      </c>
    </row>
    <row r="84" spans="10:19" x14ac:dyDescent="0.2">
      <c r="J84" s="10" t="s">
        <v>1294</v>
      </c>
      <c r="K84" s="10" t="s">
        <v>1295</v>
      </c>
      <c r="L84" s="10" t="s">
        <v>1296</v>
      </c>
      <c r="M84" s="10" t="s">
        <v>1297</v>
      </c>
      <c r="N84" s="10" t="s">
        <v>1298</v>
      </c>
      <c r="O84" s="10" t="s">
        <v>1299</v>
      </c>
      <c r="P84" s="10" t="s">
        <v>1300</v>
      </c>
      <c r="Q84" s="10" t="s">
        <v>1301</v>
      </c>
      <c r="R84" s="10" t="s">
        <v>1302</v>
      </c>
      <c r="S84" s="10" t="s">
        <v>1303</v>
      </c>
    </row>
    <row r="85" spans="10:19" x14ac:dyDescent="0.2">
      <c r="J85" s="10" t="s">
        <v>1304</v>
      </c>
      <c r="K85" s="10" t="s">
        <v>1305</v>
      </c>
      <c r="L85" s="10" t="s">
        <v>1306</v>
      </c>
      <c r="M85" s="10" t="s">
        <v>1307</v>
      </c>
      <c r="N85" s="10" t="s">
        <v>1308</v>
      </c>
      <c r="O85" s="10" t="s">
        <v>1309</v>
      </c>
      <c r="P85" s="10" t="s">
        <v>1310</v>
      </c>
      <c r="Q85" s="10" t="s">
        <v>1311</v>
      </c>
      <c r="R85" s="10" t="s">
        <v>1312</v>
      </c>
      <c r="S85" s="10" t="s">
        <v>1313</v>
      </c>
    </row>
    <row r="86" spans="10:19" x14ac:dyDescent="0.2">
      <c r="J86" s="10" t="s">
        <v>1314</v>
      </c>
      <c r="K86" s="10" t="s">
        <v>1315</v>
      </c>
      <c r="L86" s="10" t="s">
        <v>1316</v>
      </c>
      <c r="M86" s="10" t="s">
        <v>1317</v>
      </c>
      <c r="N86" s="10" t="s">
        <v>1318</v>
      </c>
      <c r="O86" s="10" t="s">
        <v>1319</v>
      </c>
      <c r="P86" s="10" t="s">
        <v>1320</v>
      </c>
      <c r="Q86" s="10" t="s">
        <v>1321</v>
      </c>
      <c r="R86" s="10" t="s">
        <v>1322</v>
      </c>
      <c r="S86" s="10" t="s">
        <v>1323</v>
      </c>
    </row>
    <row r="87" spans="10:19" x14ac:dyDescent="0.2">
      <c r="J87" s="10" t="s">
        <v>1324</v>
      </c>
      <c r="K87" s="10" t="s">
        <v>1325</v>
      </c>
      <c r="L87" s="10" t="s">
        <v>1326</v>
      </c>
      <c r="M87" s="10" t="s">
        <v>1327</v>
      </c>
      <c r="N87" s="10" t="s">
        <v>1328</v>
      </c>
      <c r="O87" s="10" t="s">
        <v>1329</v>
      </c>
      <c r="P87" s="10" t="s">
        <v>1330</v>
      </c>
      <c r="Q87" s="10" t="s">
        <v>1331</v>
      </c>
      <c r="R87" s="10" t="s">
        <v>1332</v>
      </c>
      <c r="S87" s="10" t="s">
        <v>1333</v>
      </c>
    </row>
    <row r="88" spans="10:19" x14ac:dyDescent="0.2">
      <c r="J88" s="10" t="s">
        <v>1334</v>
      </c>
      <c r="K88" s="10" t="s">
        <v>1335</v>
      </c>
      <c r="L88" s="10" t="s">
        <v>1336</v>
      </c>
      <c r="M88" s="10" t="s">
        <v>1337</v>
      </c>
      <c r="N88" s="10" t="s">
        <v>1338</v>
      </c>
      <c r="O88" s="10" t="s">
        <v>1339</v>
      </c>
      <c r="P88" s="10" t="s">
        <v>1340</v>
      </c>
      <c r="Q88" s="10" t="s">
        <v>1341</v>
      </c>
      <c r="R88" s="10" t="s">
        <v>1342</v>
      </c>
      <c r="S88" s="10" t="s">
        <v>1343</v>
      </c>
    </row>
    <row r="89" spans="10:19" x14ac:dyDescent="0.2">
      <c r="J89" s="10" t="s">
        <v>1344</v>
      </c>
      <c r="K89" s="10" t="s">
        <v>1345</v>
      </c>
      <c r="L89" s="10" t="s">
        <v>1346</v>
      </c>
      <c r="M89" s="10" t="s">
        <v>1347</v>
      </c>
      <c r="N89" s="10" t="s">
        <v>1348</v>
      </c>
      <c r="O89" s="10" t="s">
        <v>1349</v>
      </c>
      <c r="P89" s="10" t="s">
        <v>1350</v>
      </c>
      <c r="Q89" s="10" t="s">
        <v>1351</v>
      </c>
      <c r="R89" s="10" t="s">
        <v>1352</v>
      </c>
      <c r="S89" s="10" t="s">
        <v>1353</v>
      </c>
    </row>
    <row r="90" spans="10:19" x14ac:dyDescent="0.2">
      <c r="J90" s="10" t="s">
        <v>1354</v>
      </c>
      <c r="K90" s="10" t="s">
        <v>1355</v>
      </c>
      <c r="L90" s="10" t="s">
        <v>1356</v>
      </c>
      <c r="M90" s="10" t="s">
        <v>1357</v>
      </c>
      <c r="N90" s="10" t="s">
        <v>1358</v>
      </c>
      <c r="O90" s="10" t="s">
        <v>1359</v>
      </c>
      <c r="P90" s="10" t="s">
        <v>1360</v>
      </c>
      <c r="Q90" s="10" t="s">
        <v>1361</v>
      </c>
      <c r="R90" s="10" t="s">
        <v>1362</v>
      </c>
      <c r="S90" s="10" t="s">
        <v>1363</v>
      </c>
    </row>
    <row r="91" spans="10:19" x14ac:dyDescent="0.2">
      <c r="J91" s="10" t="s">
        <v>1364</v>
      </c>
      <c r="K91" s="10" t="s">
        <v>1365</v>
      </c>
      <c r="L91" s="10" t="s">
        <v>1366</v>
      </c>
      <c r="M91" s="10" t="s">
        <v>1367</v>
      </c>
      <c r="N91" s="10" t="s">
        <v>1368</v>
      </c>
      <c r="O91" s="10" t="s">
        <v>1369</v>
      </c>
      <c r="P91" s="10" t="s">
        <v>1370</v>
      </c>
      <c r="Q91" s="10" t="s">
        <v>1371</v>
      </c>
      <c r="R91" s="10" t="s">
        <v>1372</v>
      </c>
      <c r="S91" s="10" t="s">
        <v>1373</v>
      </c>
    </row>
    <row r="92" spans="10:19" x14ac:dyDescent="0.2">
      <c r="J92" s="10" t="s">
        <v>1374</v>
      </c>
      <c r="K92" s="10" t="s">
        <v>1375</v>
      </c>
      <c r="L92" s="10" t="s">
        <v>1376</v>
      </c>
      <c r="M92" s="10" t="s">
        <v>1377</v>
      </c>
      <c r="N92" s="10" t="s">
        <v>1378</v>
      </c>
      <c r="O92" s="10" t="s">
        <v>1379</v>
      </c>
      <c r="P92" s="10" t="s">
        <v>1380</v>
      </c>
      <c r="Q92" s="10" t="s">
        <v>1381</v>
      </c>
      <c r="R92" s="10" t="s">
        <v>1382</v>
      </c>
      <c r="S92" s="10" t="s">
        <v>1383</v>
      </c>
    </row>
    <row r="93" spans="10:19" x14ac:dyDescent="0.2">
      <c r="J93" s="10" t="s">
        <v>1384</v>
      </c>
      <c r="K93" s="10" t="s">
        <v>1385</v>
      </c>
      <c r="L93" s="10" t="s">
        <v>1386</v>
      </c>
      <c r="M93" s="10" t="s">
        <v>1387</v>
      </c>
      <c r="N93" s="10" t="s">
        <v>1388</v>
      </c>
      <c r="O93" s="10" t="s">
        <v>1389</v>
      </c>
      <c r="P93" s="10" t="s">
        <v>1390</v>
      </c>
      <c r="Q93" s="10" t="s">
        <v>1391</v>
      </c>
      <c r="R93" s="10" t="s">
        <v>1392</v>
      </c>
      <c r="S93" s="10" t="s">
        <v>1393</v>
      </c>
    </row>
    <row r="94" spans="10:19" x14ac:dyDescent="0.2">
      <c r="J94" s="10" t="s">
        <v>1394</v>
      </c>
      <c r="K94" s="10" t="s">
        <v>1395</v>
      </c>
      <c r="L94" s="10" t="s">
        <v>1396</v>
      </c>
      <c r="M94" s="10" t="s">
        <v>1397</v>
      </c>
      <c r="N94" s="10" t="s">
        <v>1398</v>
      </c>
      <c r="O94" s="10" t="s">
        <v>1399</v>
      </c>
      <c r="P94" s="10" t="s">
        <v>1400</v>
      </c>
      <c r="Q94" s="10" t="s">
        <v>1401</v>
      </c>
      <c r="R94" s="10" t="s">
        <v>1402</v>
      </c>
      <c r="S94" s="10" t="s">
        <v>1403</v>
      </c>
    </row>
    <row r="95" spans="10:19" x14ac:dyDescent="0.2">
      <c r="J95" s="10" t="s">
        <v>1404</v>
      </c>
      <c r="K95" s="10" t="s">
        <v>1405</v>
      </c>
      <c r="L95" s="10" t="s">
        <v>1406</v>
      </c>
      <c r="M95" s="10" t="s">
        <v>1407</v>
      </c>
      <c r="N95" s="10" t="s">
        <v>1408</v>
      </c>
      <c r="O95" s="10" t="s">
        <v>1409</v>
      </c>
      <c r="P95" s="10" t="s">
        <v>1410</v>
      </c>
      <c r="Q95" s="10" t="s">
        <v>1411</v>
      </c>
      <c r="R95" s="10" t="s">
        <v>1412</v>
      </c>
      <c r="S95" s="10" t="s">
        <v>1413</v>
      </c>
    </row>
    <row r="96" spans="10:19" x14ac:dyDescent="0.2">
      <c r="J96" s="10" t="s">
        <v>1414</v>
      </c>
      <c r="K96" s="10" t="s">
        <v>1415</v>
      </c>
      <c r="L96" s="10" t="s">
        <v>1416</v>
      </c>
      <c r="M96" s="10" t="s">
        <v>1417</v>
      </c>
      <c r="N96" s="10" t="s">
        <v>1418</v>
      </c>
      <c r="O96" s="10" t="s">
        <v>1419</v>
      </c>
      <c r="P96" s="10" t="s">
        <v>1420</v>
      </c>
      <c r="Q96" s="10" t="s">
        <v>1421</v>
      </c>
      <c r="R96" s="10" t="s">
        <v>1422</v>
      </c>
      <c r="S96" s="10" t="s">
        <v>1423</v>
      </c>
    </row>
    <row r="97" spans="10:19" x14ac:dyDescent="0.2">
      <c r="J97" s="10" t="s">
        <v>1424</v>
      </c>
      <c r="K97" s="10" t="s">
        <v>1425</v>
      </c>
      <c r="L97" s="10" t="s">
        <v>1426</v>
      </c>
      <c r="M97" s="10" t="s">
        <v>1427</v>
      </c>
      <c r="N97" s="10" t="s">
        <v>1428</v>
      </c>
      <c r="O97" s="10" t="s">
        <v>1429</v>
      </c>
      <c r="P97" s="10" t="s">
        <v>1430</v>
      </c>
      <c r="Q97" s="10" t="s">
        <v>1431</v>
      </c>
      <c r="R97" s="10" t="s">
        <v>1432</v>
      </c>
      <c r="S97" s="10" t="s">
        <v>1433</v>
      </c>
    </row>
    <row r="98" spans="10:19" x14ac:dyDescent="0.2">
      <c r="J98" s="10" t="s">
        <v>1434</v>
      </c>
      <c r="K98" s="10" t="s">
        <v>1435</v>
      </c>
      <c r="L98" s="10" t="s">
        <v>1436</v>
      </c>
      <c r="M98" s="10" t="s">
        <v>1437</v>
      </c>
      <c r="N98" s="10" t="s">
        <v>1438</v>
      </c>
      <c r="O98" s="10" t="s">
        <v>1439</v>
      </c>
      <c r="P98" s="10" t="s">
        <v>1440</v>
      </c>
      <c r="Q98" s="10" t="s">
        <v>1441</v>
      </c>
      <c r="R98" s="10" t="s">
        <v>1442</v>
      </c>
      <c r="S98" s="10" t="s">
        <v>1443</v>
      </c>
    </row>
    <row r="99" spans="10:19" x14ac:dyDescent="0.2">
      <c r="J99" s="10" t="s">
        <v>1444</v>
      </c>
      <c r="K99" s="10" t="s">
        <v>1445</v>
      </c>
      <c r="L99" s="10" t="s">
        <v>1446</v>
      </c>
      <c r="M99" s="10" t="s">
        <v>1447</v>
      </c>
      <c r="N99" s="10" t="s">
        <v>1448</v>
      </c>
      <c r="O99" s="10" t="s">
        <v>1449</v>
      </c>
      <c r="P99" s="10" t="s">
        <v>1450</v>
      </c>
      <c r="Q99" s="10" t="s">
        <v>1451</v>
      </c>
      <c r="R99" s="10" t="s">
        <v>1452</v>
      </c>
      <c r="S99" s="10" t="s">
        <v>1453</v>
      </c>
    </row>
    <row r="100" spans="10:19" x14ac:dyDescent="0.2">
      <c r="J100" s="10" t="s">
        <v>1454</v>
      </c>
      <c r="K100" s="10" t="s">
        <v>1455</v>
      </c>
      <c r="L100" s="10" t="s">
        <v>1456</v>
      </c>
      <c r="M100" s="10" t="s">
        <v>1457</v>
      </c>
      <c r="N100" s="10" t="s">
        <v>1458</v>
      </c>
      <c r="O100" s="10" t="s">
        <v>1459</v>
      </c>
      <c r="P100" s="10" t="s">
        <v>1460</v>
      </c>
      <c r="Q100" s="10" t="s">
        <v>1461</v>
      </c>
      <c r="R100" s="10" t="s">
        <v>1462</v>
      </c>
      <c r="S100" s="10" t="s">
        <v>1463</v>
      </c>
    </row>
    <row r="101" spans="10:19" x14ac:dyDescent="0.2">
      <c r="J101" s="10" t="s">
        <v>1464</v>
      </c>
      <c r="K101" s="10" t="s">
        <v>1465</v>
      </c>
      <c r="L101" s="10" t="s">
        <v>1466</v>
      </c>
      <c r="M101" s="10" t="s">
        <v>1467</v>
      </c>
      <c r="N101" s="10" t="s">
        <v>1468</v>
      </c>
      <c r="O101" s="10" t="s">
        <v>1469</v>
      </c>
      <c r="P101" s="10" t="s">
        <v>1470</v>
      </c>
      <c r="Q101" s="10" t="s">
        <v>1471</v>
      </c>
      <c r="R101" s="10" t="s">
        <v>1472</v>
      </c>
      <c r="S101" s="10" t="s">
        <v>1473</v>
      </c>
    </row>
    <row r="102" spans="10:19" x14ac:dyDescent="0.2">
      <c r="J102" s="10" t="s">
        <v>1474</v>
      </c>
      <c r="K102" s="10" t="s">
        <v>1475</v>
      </c>
      <c r="L102" s="10" t="s">
        <v>1476</v>
      </c>
      <c r="M102" s="10" t="s">
        <v>1477</v>
      </c>
      <c r="N102" s="10" t="s">
        <v>1478</v>
      </c>
      <c r="O102" s="10" t="s">
        <v>1479</v>
      </c>
      <c r="P102" s="10" t="s">
        <v>1480</v>
      </c>
      <c r="Q102" s="10" t="s">
        <v>1481</v>
      </c>
      <c r="R102" s="10" t="s">
        <v>1482</v>
      </c>
      <c r="S102" s="10" t="s">
        <v>1483</v>
      </c>
    </row>
    <row r="103" spans="10:19" x14ac:dyDescent="0.2">
      <c r="J103" s="10" t="s">
        <v>1484</v>
      </c>
      <c r="K103" s="10" t="s">
        <v>1485</v>
      </c>
      <c r="L103" s="10" t="s">
        <v>1486</v>
      </c>
      <c r="M103" s="10" t="s">
        <v>1487</v>
      </c>
      <c r="N103" s="10" t="s">
        <v>1488</v>
      </c>
      <c r="O103" s="10" t="s">
        <v>1489</v>
      </c>
      <c r="P103" s="10" t="s">
        <v>1490</v>
      </c>
      <c r="Q103" s="10" t="s">
        <v>1491</v>
      </c>
      <c r="R103" s="10" t="s">
        <v>1492</v>
      </c>
      <c r="S103" s="10" t="s">
        <v>1493</v>
      </c>
    </row>
    <row r="104" spans="10:19" x14ac:dyDescent="0.2">
      <c r="J104" s="10" t="s">
        <v>1494</v>
      </c>
      <c r="K104" s="10" t="s">
        <v>1495</v>
      </c>
      <c r="L104" s="10" t="s">
        <v>1496</v>
      </c>
      <c r="M104" s="10" t="s">
        <v>1497</v>
      </c>
      <c r="N104" s="10" t="s">
        <v>1498</v>
      </c>
      <c r="O104" s="10" t="s">
        <v>1499</v>
      </c>
      <c r="P104" s="10" t="s">
        <v>1500</v>
      </c>
      <c r="Q104" s="10" t="s">
        <v>1501</v>
      </c>
      <c r="R104" s="10" t="s">
        <v>1502</v>
      </c>
      <c r="S104" s="10" t="s">
        <v>1503</v>
      </c>
    </row>
    <row r="105" spans="10:19" x14ac:dyDescent="0.2">
      <c r="J105" s="10" t="s">
        <v>1504</v>
      </c>
      <c r="K105" s="10" t="s">
        <v>1505</v>
      </c>
      <c r="L105" s="10" t="s">
        <v>1506</v>
      </c>
      <c r="M105" s="10" t="s">
        <v>1507</v>
      </c>
      <c r="N105" s="10" t="s">
        <v>1508</v>
      </c>
      <c r="O105" s="10" t="s">
        <v>1509</v>
      </c>
      <c r="P105" s="10" t="s">
        <v>1510</v>
      </c>
      <c r="Q105" s="10" t="s">
        <v>1511</v>
      </c>
      <c r="R105" s="10" t="s">
        <v>1512</v>
      </c>
      <c r="S105" s="10" t="s">
        <v>1513</v>
      </c>
    </row>
    <row r="106" spans="10:19" x14ac:dyDescent="0.2">
      <c r="J106" s="10" t="s">
        <v>1514</v>
      </c>
      <c r="K106" s="10" t="s">
        <v>1515</v>
      </c>
      <c r="L106" s="10" t="s">
        <v>1516</v>
      </c>
      <c r="M106" s="10" t="s">
        <v>1517</v>
      </c>
      <c r="N106" s="10" t="s">
        <v>1518</v>
      </c>
      <c r="O106" s="10" t="s">
        <v>1519</v>
      </c>
      <c r="P106" s="10" t="s">
        <v>38</v>
      </c>
      <c r="Q106" s="10" t="s">
        <v>1520</v>
      </c>
      <c r="R106" s="10" t="s">
        <v>1521</v>
      </c>
      <c r="S106" s="10" t="s">
        <v>1522</v>
      </c>
    </row>
    <row r="107" spans="10:19" x14ac:dyDescent="0.2">
      <c r="J107" s="10" t="s">
        <v>1523</v>
      </c>
      <c r="K107" s="10" t="s">
        <v>1524</v>
      </c>
      <c r="L107" s="10" t="s">
        <v>1525</v>
      </c>
      <c r="M107" s="10" t="s">
        <v>1526</v>
      </c>
      <c r="N107" s="10" t="s">
        <v>1527</v>
      </c>
      <c r="O107" s="10" t="s">
        <v>1528</v>
      </c>
      <c r="P107" s="10" t="s">
        <v>1529</v>
      </c>
      <c r="Q107" s="10" t="s">
        <v>1530</v>
      </c>
      <c r="R107" s="10" t="s">
        <v>1531</v>
      </c>
      <c r="S107" s="10" t="s">
        <v>1532</v>
      </c>
    </row>
    <row r="108" spans="10:19" x14ac:dyDescent="0.2">
      <c r="J108" s="10" t="s">
        <v>1533</v>
      </c>
      <c r="K108" s="10" t="s">
        <v>1534</v>
      </c>
      <c r="L108" s="10" t="s">
        <v>1535</v>
      </c>
      <c r="M108" s="10" t="s">
        <v>1536</v>
      </c>
      <c r="N108" s="10" t="s">
        <v>1537</v>
      </c>
      <c r="O108" s="10" t="s">
        <v>1538</v>
      </c>
      <c r="P108" s="10" t="s">
        <v>1539</v>
      </c>
      <c r="Q108" s="10" t="s">
        <v>1540</v>
      </c>
      <c r="R108" s="10" t="s">
        <v>1541</v>
      </c>
      <c r="S108" s="10" t="s">
        <v>1542</v>
      </c>
    </row>
    <row r="109" spans="10:19" x14ac:dyDescent="0.2">
      <c r="J109" s="10" t="s">
        <v>1543</v>
      </c>
      <c r="K109" s="10" t="s">
        <v>1544</v>
      </c>
      <c r="L109" s="10" t="s">
        <v>1545</v>
      </c>
      <c r="M109" s="10" t="s">
        <v>1546</v>
      </c>
      <c r="N109" s="10" t="s">
        <v>1547</v>
      </c>
      <c r="O109" s="10" t="s">
        <v>1548</v>
      </c>
      <c r="P109" s="10" t="s">
        <v>1549</v>
      </c>
      <c r="Q109" s="10" t="s">
        <v>1550</v>
      </c>
      <c r="R109" s="10" t="s">
        <v>1551</v>
      </c>
      <c r="S109" s="10" t="s">
        <v>1552</v>
      </c>
    </row>
    <row r="110" spans="10:19" x14ac:dyDescent="0.2">
      <c r="J110" s="10" t="s">
        <v>1553</v>
      </c>
      <c r="K110" s="10" t="s">
        <v>1554</v>
      </c>
      <c r="L110" s="10" t="s">
        <v>1555</v>
      </c>
      <c r="M110" s="10" t="s">
        <v>1556</v>
      </c>
      <c r="N110" s="10" t="s">
        <v>1557</v>
      </c>
      <c r="O110" s="10" t="s">
        <v>1558</v>
      </c>
      <c r="P110" s="10" t="s">
        <v>1559</v>
      </c>
      <c r="Q110" s="10" t="s">
        <v>1560</v>
      </c>
      <c r="R110" s="10" t="s">
        <v>1561</v>
      </c>
      <c r="S110" s="10" t="s">
        <v>1562</v>
      </c>
    </row>
    <row r="111" spans="10:19" x14ac:dyDescent="0.2">
      <c r="J111" s="10" t="s">
        <v>1563</v>
      </c>
      <c r="K111" s="10" t="s">
        <v>1564</v>
      </c>
      <c r="L111" s="10" t="s">
        <v>1565</v>
      </c>
      <c r="M111" s="10" t="s">
        <v>1566</v>
      </c>
      <c r="N111" s="10" t="s">
        <v>1567</v>
      </c>
      <c r="O111" s="10" t="s">
        <v>1568</v>
      </c>
      <c r="P111" s="10" t="s">
        <v>1569</v>
      </c>
      <c r="Q111" s="10" t="s">
        <v>1570</v>
      </c>
      <c r="R111" s="10" t="s">
        <v>1571</v>
      </c>
      <c r="S111" s="10" t="s">
        <v>1572</v>
      </c>
    </row>
    <row r="112" spans="10:19" x14ac:dyDescent="0.2">
      <c r="J112" s="10" t="s">
        <v>1573</v>
      </c>
      <c r="K112" s="10" t="s">
        <v>1574</v>
      </c>
      <c r="L112" s="10" t="s">
        <v>1575</v>
      </c>
      <c r="M112" s="10" t="s">
        <v>1576</v>
      </c>
      <c r="N112" s="10" t="s">
        <v>1577</v>
      </c>
      <c r="O112" s="10" t="s">
        <v>1578</v>
      </c>
      <c r="P112" s="10" t="s">
        <v>1579</v>
      </c>
      <c r="Q112" s="10" t="s">
        <v>1580</v>
      </c>
      <c r="R112" s="10" t="s">
        <v>1581</v>
      </c>
      <c r="S112" s="10" t="s">
        <v>1582</v>
      </c>
    </row>
    <row r="113" spans="10:19" x14ac:dyDescent="0.2">
      <c r="J113" s="10" t="s">
        <v>1583</v>
      </c>
      <c r="K113" s="10" t="s">
        <v>1584</v>
      </c>
      <c r="L113" s="10" t="s">
        <v>1585</v>
      </c>
      <c r="M113" s="10" t="s">
        <v>127</v>
      </c>
      <c r="N113" s="10" t="s">
        <v>1586</v>
      </c>
      <c r="O113" s="10" t="s">
        <v>1587</v>
      </c>
      <c r="P113" s="10" t="s">
        <v>1588</v>
      </c>
      <c r="Q113" s="10" t="s">
        <v>1589</v>
      </c>
      <c r="R113" s="10" t="s">
        <v>1590</v>
      </c>
      <c r="S113" s="10" t="s">
        <v>1591</v>
      </c>
    </row>
    <row r="114" spans="10:19" x14ac:dyDescent="0.2">
      <c r="J114" s="10" t="s">
        <v>1592</v>
      </c>
      <c r="K114" s="10" t="s">
        <v>1593</v>
      </c>
      <c r="L114" s="10" t="s">
        <v>1594</v>
      </c>
      <c r="M114" s="10" t="s">
        <v>1595</v>
      </c>
      <c r="N114" s="10" t="s">
        <v>1596</v>
      </c>
      <c r="O114" s="10" t="s">
        <v>1597</v>
      </c>
      <c r="P114" s="10" t="s">
        <v>1598</v>
      </c>
      <c r="Q114" s="10" t="s">
        <v>1599</v>
      </c>
      <c r="R114" s="10" t="s">
        <v>1600</v>
      </c>
      <c r="S114" s="10" t="s">
        <v>1601</v>
      </c>
    </row>
    <row r="115" spans="10:19" x14ac:dyDescent="0.2">
      <c r="J115" s="10" t="s">
        <v>1602</v>
      </c>
      <c r="K115" s="10" t="s">
        <v>1603</v>
      </c>
      <c r="L115" s="10" t="s">
        <v>1604</v>
      </c>
      <c r="M115" s="10" t="s">
        <v>1605</v>
      </c>
      <c r="N115" s="10" t="s">
        <v>1606</v>
      </c>
      <c r="O115" s="10" t="s">
        <v>1607</v>
      </c>
      <c r="P115" s="10" t="s">
        <v>1608</v>
      </c>
      <c r="Q115" s="10" t="s">
        <v>1609</v>
      </c>
      <c r="R115" s="10" t="s">
        <v>1610</v>
      </c>
      <c r="S115" s="10" t="s">
        <v>1611</v>
      </c>
    </row>
    <row r="116" spans="10:19" x14ac:dyDescent="0.2">
      <c r="J116" s="10" t="s">
        <v>1612</v>
      </c>
      <c r="K116" s="10" t="s">
        <v>1613</v>
      </c>
      <c r="L116" s="10" t="s">
        <v>59</v>
      </c>
      <c r="M116" s="10" t="s">
        <v>1614</v>
      </c>
      <c r="N116" s="10" t="s">
        <v>1615</v>
      </c>
      <c r="O116" s="10" t="s">
        <v>1616</v>
      </c>
      <c r="P116" s="10" t="s">
        <v>1617</v>
      </c>
      <c r="Q116" s="10" t="s">
        <v>1618</v>
      </c>
      <c r="R116" s="10" t="s">
        <v>1619</v>
      </c>
      <c r="S116" s="10" t="s">
        <v>1620</v>
      </c>
    </row>
    <row r="117" spans="10:19" x14ac:dyDescent="0.2">
      <c r="J117" s="10" t="s">
        <v>1621</v>
      </c>
      <c r="K117" s="10" t="s">
        <v>1622</v>
      </c>
      <c r="L117" s="10" t="s">
        <v>1623</v>
      </c>
      <c r="M117" s="10" t="s">
        <v>1624</v>
      </c>
      <c r="N117" s="10" t="s">
        <v>1625</v>
      </c>
      <c r="O117" s="10" t="s">
        <v>1626</v>
      </c>
      <c r="P117" s="10" t="s">
        <v>1627</v>
      </c>
      <c r="Q117" s="10" t="s">
        <v>1628</v>
      </c>
      <c r="R117" s="10" t="s">
        <v>1629</v>
      </c>
      <c r="S117" s="10" t="s">
        <v>1630</v>
      </c>
    </row>
    <row r="118" spans="10:19" x14ac:dyDescent="0.2">
      <c r="J118" s="10" t="s">
        <v>1631</v>
      </c>
      <c r="K118" s="10" t="s">
        <v>1632</v>
      </c>
      <c r="L118" s="10" t="s">
        <v>1633</v>
      </c>
      <c r="M118" s="10" t="s">
        <v>1634</v>
      </c>
      <c r="N118" s="10" t="s">
        <v>1635</v>
      </c>
      <c r="O118" s="10" t="s">
        <v>1636</v>
      </c>
      <c r="P118" s="10" t="s">
        <v>1637</v>
      </c>
      <c r="Q118" s="10" t="s">
        <v>1638</v>
      </c>
      <c r="R118" s="10" t="s">
        <v>1639</v>
      </c>
      <c r="S118" s="10" t="s">
        <v>1640</v>
      </c>
    </row>
    <row r="119" spans="10:19" x14ac:dyDescent="0.2">
      <c r="J119" s="10" t="s">
        <v>1641</v>
      </c>
      <c r="K119" s="10" t="s">
        <v>1642</v>
      </c>
      <c r="L119" s="10" t="s">
        <v>1643</v>
      </c>
      <c r="M119" s="10" t="s">
        <v>1644</v>
      </c>
      <c r="N119" s="10" t="s">
        <v>1645</v>
      </c>
      <c r="O119" s="10" t="s">
        <v>1646</v>
      </c>
      <c r="P119" s="10" t="s">
        <v>1647</v>
      </c>
      <c r="Q119" s="10" t="s">
        <v>1648</v>
      </c>
      <c r="R119" s="10" t="s">
        <v>1649</v>
      </c>
      <c r="S119" s="10" t="s">
        <v>1650</v>
      </c>
    </row>
    <row r="120" spans="10:19" x14ac:dyDescent="0.2">
      <c r="J120" s="10" t="s">
        <v>1651</v>
      </c>
      <c r="K120" s="10" t="s">
        <v>1652</v>
      </c>
      <c r="L120" s="10" t="s">
        <v>1653</v>
      </c>
      <c r="M120" s="10" t="s">
        <v>1654</v>
      </c>
      <c r="N120" s="10" t="s">
        <v>1655</v>
      </c>
      <c r="O120" s="10" t="s">
        <v>1656</v>
      </c>
      <c r="P120" s="10" t="s">
        <v>1657</v>
      </c>
      <c r="Q120" s="10" t="s">
        <v>1658</v>
      </c>
      <c r="R120" s="10" t="s">
        <v>1659</v>
      </c>
      <c r="S120" s="10" t="s">
        <v>1660</v>
      </c>
    </row>
    <row r="121" spans="10:19" x14ac:dyDescent="0.2">
      <c r="J121" s="10" t="s">
        <v>1661</v>
      </c>
      <c r="K121" s="10" t="s">
        <v>1662</v>
      </c>
      <c r="L121" s="10" t="s">
        <v>1663</v>
      </c>
      <c r="M121" s="10" t="s">
        <v>1664</v>
      </c>
      <c r="N121" s="10" t="s">
        <v>1665</v>
      </c>
      <c r="O121" s="10" t="s">
        <v>1666</v>
      </c>
      <c r="P121" s="10" t="s">
        <v>1667</v>
      </c>
      <c r="Q121" s="10" t="s">
        <v>1668</v>
      </c>
      <c r="R121" s="10" t="s">
        <v>1669</v>
      </c>
      <c r="S121" s="10" t="s">
        <v>1670</v>
      </c>
    </row>
    <row r="122" spans="10:19" x14ac:dyDescent="0.2">
      <c r="J122" s="10" t="s">
        <v>1671</v>
      </c>
      <c r="K122" s="10" t="s">
        <v>1672</v>
      </c>
      <c r="L122" s="10" t="s">
        <v>1673</v>
      </c>
      <c r="M122" s="10" t="s">
        <v>1674</v>
      </c>
      <c r="N122" s="10" t="s">
        <v>1675</v>
      </c>
      <c r="O122" s="10" t="s">
        <v>1676</v>
      </c>
      <c r="P122" s="10" t="s">
        <v>1677</v>
      </c>
      <c r="Q122" s="10" t="s">
        <v>1678</v>
      </c>
      <c r="R122" s="10" t="s">
        <v>1679</v>
      </c>
      <c r="S122" s="10" t="s">
        <v>1680</v>
      </c>
    </row>
    <row r="123" spans="10:19" x14ac:dyDescent="0.2">
      <c r="J123" s="10" t="s">
        <v>1681</v>
      </c>
      <c r="K123" s="10" t="s">
        <v>1682</v>
      </c>
      <c r="L123" s="10" t="s">
        <v>1683</v>
      </c>
      <c r="M123" s="10" t="s">
        <v>1684</v>
      </c>
      <c r="N123" s="10" t="s">
        <v>1685</v>
      </c>
      <c r="O123" s="10" t="s">
        <v>1686</v>
      </c>
      <c r="P123" s="10" t="s">
        <v>1687</v>
      </c>
      <c r="Q123" s="10" t="s">
        <v>1688</v>
      </c>
      <c r="R123" s="10" t="s">
        <v>1689</v>
      </c>
      <c r="S123" s="10" t="s">
        <v>1690</v>
      </c>
    </row>
    <row r="124" spans="10:19" x14ac:dyDescent="0.2">
      <c r="J124" s="10" t="s">
        <v>1691</v>
      </c>
      <c r="K124" s="10" t="s">
        <v>1692</v>
      </c>
      <c r="L124" s="10" t="s">
        <v>1693</v>
      </c>
      <c r="M124" s="10" t="s">
        <v>1694</v>
      </c>
      <c r="N124" s="10" t="s">
        <v>1695</v>
      </c>
      <c r="O124" s="10" t="s">
        <v>1696</v>
      </c>
      <c r="P124" s="10" t="s">
        <v>1697</v>
      </c>
      <c r="Q124" s="10" t="s">
        <v>1698</v>
      </c>
      <c r="R124" s="10" t="s">
        <v>1699</v>
      </c>
      <c r="S124" s="10" t="s">
        <v>1700</v>
      </c>
    </row>
    <row r="125" spans="10:19" x14ac:dyDescent="0.2">
      <c r="J125" s="10" t="s">
        <v>1701</v>
      </c>
      <c r="K125" s="10" t="s">
        <v>1702</v>
      </c>
      <c r="L125" s="10" t="s">
        <v>1703</v>
      </c>
      <c r="M125" s="10" t="s">
        <v>1704</v>
      </c>
      <c r="N125" s="10" t="s">
        <v>1705</v>
      </c>
      <c r="O125" s="10" t="s">
        <v>1706</v>
      </c>
      <c r="P125" s="10" t="s">
        <v>1707</v>
      </c>
      <c r="Q125" s="10" t="s">
        <v>1708</v>
      </c>
      <c r="R125" s="10" t="s">
        <v>1709</v>
      </c>
      <c r="S125" s="10" t="s">
        <v>1710</v>
      </c>
    </row>
    <row r="126" spans="10:19" x14ac:dyDescent="0.2">
      <c r="J126" s="10" t="s">
        <v>1711</v>
      </c>
      <c r="K126" s="10" t="s">
        <v>1712</v>
      </c>
      <c r="L126" s="10" t="s">
        <v>1713</v>
      </c>
      <c r="M126" s="10" t="s">
        <v>1714</v>
      </c>
      <c r="N126" s="10" t="s">
        <v>1715</v>
      </c>
      <c r="O126" s="10" t="s">
        <v>1716</v>
      </c>
      <c r="P126" s="10" t="s">
        <v>1717</v>
      </c>
      <c r="Q126" s="10" t="s">
        <v>1718</v>
      </c>
      <c r="R126" s="10" t="s">
        <v>1719</v>
      </c>
      <c r="S126" s="10" t="s">
        <v>1720</v>
      </c>
    </row>
    <row r="127" spans="10:19" x14ac:dyDescent="0.2">
      <c r="J127" s="10" t="s">
        <v>1721</v>
      </c>
      <c r="K127" s="10" t="s">
        <v>1722</v>
      </c>
      <c r="L127" s="10" t="s">
        <v>1723</v>
      </c>
      <c r="M127" s="10" t="s">
        <v>1724</v>
      </c>
      <c r="N127" s="10" t="s">
        <v>1725</v>
      </c>
      <c r="O127" s="10" t="s">
        <v>1726</v>
      </c>
      <c r="P127" s="10" t="s">
        <v>1727</v>
      </c>
      <c r="Q127" s="10" t="s">
        <v>1728</v>
      </c>
      <c r="R127" s="10" t="s">
        <v>1729</v>
      </c>
      <c r="S127" s="10" t="s">
        <v>1730</v>
      </c>
    </row>
    <row r="128" spans="10:19" x14ac:dyDescent="0.2">
      <c r="J128" s="10" t="s">
        <v>1731</v>
      </c>
      <c r="K128" s="10" t="s">
        <v>1732</v>
      </c>
      <c r="L128" s="10" t="s">
        <v>1733</v>
      </c>
      <c r="M128" s="10" t="s">
        <v>1734</v>
      </c>
      <c r="N128" s="10" t="s">
        <v>1735</v>
      </c>
      <c r="O128" s="10" t="s">
        <v>1736</v>
      </c>
      <c r="P128" s="10" t="s">
        <v>1737</v>
      </c>
      <c r="Q128" s="10" t="s">
        <v>1738</v>
      </c>
      <c r="R128" s="10" t="s">
        <v>1739</v>
      </c>
      <c r="S128" s="10" t="s">
        <v>1740</v>
      </c>
    </row>
    <row r="129" spans="10:19" x14ac:dyDescent="0.2">
      <c r="J129" s="10" t="s">
        <v>1741</v>
      </c>
      <c r="K129" s="10" t="s">
        <v>1742</v>
      </c>
      <c r="L129" s="10" t="s">
        <v>1743</v>
      </c>
      <c r="M129" s="10" t="s">
        <v>1744</v>
      </c>
      <c r="N129" s="10" t="s">
        <v>1745</v>
      </c>
      <c r="O129" s="10" t="s">
        <v>1746</v>
      </c>
      <c r="P129" s="10" t="s">
        <v>1747</v>
      </c>
      <c r="Q129" s="10" t="s">
        <v>1748</v>
      </c>
      <c r="R129" s="10" t="s">
        <v>1749</v>
      </c>
      <c r="S129" s="10" t="s">
        <v>1750</v>
      </c>
    </row>
    <row r="130" spans="10:19" x14ac:dyDescent="0.2">
      <c r="J130" s="10" t="s">
        <v>1751</v>
      </c>
      <c r="K130" s="10" t="s">
        <v>1752</v>
      </c>
      <c r="L130" s="10" t="s">
        <v>1753</v>
      </c>
      <c r="M130" s="10" t="s">
        <v>1754</v>
      </c>
      <c r="N130" s="10" t="s">
        <v>1755</v>
      </c>
      <c r="O130" s="10" t="s">
        <v>1756</v>
      </c>
      <c r="P130" s="10" t="s">
        <v>1757</v>
      </c>
      <c r="Q130" s="10" t="s">
        <v>1758</v>
      </c>
      <c r="R130" s="10" t="s">
        <v>1759</v>
      </c>
      <c r="S130" s="10" t="s">
        <v>1760</v>
      </c>
    </row>
    <row r="131" spans="10:19" x14ac:dyDescent="0.2">
      <c r="J131" s="10" t="s">
        <v>1761</v>
      </c>
      <c r="K131" s="10" t="s">
        <v>1762</v>
      </c>
      <c r="L131" s="10" t="s">
        <v>1763</v>
      </c>
      <c r="M131" s="10" t="s">
        <v>1764</v>
      </c>
      <c r="N131" s="10" t="s">
        <v>1765</v>
      </c>
      <c r="O131" s="10" t="s">
        <v>1766</v>
      </c>
      <c r="P131" s="10" t="s">
        <v>1767</v>
      </c>
      <c r="Q131" s="10" t="s">
        <v>1768</v>
      </c>
      <c r="R131" s="10" t="s">
        <v>1769</v>
      </c>
      <c r="S131" s="10" t="s">
        <v>1770</v>
      </c>
    </row>
    <row r="132" spans="10:19" x14ac:dyDescent="0.2">
      <c r="J132" s="10" t="s">
        <v>1771</v>
      </c>
      <c r="K132" s="10" t="s">
        <v>1772</v>
      </c>
      <c r="L132" s="10" t="s">
        <v>1773</v>
      </c>
      <c r="M132" s="10" t="s">
        <v>1774</v>
      </c>
      <c r="N132" s="10" t="s">
        <v>1775</v>
      </c>
      <c r="O132" s="10" t="s">
        <v>1776</v>
      </c>
      <c r="P132" s="10" t="s">
        <v>1777</v>
      </c>
      <c r="Q132" s="10" t="s">
        <v>1778</v>
      </c>
      <c r="R132" s="10" t="s">
        <v>1779</v>
      </c>
      <c r="S132" s="10" t="s">
        <v>1780</v>
      </c>
    </row>
    <row r="133" spans="10:19" x14ac:dyDescent="0.2">
      <c r="J133" s="10" t="s">
        <v>1781</v>
      </c>
      <c r="K133" s="10" t="s">
        <v>1782</v>
      </c>
      <c r="L133" s="10" t="s">
        <v>1783</v>
      </c>
      <c r="M133" s="10" t="s">
        <v>1784</v>
      </c>
      <c r="N133" s="10" t="s">
        <v>1785</v>
      </c>
      <c r="O133" s="10" t="s">
        <v>1786</v>
      </c>
      <c r="P133" s="10" t="s">
        <v>1787</v>
      </c>
      <c r="Q133" s="10" t="s">
        <v>1788</v>
      </c>
      <c r="R133" s="10" t="s">
        <v>1789</v>
      </c>
      <c r="S133" s="10" t="s">
        <v>1790</v>
      </c>
    </row>
    <row r="134" spans="10:19" x14ac:dyDescent="0.2">
      <c r="J134" s="10" t="s">
        <v>1791</v>
      </c>
      <c r="K134" s="10" t="s">
        <v>1792</v>
      </c>
      <c r="L134" s="10" t="s">
        <v>1793</v>
      </c>
      <c r="M134" s="10" t="s">
        <v>1794</v>
      </c>
      <c r="N134" s="10" t="s">
        <v>1795</v>
      </c>
      <c r="O134" s="10" t="s">
        <v>1796</v>
      </c>
      <c r="P134" s="10" t="s">
        <v>1797</v>
      </c>
      <c r="Q134" s="10" t="s">
        <v>1798</v>
      </c>
      <c r="R134" s="10" t="s">
        <v>1799</v>
      </c>
      <c r="S134" s="10" t="s">
        <v>1800</v>
      </c>
    </row>
    <row r="135" spans="10:19" x14ac:dyDescent="0.2">
      <c r="J135" s="10" t="s">
        <v>1801</v>
      </c>
      <c r="K135" s="10" t="s">
        <v>1802</v>
      </c>
      <c r="L135" s="10" t="s">
        <v>1803</v>
      </c>
      <c r="M135" s="10" t="s">
        <v>1804</v>
      </c>
      <c r="N135" s="10" t="s">
        <v>1805</v>
      </c>
      <c r="O135" s="10" t="s">
        <v>1806</v>
      </c>
      <c r="P135" s="10" t="s">
        <v>1807</v>
      </c>
      <c r="Q135" s="10" t="s">
        <v>1808</v>
      </c>
      <c r="R135" s="10" t="s">
        <v>1809</v>
      </c>
      <c r="S135" s="10" t="s">
        <v>1810</v>
      </c>
    </row>
    <row r="136" spans="10:19" x14ac:dyDescent="0.2">
      <c r="J136" s="10" t="s">
        <v>1811</v>
      </c>
      <c r="K136" s="10" t="s">
        <v>1812</v>
      </c>
      <c r="L136" s="10" t="s">
        <v>1813</v>
      </c>
      <c r="M136" s="10" t="s">
        <v>1814</v>
      </c>
      <c r="N136" s="10" t="s">
        <v>1815</v>
      </c>
      <c r="O136" s="10" t="s">
        <v>1816</v>
      </c>
      <c r="P136" s="10" t="s">
        <v>1817</v>
      </c>
      <c r="Q136" s="10" t="s">
        <v>1818</v>
      </c>
      <c r="R136" s="10" t="s">
        <v>1819</v>
      </c>
      <c r="S136" s="10" t="s">
        <v>1820</v>
      </c>
    </row>
    <row r="137" spans="10:19" x14ac:dyDescent="0.2">
      <c r="J137" s="10" t="s">
        <v>1821</v>
      </c>
      <c r="K137" s="10" t="s">
        <v>1822</v>
      </c>
      <c r="L137" s="10" t="s">
        <v>1823</v>
      </c>
      <c r="M137" s="10" t="s">
        <v>1824</v>
      </c>
      <c r="N137" s="10" t="s">
        <v>1825</v>
      </c>
      <c r="O137" s="10" t="s">
        <v>1826</v>
      </c>
      <c r="P137" s="10" t="s">
        <v>1827</v>
      </c>
      <c r="Q137" s="10" t="s">
        <v>1828</v>
      </c>
      <c r="R137" s="10" t="s">
        <v>1829</v>
      </c>
      <c r="S137" s="10" t="s">
        <v>1830</v>
      </c>
    </row>
    <row r="138" spans="10:19" x14ac:dyDescent="0.2">
      <c r="J138" s="10" t="s">
        <v>1831</v>
      </c>
      <c r="K138" s="10" t="s">
        <v>1832</v>
      </c>
      <c r="L138" s="10" t="s">
        <v>1833</v>
      </c>
      <c r="M138" s="10" t="s">
        <v>1834</v>
      </c>
      <c r="N138" s="10" t="s">
        <v>1835</v>
      </c>
      <c r="O138" s="10" t="s">
        <v>1836</v>
      </c>
      <c r="P138" s="10" t="s">
        <v>1837</v>
      </c>
      <c r="Q138" s="10" t="s">
        <v>1838</v>
      </c>
      <c r="R138" s="10" t="s">
        <v>1839</v>
      </c>
      <c r="S138" s="10" t="s">
        <v>1840</v>
      </c>
    </row>
    <row r="139" spans="10:19" x14ac:dyDescent="0.2">
      <c r="J139" s="10" t="s">
        <v>1841</v>
      </c>
      <c r="K139" s="10" t="s">
        <v>1842</v>
      </c>
      <c r="L139" s="10" t="s">
        <v>1843</v>
      </c>
      <c r="M139" s="10" t="s">
        <v>1844</v>
      </c>
      <c r="N139" s="10" t="s">
        <v>1845</v>
      </c>
      <c r="O139" s="10" t="s">
        <v>1846</v>
      </c>
      <c r="P139" s="10" t="s">
        <v>1847</v>
      </c>
      <c r="Q139" s="10" t="s">
        <v>1848</v>
      </c>
      <c r="R139" s="10" t="s">
        <v>1849</v>
      </c>
      <c r="S139" s="10" t="s">
        <v>1850</v>
      </c>
    </row>
    <row r="140" spans="10:19" x14ac:dyDescent="0.2">
      <c r="J140" s="10" t="s">
        <v>1851</v>
      </c>
      <c r="K140" s="10" t="s">
        <v>1852</v>
      </c>
      <c r="L140" s="10" t="s">
        <v>1853</v>
      </c>
      <c r="M140" s="10" t="s">
        <v>1854</v>
      </c>
      <c r="N140" s="10" t="s">
        <v>1855</v>
      </c>
      <c r="O140" s="10" t="s">
        <v>1856</v>
      </c>
      <c r="P140" s="10" t="s">
        <v>1857</v>
      </c>
      <c r="Q140" s="10" t="s">
        <v>1858</v>
      </c>
      <c r="R140" s="10" t="s">
        <v>1859</v>
      </c>
      <c r="S140" s="10" t="s">
        <v>1860</v>
      </c>
    </row>
    <row r="141" spans="10:19" x14ac:dyDescent="0.2">
      <c r="J141" s="10" t="s">
        <v>1861</v>
      </c>
      <c r="K141" s="10" t="s">
        <v>1862</v>
      </c>
      <c r="L141" s="10" t="s">
        <v>1863</v>
      </c>
      <c r="M141" s="10" t="s">
        <v>1864</v>
      </c>
      <c r="N141" s="10" t="s">
        <v>1865</v>
      </c>
      <c r="O141" s="10" t="s">
        <v>1866</v>
      </c>
      <c r="P141" s="10" t="s">
        <v>1867</v>
      </c>
      <c r="Q141" s="10" t="s">
        <v>1868</v>
      </c>
      <c r="R141" s="10" t="s">
        <v>1869</v>
      </c>
      <c r="S141" s="10" t="s">
        <v>1870</v>
      </c>
    </row>
    <row r="142" spans="10:19" x14ac:dyDescent="0.2">
      <c r="J142" s="10" t="s">
        <v>1871</v>
      </c>
      <c r="K142" s="10" t="s">
        <v>1872</v>
      </c>
      <c r="L142" s="10" t="s">
        <v>1873</v>
      </c>
      <c r="M142" s="10" t="s">
        <v>1874</v>
      </c>
      <c r="N142" s="10" t="s">
        <v>1875</v>
      </c>
      <c r="O142" s="10" t="s">
        <v>1876</v>
      </c>
      <c r="P142" s="10" t="s">
        <v>1877</v>
      </c>
      <c r="Q142" s="10" t="s">
        <v>1878</v>
      </c>
      <c r="R142" s="10" t="s">
        <v>1879</v>
      </c>
      <c r="S142" s="10" t="s">
        <v>1880</v>
      </c>
    </row>
    <row r="143" spans="10:19" x14ac:dyDescent="0.2">
      <c r="J143" s="10" t="s">
        <v>1881</v>
      </c>
      <c r="K143" s="10" t="s">
        <v>1882</v>
      </c>
      <c r="L143" s="10" t="s">
        <v>1883</v>
      </c>
      <c r="M143" s="10" t="s">
        <v>1884</v>
      </c>
      <c r="N143" s="10" t="s">
        <v>1885</v>
      </c>
      <c r="O143" s="10" t="s">
        <v>1886</v>
      </c>
      <c r="P143" s="10" t="s">
        <v>1887</v>
      </c>
      <c r="Q143" s="10" t="s">
        <v>1888</v>
      </c>
      <c r="R143" s="10" t="s">
        <v>1889</v>
      </c>
      <c r="S143" s="10" t="s">
        <v>1890</v>
      </c>
    </row>
    <row r="144" spans="10:19" x14ac:dyDescent="0.2">
      <c r="J144" s="10" t="s">
        <v>1891</v>
      </c>
      <c r="K144" s="10" t="s">
        <v>1892</v>
      </c>
      <c r="L144" s="10" t="s">
        <v>1893</v>
      </c>
      <c r="M144" s="10" t="s">
        <v>1894</v>
      </c>
      <c r="N144" s="10" t="s">
        <v>1895</v>
      </c>
      <c r="O144" s="10" t="s">
        <v>1896</v>
      </c>
      <c r="P144" s="10" t="s">
        <v>1897</v>
      </c>
      <c r="Q144" s="10" t="s">
        <v>1898</v>
      </c>
      <c r="R144" s="10" t="s">
        <v>1899</v>
      </c>
      <c r="S144" s="10" t="s">
        <v>1900</v>
      </c>
    </row>
    <row r="145" spans="10:19" x14ac:dyDescent="0.2">
      <c r="J145" s="10" t="s">
        <v>1901</v>
      </c>
      <c r="K145" s="10" t="s">
        <v>1902</v>
      </c>
      <c r="L145" s="10" t="s">
        <v>1903</v>
      </c>
      <c r="M145" s="10" t="s">
        <v>1904</v>
      </c>
      <c r="N145" s="10" t="s">
        <v>1905</v>
      </c>
      <c r="O145" s="10" t="s">
        <v>1906</v>
      </c>
      <c r="P145" s="10" t="s">
        <v>1907</v>
      </c>
      <c r="Q145" s="10" t="s">
        <v>1908</v>
      </c>
      <c r="R145" s="10" t="s">
        <v>1909</v>
      </c>
      <c r="S145" s="10" t="s">
        <v>1910</v>
      </c>
    </row>
    <row r="146" spans="10:19" x14ac:dyDescent="0.2">
      <c r="J146" s="10" t="s">
        <v>1911</v>
      </c>
      <c r="K146" s="10" t="s">
        <v>1912</v>
      </c>
      <c r="L146" s="10" t="s">
        <v>1913</v>
      </c>
      <c r="M146" s="10" t="s">
        <v>1914</v>
      </c>
      <c r="N146" s="10" t="s">
        <v>1915</v>
      </c>
      <c r="O146" s="10" t="s">
        <v>1916</v>
      </c>
      <c r="P146" s="10" t="s">
        <v>1917</v>
      </c>
      <c r="Q146" s="10" t="s">
        <v>1918</v>
      </c>
      <c r="R146" s="10" t="s">
        <v>1919</v>
      </c>
      <c r="S146" s="10" t="s">
        <v>1920</v>
      </c>
    </row>
    <row r="147" spans="10:19" x14ac:dyDescent="0.2">
      <c r="J147" s="10" t="s">
        <v>1921</v>
      </c>
      <c r="K147" s="10" t="s">
        <v>1922</v>
      </c>
      <c r="L147" s="10" t="s">
        <v>1923</v>
      </c>
      <c r="M147" s="10" t="s">
        <v>1924</v>
      </c>
      <c r="N147" s="10" t="s">
        <v>1925</v>
      </c>
      <c r="O147" s="10" t="s">
        <v>1926</v>
      </c>
      <c r="P147" s="10" t="s">
        <v>1927</v>
      </c>
      <c r="Q147" s="10" t="s">
        <v>1928</v>
      </c>
      <c r="R147" s="10" t="s">
        <v>1929</v>
      </c>
      <c r="S147" s="10" t="s">
        <v>1930</v>
      </c>
    </row>
    <row r="148" spans="10:19" x14ac:dyDescent="0.2">
      <c r="J148" s="10" t="s">
        <v>1931</v>
      </c>
      <c r="K148" s="10" t="s">
        <v>1932</v>
      </c>
      <c r="L148" s="10" t="s">
        <v>1933</v>
      </c>
      <c r="M148" s="10" t="s">
        <v>1934</v>
      </c>
      <c r="N148" s="10" t="s">
        <v>1935</v>
      </c>
      <c r="O148" s="10" t="s">
        <v>1936</v>
      </c>
      <c r="P148" s="10" t="s">
        <v>1937</v>
      </c>
      <c r="Q148" s="10" t="s">
        <v>1938</v>
      </c>
      <c r="R148" s="10" t="s">
        <v>1939</v>
      </c>
      <c r="S148" s="10" t="s">
        <v>1940</v>
      </c>
    </row>
    <row r="149" spans="10:19" x14ac:dyDescent="0.2">
      <c r="J149" s="10" t="s">
        <v>1941</v>
      </c>
      <c r="K149" s="10" t="s">
        <v>1942</v>
      </c>
      <c r="L149" s="10" t="s">
        <v>1943</v>
      </c>
      <c r="M149" s="10" t="s">
        <v>1944</v>
      </c>
      <c r="N149" s="10" t="s">
        <v>1945</v>
      </c>
      <c r="O149" s="10" t="s">
        <v>1946</v>
      </c>
      <c r="P149" s="10" t="s">
        <v>1947</v>
      </c>
      <c r="Q149" s="10" t="s">
        <v>1948</v>
      </c>
      <c r="R149" s="10" t="s">
        <v>1949</v>
      </c>
      <c r="S149" s="10" t="s">
        <v>1950</v>
      </c>
    </row>
    <row r="150" spans="10:19" x14ac:dyDescent="0.2">
      <c r="J150" s="10" t="s">
        <v>1951</v>
      </c>
      <c r="K150" s="10" t="s">
        <v>1952</v>
      </c>
      <c r="L150" s="10" t="s">
        <v>1953</v>
      </c>
      <c r="M150" s="10" t="s">
        <v>1954</v>
      </c>
      <c r="N150" s="10" t="s">
        <v>1955</v>
      </c>
      <c r="O150" s="10" t="s">
        <v>1956</v>
      </c>
      <c r="P150" s="10" t="s">
        <v>1957</v>
      </c>
      <c r="Q150" s="10" t="s">
        <v>1958</v>
      </c>
      <c r="R150" s="10" t="s">
        <v>1959</v>
      </c>
      <c r="S150" s="10" t="s">
        <v>1960</v>
      </c>
    </row>
    <row r="151" spans="10:19" x14ac:dyDescent="0.2">
      <c r="J151" s="10" t="s">
        <v>1961</v>
      </c>
      <c r="K151" s="10" t="s">
        <v>1962</v>
      </c>
      <c r="L151" s="10" t="s">
        <v>1963</v>
      </c>
      <c r="M151" s="10" t="s">
        <v>1964</v>
      </c>
      <c r="N151" s="10" t="s">
        <v>1965</v>
      </c>
      <c r="O151" s="10" t="s">
        <v>1966</v>
      </c>
      <c r="P151" s="10" t="s">
        <v>1967</v>
      </c>
      <c r="Q151" s="10" t="s">
        <v>1968</v>
      </c>
      <c r="R151" s="10" t="s">
        <v>1969</v>
      </c>
      <c r="S151" s="10" t="s">
        <v>1970</v>
      </c>
    </row>
    <row r="152" spans="10:19" x14ac:dyDescent="0.2">
      <c r="J152" s="10" t="s">
        <v>1971</v>
      </c>
      <c r="K152" s="10" t="s">
        <v>1972</v>
      </c>
      <c r="L152" s="10" t="s">
        <v>1973</v>
      </c>
      <c r="M152" s="10" t="s">
        <v>1974</v>
      </c>
      <c r="N152" s="10" t="s">
        <v>1975</v>
      </c>
      <c r="O152" s="10" t="s">
        <v>1976</v>
      </c>
      <c r="P152" s="10" t="s">
        <v>1977</v>
      </c>
      <c r="Q152" s="10" t="s">
        <v>1978</v>
      </c>
      <c r="R152" s="10" t="s">
        <v>1979</v>
      </c>
      <c r="S152" s="10" t="s">
        <v>1980</v>
      </c>
    </row>
    <row r="153" spans="10:19" x14ac:dyDescent="0.2">
      <c r="J153" s="10" t="s">
        <v>1981</v>
      </c>
      <c r="K153" s="10" t="s">
        <v>1982</v>
      </c>
      <c r="L153" s="10" t="s">
        <v>1983</v>
      </c>
      <c r="M153" s="10" t="s">
        <v>1984</v>
      </c>
      <c r="N153" s="10" t="s">
        <v>1985</v>
      </c>
      <c r="O153" s="10" t="s">
        <v>1986</v>
      </c>
      <c r="P153" s="10" t="s">
        <v>1987</v>
      </c>
      <c r="Q153" s="10" t="s">
        <v>1988</v>
      </c>
      <c r="R153" s="10" t="s">
        <v>1989</v>
      </c>
      <c r="S153" s="10" t="s">
        <v>1990</v>
      </c>
    </row>
    <row r="154" spans="10:19" x14ac:dyDescent="0.2">
      <c r="J154" s="10" t="s">
        <v>1991</v>
      </c>
      <c r="K154" s="10" t="s">
        <v>1992</v>
      </c>
      <c r="L154" s="10" t="s">
        <v>1993</v>
      </c>
      <c r="M154" s="10" t="s">
        <v>1994</v>
      </c>
      <c r="N154" s="10" t="s">
        <v>1995</v>
      </c>
      <c r="O154" s="10" t="s">
        <v>1996</v>
      </c>
      <c r="P154" s="10" t="s">
        <v>1997</v>
      </c>
      <c r="Q154" s="10" t="s">
        <v>1998</v>
      </c>
      <c r="R154" s="10" t="s">
        <v>1999</v>
      </c>
      <c r="S154" s="10" t="s">
        <v>2000</v>
      </c>
    </row>
    <row r="155" spans="10:19" x14ac:dyDescent="0.2">
      <c r="J155" s="10" t="s">
        <v>2001</v>
      </c>
      <c r="K155" s="10" t="s">
        <v>2002</v>
      </c>
      <c r="L155" s="10" t="s">
        <v>2003</v>
      </c>
      <c r="M155" s="10" t="s">
        <v>2004</v>
      </c>
      <c r="N155" s="10" t="s">
        <v>2005</v>
      </c>
      <c r="O155" s="10" t="s">
        <v>2006</v>
      </c>
      <c r="P155" s="10" t="s">
        <v>2007</v>
      </c>
      <c r="Q155" s="10" t="s">
        <v>2008</v>
      </c>
      <c r="R155" s="10" t="s">
        <v>2009</v>
      </c>
      <c r="S155" s="10" t="s">
        <v>2010</v>
      </c>
    </row>
    <row r="156" spans="10:19" x14ac:dyDescent="0.2">
      <c r="J156" s="10" t="s">
        <v>2011</v>
      </c>
      <c r="K156" s="10" t="s">
        <v>2012</v>
      </c>
      <c r="L156" s="10" t="s">
        <v>2013</v>
      </c>
      <c r="M156" s="10" t="s">
        <v>2014</v>
      </c>
      <c r="N156" s="10" t="s">
        <v>2015</v>
      </c>
      <c r="O156" s="10" t="s">
        <v>2016</v>
      </c>
      <c r="P156" s="10" t="s">
        <v>2017</v>
      </c>
      <c r="Q156" s="10" t="s">
        <v>2018</v>
      </c>
      <c r="R156" s="10" t="s">
        <v>2019</v>
      </c>
      <c r="S156" s="10" t="s">
        <v>2020</v>
      </c>
    </row>
    <row r="157" spans="10:19" x14ac:dyDescent="0.2">
      <c r="J157" s="10" t="s">
        <v>2021</v>
      </c>
      <c r="K157" s="10" t="s">
        <v>2022</v>
      </c>
      <c r="L157" s="10" t="s">
        <v>2023</v>
      </c>
      <c r="M157" s="10" t="s">
        <v>2024</v>
      </c>
      <c r="N157" s="10" t="s">
        <v>2025</v>
      </c>
      <c r="O157" s="10" t="s">
        <v>2026</v>
      </c>
      <c r="P157" s="10" t="s">
        <v>2027</v>
      </c>
      <c r="Q157" s="10" t="s">
        <v>2028</v>
      </c>
      <c r="R157" s="10" t="s">
        <v>2029</v>
      </c>
      <c r="S157" s="10" t="s">
        <v>2030</v>
      </c>
    </row>
    <row r="158" spans="10:19" x14ac:dyDescent="0.2">
      <c r="J158" s="10" t="s">
        <v>2031</v>
      </c>
      <c r="K158" s="10" t="s">
        <v>2032</v>
      </c>
      <c r="L158" s="10" t="s">
        <v>2033</v>
      </c>
      <c r="M158" s="10" t="s">
        <v>2034</v>
      </c>
      <c r="N158" s="10" t="s">
        <v>2035</v>
      </c>
      <c r="O158" s="10" t="s">
        <v>2036</v>
      </c>
      <c r="P158" s="10" t="s">
        <v>2037</v>
      </c>
      <c r="Q158" s="10" t="s">
        <v>2038</v>
      </c>
      <c r="R158" s="10" t="s">
        <v>2039</v>
      </c>
      <c r="S158" s="10" t="s">
        <v>2040</v>
      </c>
    </row>
    <row r="159" spans="10:19" x14ac:dyDescent="0.2">
      <c r="J159" s="10" t="s">
        <v>2041</v>
      </c>
      <c r="K159" s="10" t="s">
        <v>2042</v>
      </c>
      <c r="L159" s="10" t="s">
        <v>2043</v>
      </c>
      <c r="M159" s="10" t="s">
        <v>2044</v>
      </c>
      <c r="N159" s="10" t="s">
        <v>2045</v>
      </c>
      <c r="O159" s="10" t="s">
        <v>2046</v>
      </c>
      <c r="P159" s="10" t="s">
        <v>2047</v>
      </c>
      <c r="Q159" s="10" t="s">
        <v>2048</v>
      </c>
      <c r="R159" s="10" t="s">
        <v>2049</v>
      </c>
      <c r="S159" s="10" t="s">
        <v>2050</v>
      </c>
    </row>
    <row r="160" spans="10:19" x14ac:dyDescent="0.2">
      <c r="J160" s="10" t="s">
        <v>63</v>
      </c>
      <c r="K160" s="10" t="s">
        <v>2051</v>
      </c>
      <c r="L160" s="10" t="s">
        <v>2052</v>
      </c>
      <c r="M160" s="10" t="s">
        <v>2053</v>
      </c>
      <c r="N160" s="10" t="s">
        <v>2054</v>
      </c>
      <c r="O160" s="10" t="s">
        <v>2055</v>
      </c>
      <c r="P160" s="10" t="s">
        <v>2056</v>
      </c>
      <c r="Q160" s="10" t="s">
        <v>2057</v>
      </c>
      <c r="R160" s="10" t="s">
        <v>2058</v>
      </c>
      <c r="S160" s="10" t="s">
        <v>2059</v>
      </c>
    </row>
    <row r="161" spans="10:19" x14ac:dyDescent="0.2">
      <c r="J161" s="10" t="s">
        <v>2060</v>
      </c>
      <c r="K161" s="10" t="s">
        <v>2061</v>
      </c>
      <c r="L161" s="10" t="s">
        <v>2062</v>
      </c>
      <c r="M161" s="10" t="s">
        <v>2063</v>
      </c>
      <c r="N161" s="10" t="s">
        <v>2064</v>
      </c>
      <c r="O161" s="10" t="s">
        <v>2065</v>
      </c>
      <c r="P161" s="10" t="s">
        <v>2066</v>
      </c>
      <c r="Q161" s="10" t="s">
        <v>2067</v>
      </c>
      <c r="R161" s="10" t="s">
        <v>2068</v>
      </c>
      <c r="S161" s="10" t="s">
        <v>2069</v>
      </c>
    </row>
    <row r="162" spans="10:19" x14ac:dyDescent="0.2">
      <c r="J162" s="10" t="s">
        <v>2070</v>
      </c>
      <c r="K162" s="10" t="s">
        <v>2071</v>
      </c>
      <c r="L162" s="10" t="s">
        <v>2072</v>
      </c>
      <c r="M162" s="10" t="s">
        <v>2073</v>
      </c>
      <c r="N162" s="10" t="s">
        <v>2074</v>
      </c>
      <c r="O162" s="10" t="s">
        <v>2075</v>
      </c>
      <c r="P162" s="10" t="s">
        <v>2076</v>
      </c>
      <c r="Q162" s="10" t="s">
        <v>2077</v>
      </c>
      <c r="R162" s="10" t="s">
        <v>2078</v>
      </c>
      <c r="S162" s="10" t="s">
        <v>2079</v>
      </c>
    </row>
    <row r="163" spans="10:19" x14ac:dyDescent="0.2">
      <c r="J163" s="10" t="s">
        <v>2080</v>
      </c>
      <c r="K163" s="10" t="s">
        <v>2081</v>
      </c>
      <c r="L163" s="10" t="s">
        <v>2082</v>
      </c>
      <c r="M163" s="10" t="s">
        <v>2083</v>
      </c>
      <c r="N163" s="10" t="s">
        <v>2084</v>
      </c>
      <c r="O163" s="10" t="s">
        <v>2085</v>
      </c>
      <c r="P163" s="10" t="s">
        <v>2086</v>
      </c>
      <c r="Q163" s="10" t="s">
        <v>2087</v>
      </c>
      <c r="R163" s="10" t="s">
        <v>2088</v>
      </c>
      <c r="S163" s="10" t="s">
        <v>2089</v>
      </c>
    </row>
    <row r="164" spans="10:19" x14ac:dyDescent="0.2">
      <c r="J164" s="10" t="s">
        <v>2090</v>
      </c>
      <c r="K164" s="10" t="s">
        <v>2091</v>
      </c>
      <c r="L164" s="10" t="s">
        <v>2092</v>
      </c>
      <c r="M164" s="10" t="s">
        <v>2093</v>
      </c>
      <c r="N164" s="10" t="s">
        <v>2094</v>
      </c>
      <c r="O164" s="10" t="s">
        <v>2095</v>
      </c>
      <c r="P164" s="10" t="s">
        <v>2096</v>
      </c>
      <c r="Q164" s="10" t="s">
        <v>2097</v>
      </c>
      <c r="R164" s="10" t="s">
        <v>2098</v>
      </c>
      <c r="S164" s="10" t="s">
        <v>2099</v>
      </c>
    </row>
    <row r="165" spans="10:19" x14ac:dyDescent="0.2">
      <c r="J165" s="10" t="s">
        <v>2100</v>
      </c>
      <c r="K165" s="10" t="s">
        <v>2101</v>
      </c>
      <c r="L165" s="10" t="s">
        <v>2102</v>
      </c>
      <c r="M165" s="10" t="s">
        <v>2103</v>
      </c>
      <c r="N165" s="10" t="s">
        <v>2104</v>
      </c>
      <c r="O165" s="10" t="s">
        <v>2105</v>
      </c>
      <c r="P165" s="10" t="s">
        <v>2106</v>
      </c>
      <c r="Q165" s="10" t="s">
        <v>2107</v>
      </c>
      <c r="R165" s="10" t="s">
        <v>2108</v>
      </c>
      <c r="S165" s="10" t="s">
        <v>2109</v>
      </c>
    </row>
    <row r="166" spans="10:19" x14ac:dyDescent="0.2">
      <c r="J166" s="10" t="s">
        <v>2110</v>
      </c>
      <c r="K166" s="10" t="s">
        <v>2111</v>
      </c>
      <c r="L166" s="10" t="s">
        <v>2112</v>
      </c>
      <c r="M166" s="10" t="s">
        <v>2113</v>
      </c>
      <c r="N166" s="10" t="s">
        <v>2114</v>
      </c>
      <c r="O166" s="10" t="s">
        <v>2115</v>
      </c>
      <c r="P166" s="10" t="s">
        <v>2116</v>
      </c>
      <c r="Q166" s="10" t="s">
        <v>2117</v>
      </c>
      <c r="R166" s="10" t="s">
        <v>2118</v>
      </c>
      <c r="S166" s="10" t="s">
        <v>2119</v>
      </c>
    </row>
    <row r="167" spans="10:19" x14ac:dyDescent="0.2">
      <c r="J167" s="10" t="s">
        <v>2120</v>
      </c>
      <c r="K167" s="10" t="s">
        <v>2121</v>
      </c>
      <c r="L167" s="10" t="s">
        <v>2122</v>
      </c>
      <c r="M167" s="10" t="s">
        <v>2123</v>
      </c>
      <c r="N167" s="10" t="s">
        <v>2124</v>
      </c>
      <c r="O167" s="10" t="s">
        <v>2125</v>
      </c>
      <c r="P167" s="10" t="s">
        <v>2126</v>
      </c>
      <c r="Q167" s="10" t="s">
        <v>2127</v>
      </c>
      <c r="R167" s="10" t="s">
        <v>2128</v>
      </c>
      <c r="S167" s="10" t="s">
        <v>2129</v>
      </c>
    </row>
    <row r="168" spans="10:19" x14ac:dyDescent="0.2">
      <c r="J168" s="10" t="s">
        <v>2130</v>
      </c>
      <c r="K168" s="10" t="s">
        <v>2131</v>
      </c>
      <c r="L168" s="10" t="s">
        <v>2132</v>
      </c>
      <c r="M168" s="10" t="s">
        <v>2133</v>
      </c>
      <c r="N168" s="10" t="s">
        <v>2134</v>
      </c>
      <c r="O168" s="10" t="s">
        <v>2135</v>
      </c>
      <c r="P168" s="10" t="s">
        <v>2136</v>
      </c>
      <c r="Q168" s="10" t="s">
        <v>2137</v>
      </c>
      <c r="R168" s="10" t="s">
        <v>2138</v>
      </c>
      <c r="S168" s="10" t="s">
        <v>2139</v>
      </c>
    </row>
    <row r="169" spans="10:19" x14ac:dyDescent="0.2">
      <c r="J169" s="10" t="s">
        <v>2140</v>
      </c>
      <c r="K169" s="10" t="s">
        <v>2141</v>
      </c>
      <c r="L169" s="10" t="s">
        <v>2142</v>
      </c>
      <c r="M169" s="10" t="s">
        <v>2143</v>
      </c>
      <c r="N169" s="10" t="s">
        <v>2144</v>
      </c>
      <c r="O169" s="10" t="s">
        <v>2145</v>
      </c>
      <c r="P169" s="10" t="s">
        <v>2146</v>
      </c>
      <c r="Q169" s="10" t="s">
        <v>2147</v>
      </c>
      <c r="R169" s="10" t="s">
        <v>2148</v>
      </c>
      <c r="S169" s="10" t="s">
        <v>2149</v>
      </c>
    </row>
    <row r="170" spans="10:19" x14ac:dyDescent="0.2">
      <c r="J170" s="10" t="s">
        <v>2150</v>
      </c>
      <c r="K170" s="10" t="s">
        <v>2151</v>
      </c>
      <c r="L170" s="10" t="s">
        <v>2152</v>
      </c>
      <c r="M170" s="10" t="s">
        <v>2153</v>
      </c>
      <c r="N170" s="10" t="s">
        <v>2154</v>
      </c>
      <c r="O170" s="10" t="s">
        <v>2155</v>
      </c>
      <c r="P170" s="10" t="s">
        <v>2156</v>
      </c>
      <c r="Q170" s="10" t="s">
        <v>2157</v>
      </c>
      <c r="R170" s="10" t="s">
        <v>2158</v>
      </c>
      <c r="S170" s="10" t="s">
        <v>2159</v>
      </c>
    </row>
    <row r="171" spans="10:19" x14ac:dyDescent="0.2">
      <c r="J171" s="10" t="s">
        <v>2160</v>
      </c>
      <c r="K171" s="10" t="s">
        <v>2161</v>
      </c>
      <c r="L171" s="10" t="s">
        <v>2162</v>
      </c>
      <c r="M171" s="10" t="s">
        <v>2163</v>
      </c>
      <c r="N171" s="10" t="s">
        <v>2164</v>
      </c>
      <c r="O171" s="10" t="s">
        <v>2165</v>
      </c>
      <c r="P171" s="10" t="s">
        <v>2166</v>
      </c>
      <c r="Q171" s="10" t="s">
        <v>2167</v>
      </c>
      <c r="R171" s="10" t="s">
        <v>2168</v>
      </c>
      <c r="S171" s="10" t="s">
        <v>2169</v>
      </c>
    </row>
    <row r="172" spans="10:19" x14ac:dyDescent="0.2">
      <c r="J172" s="10" t="s">
        <v>2170</v>
      </c>
      <c r="K172" s="10" t="s">
        <v>2171</v>
      </c>
      <c r="L172" s="10" t="s">
        <v>2172</v>
      </c>
      <c r="M172" s="10" t="s">
        <v>2173</v>
      </c>
      <c r="N172" s="10" t="s">
        <v>2174</v>
      </c>
      <c r="O172" s="10" t="s">
        <v>2175</v>
      </c>
      <c r="P172" s="10" t="s">
        <v>2176</v>
      </c>
      <c r="Q172" s="10" t="s">
        <v>2177</v>
      </c>
      <c r="R172" s="10" t="s">
        <v>2178</v>
      </c>
      <c r="S172" s="10" t="s">
        <v>2179</v>
      </c>
    </row>
    <row r="173" spans="10:19" x14ac:dyDescent="0.2">
      <c r="J173" s="10" t="s">
        <v>2180</v>
      </c>
      <c r="K173" s="10" t="s">
        <v>2181</v>
      </c>
      <c r="L173" s="10" t="s">
        <v>2182</v>
      </c>
      <c r="M173" s="10" t="s">
        <v>2183</v>
      </c>
      <c r="N173" s="10" t="s">
        <v>2184</v>
      </c>
      <c r="O173" s="10" t="s">
        <v>2185</v>
      </c>
      <c r="P173" s="10" t="s">
        <v>2186</v>
      </c>
      <c r="Q173" s="10" t="s">
        <v>2187</v>
      </c>
      <c r="R173" s="10" t="s">
        <v>2188</v>
      </c>
      <c r="S173" s="10" t="s">
        <v>2189</v>
      </c>
    </row>
    <row r="174" spans="10:19" x14ac:dyDescent="0.2">
      <c r="J174" s="10" t="s">
        <v>2190</v>
      </c>
      <c r="K174" s="10" t="s">
        <v>2191</v>
      </c>
      <c r="L174" s="10" t="s">
        <v>2192</v>
      </c>
      <c r="M174" s="10" t="s">
        <v>2193</v>
      </c>
      <c r="N174" s="10" t="s">
        <v>2194</v>
      </c>
      <c r="O174" s="10" t="s">
        <v>2195</v>
      </c>
      <c r="P174" s="10" t="s">
        <v>2196</v>
      </c>
      <c r="Q174" s="10" t="s">
        <v>2197</v>
      </c>
      <c r="R174" s="10" t="s">
        <v>2198</v>
      </c>
      <c r="S174" s="10" t="s">
        <v>2199</v>
      </c>
    </row>
    <row r="175" spans="10:19" x14ac:dyDescent="0.2">
      <c r="J175" s="10" t="s">
        <v>2200</v>
      </c>
      <c r="K175" s="10" t="s">
        <v>2201</v>
      </c>
      <c r="L175" s="10" t="s">
        <v>2202</v>
      </c>
      <c r="M175" s="10" t="s">
        <v>2203</v>
      </c>
      <c r="N175" s="10" t="s">
        <v>2204</v>
      </c>
      <c r="O175" s="10" t="s">
        <v>2205</v>
      </c>
      <c r="P175" s="10" t="s">
        <v>2206</v>
      </c>
      <c r="Q175" s="10" t="s">
        <v>2207</v>
      </c>
      <c r="R175" s="10" t="s">
        <v>2208</v>
      </c>
      <c r="S175" s="10" t="s">
        <v>2209</v>
      </c>
    </row>
    <row r="176" spans="10:19" x14ac:dyDescent="0.2">
      <c r="J176" s="10" t="s">
        <v>2210</v>
      </c>
      <c r="K176" s="10" t="s">
        <v>2211</v>
      </c>
      <c r="L176" s="10" t="s">
        <v>2212</v>
      </c>
      <c r="M176" s="10" t="s">
        <v>2213</v>
      </c>
      <c r="N176" s="10" t="s">
        <v>2214</v>
      </c>
      <c r="O176" s="10" t="s">
        <v>2215</v>
      </c>
      <c r="P176" s="10" t="s">
        <v>2216</v>
      </c>
      <c r="Q176" s="10" t="s">
        <v>2217</v>
      </c>
      <c r="R176" s="10" t="s">
        <v>2218</v>
      </c>
      <c r="S176" s="10" t="s">
        <v>2219</v>
      </c>
    </row>
    <row r="177" spans="2:19" x14ac:dyDescent="0.2">
      <c r="J177" s="10" t="s">
        <v>2220</v>
      </c>
      <c r="K177" s="10" t="s">
        <v>2221</v>
      </c>
      <c r="L177" s="10" t="s">
        <v>2222</v>
      </c>
      <c r="M177" s="10" t="s">
        <v>2223</v>
      </c>
      <c r="N177" s="10" t="s">
        <v>2224</v>
      </c>
      <c r="O177" s="10" t="s">
        <v>2225</v>
      </c>
      <c r="P177" s="10" t="s">
        <v>2226</v>
      </c>
      <c r="Q177" s="10" t="s">
        <v>2227</v>
      </c>
      <c r="R177" s="10" t="s">
        <v>2228</v>
      </c>
      <c r="S177" s="10" t="s">
        <v>2229</v>
      </c>
    </row>
    <row r="178" spans="2:19" x14ac:dyDescent="0.2">
      <c r="J178" s="10" t="s">
        <v>2230</v>
      </c>
      <c r="K178" s="10" t="s">
        <v>2231</v>
      </c>
      <c r="L178" s="10" t="s">
        <v>2232</v>
      </c>
      <c r="M178" s="10" t="s">
        <v>2233</v>
      </c>
      <c r="N178" s="10" t="s">
        <v>2234</v>
      </c>
      <c r="O178" s="10" t="s">
        <v>2235</v>
      </c>
      <c r="P178" s="10" t="s">
        <v>2236</v>
      </c>
      <c r="Q178" s="10" t="s">
        <v>2237</v>
      </c>
      <c r="R178" s="10" t="s">
        <v>2238</v>
      </c>
      <c r="S178" s="10" t="s">
        <v>2239</v>
      </c>
    </row>
    <row r="179" spans="2:19" x14ac:dyDescent="0.2">
      <c r="J179" s="10" t="s">
        <v>2240</v>
      </c>
      <c r="K179" s="10" t="s">
        <v>2241</v>
      </c>
      <c r="L179" s="10" t="s">
        <v>2242</v>
      </c>
      <c r="M179" s="10" t="s">
        <v>2243</v>
      </c>
      <c r="N179" s="10" t="s">
        <v>2244</v>
      </c>
      <c r="O179" s="10" t="s">
        <v>2245</v>
      </c>
      <c r="P179" s="10" t="s">
        <v>2246</v>
      </c>
      <c r="Q179" s="10" t="s">
        <v>2247</v>
      </c>
      <c r="R179" s="10" t="s">
        <v>2248</v>
      </c>
      <c r="S179" s="10" t="s">
        <v>2249</v>
      </c>
    </row>
    <row r="180" spans="2:19" x14ac:dyDescent="0.2">
      <c r="J180" s="10" t="s">
        <v>2250</v>
      </c>
      <c r="K180" s="10" t="s">
        <v>2251</v>
      </c>
    </row>
    <row r="183" spans="2:19" x14ac:dyDescent="0.2">
      <c r="B183" t="s">
        <v>409</v>
      </c>
    </row>
    <row r="184" spans="2:19" x14ac:dyDescent="0.2">
      <c r="B184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B2:S214"/>
  <sheetViews>
    <sheetView showGridLines="0" workbookViewId="0"/>
  </sheetViews>
  <sheetFormatPr baseColWidth="10" defaultColWidth="8.83203125" defaultRowHeight="15" x14ac:dyDescent="0.2"/>
  <sheetData>
    <row r="2" spans="4:19" ht="40" customHeight="1" x14ac:dyDescent="0.2">
      <c r="D2" s="18" t="s">
        <v>2252</v>
      </c>
    </row>
    <row r="3" spans="4:19" x14ac:dyDescent="0.2">
      <c r="J3" s="10" t="s">
        <v>2253</v>
      </c>
      <c r="K3" s="10" t="s">
        <v>2254</v>
      </c>
      <c r="L3" s="10" t="s">
        <v>1095</v>
      </c>
      <c r="M3" s="10" t="s">
        <v>505</v>
      </c>
      <c r="N3" s="10" t="s">
        <v>2255</v>
      </c>
      <c r="O3" s="10" t="s">
        <v>2256</v>
      </c>
      <c r="P3" s="10" t="s">
        <v>2185</v>
      </c>
      <c r="Q3" s="10" t="s">
        <v>512</v>
      </c>
      <c r="R3" s="10" t="s">
        <v>521</v>
      </c>
      <c r="S3" s="10" t="s">
        <v>507</v>
      </c>
    </row>
    <row r="4" spans="4:19" x14ac:dyDescent="0.2">
      <c r="J4" s="10" t="s">
        <v>2257</v>
      </c>
      <c r="K4" s="10" t="s">
        <v>2258</v>
      </c>
      <c r="L4" s="10" t="s">
        <v>1890</v>
      </c>
      <c r="M4" s="10" t="s">
        <v>1041</v>
      </c>
      <c r="N4" s="10" t="s">
        <v>2259</v>
      </c>
      <c r="O4" s="10" t="s">
        <v>2260</v>
      </c>
      <c r="P4" s="10" t="s">
        <v>2261</v>
      </c>
      <c r="Q4" s="10" t="s">
        <v>2262</v>
      </c>
      <c r="R4" s="10" t="s">
        <v>623</v>
      </c>
      <c r="S4" s="10" t="s">
        <v>2115</v>
      </c>
    </row>
    <row r="5" spans="4:19" x14ac:dyDescent="0.2">
      <c r="J5" s="10" t="s">
        <v>2263</v>
      </c>
      <c r="K5" s="10" t="s">
        <v>895</v>
      </c>
      <c r="L5" s="10" t="s">
        <v>2264</v>
      </c>
      <c r="M5" s="10" t="s">
        <v>2265</v>
      </c>
      <c r="N5" s="10" t="s">
        <v>2266</v>
      </c>
      <c r="O5" s="10" t="s">
        <v>2267</v>
      </c>
      <c r="P5" s="10" t="s">
        <v>2268</v>
      </c>
      <c r="Q5" s="10" t="s">
        <v>801</v>
      </c>
      <c r="R5" s="10" t="s">
        <v>2269</v>
      </c>
      <c r="S5" s="10" t="s">
        <v>1376</v>
      </c>
    </row>
    <row r="6" spans="4:19" x14ac:dyDescent="0.2">
      <c r="J6" s="10" t="s">
        <v>837</v>
      </c>
      <c r="K6" s="10" t="s">
        <v>2270</v>
      </c>
      <c r="L6" s="10" t="s">
        <v>2271</v>
      </c>
      <c r="M6" s="10" t="s">
        <v>2272</v>
      </c>
      <c r="N6" s="10" t="s">
        <v>487</v>
      </c>
      <c r="O6" s="10" t="s">
        <v>2273</v>
      </c>
      <c r="P6" s="10" t="s">
        <v>2274</v>
      </c>
      <c r="Q6" s="10" t="s">
        <v>2275</v>
      </c>
      <c r="R6" s="10" t="s">
        <v>1798</v>
      </c>
      <c r="S6" s="10" t="s">
        <v>2276</v>
      </c>
    </row>
    <row r="7" spans="4:19" x14ac:dyDescent="0.2">
      <c r="J7" s="10" t="s">
        <v>2277</v>
      </c>
      <c r="K7" s="10" t="s">
        <v>2278</v>
      </c>
      <c r="L7" s="10" t="s">
        <v>2279</v>
      </c>
      <c r="M7" s="10" t="s">
        <v>2280</v>
      </c>
      <c r="N7" s="10" t="s">
        <v>2281</v>
      </c>
      <c r="O7" s="10" t="s">
        <v>2282</v>
      </c>
      <c r="P7" s="10" t="s">
        <v>1880</v>
      </c>
      <c r="Q7" s="10" t="s">
        <v>664</v>
      </c>
      <c r="R7" s="10" t="s">
        <v>581</v>
      </c>
      <c r="S7" s="10" t="s">
        <v>913</v>
      </c>
    </row>
    <row r="8" spans="4:19" x14ac:dyDescent="0.2">
      <c r="J8" s="10" t="s">
        <v>616</v>
      </c>
      <c r="K8" s="10" t="s">
        <v>1799</v>
      </c>
      <c r="L8" s="10" t="s">
        <v>736</v>
      </c>
      <c r="M8" s="10" t="s">
        <v>663</v>
      </c>
      <c r="N8" s="10" t="s">
        <v>2283</v>
      </c>
      <c r="O8" s="10" t="s">
        <v>682</v>
      </c>
      <c r="P8" s="10" t="s">
        <v>2284</v>
      </c>
      <c r="Q8" s="10" t="s">
        <v>2285</v>
      </c>
      <c r="R8" s="10" t="s">
        <v>2286</v>
      </c>
      <c r="S8" s="10" t="s">
        <v>569</v>
      </c>
    </row>
    <row r="9" spans="4:19" x14ac:dyDescent="0.2">
      <c r="J9" s="10" t="s">
        <v>604</v>
      </c>
      <c r="K9" s="10" t="s">
        <v>2287</v>
      </c>
      <c r="L9" s="10" t="s">
        <v>2288</v>
      </c>
      <c r="M9" s="10" t="s">
        <v>2289</v>
      </c>
      <c r="N9" s="10" t="s">
        <v>2290</v>
      </c>
      <c r="O9" s="10" t="s">
        <v>2291</v>
      </c>
      <c r="P9" s="10" t="s">
        <v>2292</v>
      </c>
      <c r="Q9" s="10" t="s">
        <v>2293</v>
      </c>
      <c r="R9" s="10" t="s">
        <v>914</v>
      </c>
      <c r="S9" s="10" t="s">
        <v>969</v>
      </c>
    </row>
    <row r="10" spans="4:19" x14ac:dyDescent="0.2">
      <c r="J10" s="10" t="s">
        <v>2294</v>
      </c>
      <c r="K10" s="10" t="s">
        <v>2295</v>
      </c>
      <c r="L10" s="10" t="s">
        <v>2296</v>
      </c>
      <c r="M10" s="10" t="s">
        <v>2297</v>
      </c>
      <c r="N10" s="10" t="s">
        <v>2298</v>
      </c>
      <c r="O10" s="10" t="s">
        <v>2299</v>
      </c>
      <c r="P10" s="10" t="s">
        <v>2300</v>
      </c>
      <c r="Q10" s="10" t="s">
        <v>2301</v>
      </c>
      <c r="R10" s="10" t="s">
        <v>1314</v>
      </c>
      <c r="S10" s="10" t="s">
        <v>1037</v>
      </c>
    </row>
    <row r="11" spans="4:19" x14ac:dyDescent="0.2">
      <c r="J11" s="10" t="s">
        <v>2302</v>
      </c>
      <c r="K11" s="10" t="s">
        <v>2303</v>
      </c>
      <c r="L11" s="10" t="s">
        <v>610</v>
      </c>
      <c r="M11" s="10" t="s">
        <v>492</v>
      </c>
      <c r="N11" s="10" t="s">
        <v>2304</v>
      </c>
      <c r="O11" s="10" t="s">
        <v>1280</v>
      </c>
      <c r="P11" s="10" t="s">
        <v>836</v>
      </c>
      <c r="Q11" s="10" t="s">
        <v>2305</v>
      </c>
      <c r="R11" s="10" t="s">
        <v>2306</v>
      </c>
      <c r="S11" s="10" t="s">
        <v>2307</v>
      </c>
    </row>
    <row r="12" spans="4:19" x14ac:dyDescent="0.2">
      <c r="J12" s="10" t="s">
        <v>1127</v>
      </c>
      <c r="K12" s="10" t="s">
        <v>1026</v>
      </c>
      <c r="L12" s="10" t="s">
        <v>2308</v>
      </c>
      <c r="M12" s="10" t="s">
        <v>2309</v>
      </c>
      <c r="N12" s="10" t="s">
        <v>2310</v>
      </c>
      <c r="O12" s="10" t="s">
        <v>2093</v>
      </c>
      <c r="P12" s="10" t="s">
        <v>2311</v>
      </c>
      <c r="Q12" s="10" t="s">
        <v>537</v>
      </c>
      <c r="R12" s="10" t="s">
        <v>785</v>
      </c>
      <c r="S12" s="10" t="s">
        <v>1330</v>
      </c>
    </row>
    <row r="13" spans="4:19" x14ac:dyDescent="0.2">
      <c r="J13" s="10" t="s">
        <v>2312</v>
      </c>
      <c r="K13" s="10" t="s">
        <v>551</v>
      </c>
      <c r="L13" s="10" t="s">
        <v>2313</v>
      </c>
      <c r="M13" s="10" t="s">
        <v>2314</v>
      </c>
      <c r="N13" s="10" t="s">
        <v>2315</v>
      </c>
      <c r="O13" s="10" t="s">
        <v>882</v>
      </c>
      <c r="P13" s="10" t="s">
        <v>1503</v>
      </c>
      <c r="Q13" s="10" t="s">
        <v>907</v>
      </c>
      <c r="R13" s="10" t="s">
        <v>1179</v>
      </c>
      <c r="S13" s="10" t="s">
        <v>2316</v>
      </c>
    </row>
    <row r="14" spans="4:19" x14ac:dyDescent="0.2">
      <c r="J14" s="10" t="s">
        <v>2317</v>
      </c>
      <c r="K14" s="10" t="s">
        <v>1459</v>
      </c>
      <c r="L14" s="10" t="s">
        <v>1600</v>
      </c>
      <c r="M14" s="10" t="s">
        <v>500</v>
      </c>
      <c r="N14" s="10" t="s">
        <v>1061</v>
      </c>
      <c r="O14" s="10" t="s">
        <v>514</v>
      </c>
      <c r="P14" s="10" t="s">
        <v>567</v>
      </c>
      <c r="Q14" s="10" t="s">
        <v>2318</v>
      </c>
      <c r="R14" s="10" t="s">
        <v>2319</v>
      </c>
      <c r="S14" s="10" t="s">
        <v>2320</v>
      </c>
    </row>
    <row r="15" spans="4:19" x14ac:dyDescent="0.2">
      <c r="J15" s="10" t="s">
        <v>63</v>
      </c>
      <c r="K15" s="10" t="s">
        <v>2321</v>
      </c>
      <c r="L15" s="10" t="s">
        <v>2322</v>
      </c>
      <c r="M15" s="10" t="s">
        <v>703</v>
      </c>
      <c r="N15" s="10" t="s">
        <v>2323</v>
      </c>
      <c r="O15" s="10" t="s">
        <v>617</v>
      </c>
      <c r="P15" s="10" t="s">
        <v>1293</v>
      </c>
      <c r="Q15" s="10" t="s">
        <v>2324</v>
      </c>
      <c r="R15" s="10" t="s">
        <v>1267</v>
      </c>
      <c r="S15" s="10" t="s">
        <v>2325</v>
      </c>
    </row>
    <row r="16" spans="4:19" x14ac:dyDescent="0.2">
      <c r="J16" s="10" t="s">
        <v>2326</v>
      </c>
      <c r="K16" s="10" t="s">
        <v>2327</v>
      </c>
      <c r="L16" s="10" t="s">
        <v>532</v>
      </c>
      <c r="M16" s="10" t="s">
        <v>2328</v>
      </c>
      <c r="N16" s="10" t="s">
        <v>673</v>
      </c>
      <c r="O16" s="10" t="s">
        <v>2329</v>
      </c>
      <c r="P16" s="10" t="s">
        <v>2330</v>
      </c>
      <c r="Q16" s="10" t="s">
        <v>688</v>
      </c>
      <c r="R16" s="10" t="s">
        <v>1171</v>
      </c>
      <c r="S16" s="10" t="s">
        <v>2331</v>
      </c>
    </row>
    <row r="17" spans="10:19" x14ac:dyDescent="0.2">
      <c r="J17" s="10" t="s">
        <v>2332</v>
      </c>
      <c r="K17" s="10" t="s">
        <v>1144</v>
      </c>
      <c r="L17" s="10" t="s">
        <v>806</v>
      </c>
      <c r="M17" s="10" t="s">
        <v>2333</v>
      </c>
      <c r="N17" s="10" t="s">
        <v>2334</v>
      </c>
      <c r="O17" s="10" t="s">
        <v>1243</v>
      </c>
      <c r="P17" s="10" t="s">
        <v>2335</v>
      </c>
      <c r="Q17" s="10" t="s">
        <v>743</v>
      </c>
      <c r="R17" s="10" t="s">
        <v>2336</v>
      </c>
      <c r="S17" s="10" t="s">
        <v>2337</v>
      </c>
    </row>
    <row r="18" spans="10:19" x14ac:dyDescent="0.2">
      <c r="J18" s="10" t="s">
        <v>2338</v>
      </c>
      <c r="K18" s="10" t="s">
        <v>2339</v>
      </c>
      <c r="L18" s="10" t="s">
        <v>2340</v>
      </c>
      <c r="M18" s="10" t="s">
        <v>1930</v>
      </c>
      <c r="N18" s="10" t="s">
        <v>2341</v>
      </c>
      <c r="O18" s="10" t="s">
        <v>2342</v>
      </c>
      <c r="P18" s="10" t="s">
        <v>1392</v>
      </c>
      <c r="Q18" s="10" t="s">
        <v>556</v>
      </c>
      <c r="R18" s="10" t="s">
        <v>2343</v>
      </c>
      <c r="S18" s="10" t="s">
        <v>757</v>
      </c>
    </row>
    <row r="19" spans="10:19" x14ac:dyDescent="0.2">
      <c r="J19" s="10" t="s">
        <v>2344</v>
      </c>
      <c r="K19" s="10" t="s">
        <v>2345</v>
      </c>
      <c r="L19" s="10" t="s">
        <v>2346</v>
      </c>
      <c r="M19" s="10" t="s">
        <v>517</v>
      </c>
      <c r="N19" s="10" t="s">
        <v>496</v>
      </c>
      <c r="O19" s="10" t="s">
        <v>2347</v>
      </c>
      <c r="P19" s="10" t="s">
        <v>2348</v>
      </c>
      <c r="Q19" s="10" t="s">
        <v>2349</v>
      </c>
      <c r="R19" s="10" t="s">
        <v>1204</v>
      </c>
      <c r="S19" s="10" t="s">
        <v>2350</v>
      </c>
    </row>
    <row r="20" spans="10:19" x14ac:dyDescent="0.2">
      <c r="J20" s="10" t="s">
        <v>745</v>
      </c>
      <c r="K20" s="10" t="s">
        <v>2351</v>
      </c>
      <c r="L20" s="10" t="s">
        <v>2352</v>
      </c>
      <c r="M20" s="10" t="s">
        <v>923</v>
      </c>
      <c r="N20" s="10" t="s">
        <v>562</v>
      </c>
      <c r="O20" s="10" t="s">
        <v>530</v>
      </c>
      <c r="P20" s="10" t="s">
        <v>1194</v>
      </c>
      <c r="Q20" s="10" t="s">
        <v>2353</v>
      </c>
      <c r="R20" s="10" t="s">
        <v>2354</v>
      </c>
      <c r="S20" s="10" t="s">
        <v>2355</v>
      </c>
    </row>
    <row r="21" spans="10:19" x14ac:dyDescent="0.2">
      <c r="J21" s="10" t="s">
        <v>992</v>
      </c>
      <c r="K21" s="10" t="s">
        <v>498</v>
      </c>
      <c r="L21" s="10" t="s">
        <v>2356</v>
      </c>
      <c r="M21" s="10" t="s">
        <v>2357</v>
      </c>
      <c r="N21" s="10" t="s">
        <v>2358</v>
      </c>
      <c r="O21" s="10" t="s">
        <v>2359</v>
      </c>
      <c r="P21" s="10" t="s">
        <v>1570</v>
      </c>
      <c r="Q21" s="10" t="s">
        <v>1604</v>
      </c>
      <c r="R21" s="10" t="s">
        <v>2360</v>
      </c>
      <c r="S21" s="10" t="s">
        <v>2361</v>
      </c>
    </row>
    <row r="22" spans="10:19" x14ac:dyDescent="0.2">
      <c r="J22" s="10" t="s">
        <v>2362</v>
      </c>
      <c r="K22" s="10" t="s">
        <v>1582</v>
      </c>
      <c r="L22" s="10" t="s">
        <v>668</v>
      </c>
      <c r="M22" s="10" t="s">
        <v>655</v>
      </c>
      <c r="N22" s="10" t="s">
        <v>2363</v>
      </c>
      <c r="O22" s="10" t="s">
        <v>1312</v>
      </c>
      <c r="P22" s="10" t="s">
        <v>2248</v>
      </c>
      <c r="Q22" s="10" t="s">
        <v>1565</v>
      </c>
      <c r="R22" s="10" t="s">
        <v>1369</v>
      </c>
      <c r="S22" s="10" t="s">
        <v>2364</v>
      </c>
    </row>
    <row r="23" spans="10:19" x14ac:dyDescent="0.2">
      <c r="J23" s="10" t="s">
        <v>724</v>
      </c>
      <c r="K23" s="10" t="s">
        <v>2365</v>
      </c>
      <c r="L23" s="10" t="s">
        <v>2366</v>
      </c>
      <c r="M23" s="10" t="s">
        <v>1491</v>
      </c>
      <c r="N23" s="10" t="s">
        <v>2367</v>
      </c>
      <c r="O23" s="10" t="s">
        <v>2368</v>
      </c>
      <c r="P23" s="10" t="s">
        <v>635</v>
      </c>
      <c r="Q23" s="10" t="s">
        <v>2369</v>
      </c>
      <c r="R23" s="10" t="s">
        <v>2370</v>
      </c>
      <c r="S23" s="10" t="s">
        <v>1917</v>
      </c>
    </row>
    <row r="24" spans="10:19" x14ac:dyDescent="0.2">
      <c r="J24" s="10" t="s">
        <v>2371</v>
      </c>
      <c r="K24" s="10" t="s">
        <v>2372</v>
      </c>
      <c r="L24" s="10" t="s">
        <v>819</v>
      </c>
      <c r="M24" s="10" t="s">
        <v>2373</v>
      </c>
      <c r="N24" s="10" t="s">
        <v>2374</v>
      </c>
      <c r="O24" s="10" t="s">
        <v>1592</v>
      </c>
      <c r="P24" s="10" t="s">
        <v>2375</v>
      </c>
      <c r="Q24" s="10" t="s">
        <v>1353</v>
      </c>
      <c r="R24" s="10" t="s">
        <v>654</v>
      </c>
      <c r="S24" s="10" t="s">
        <v>1586</v>
      </c>
    </row>
    <row r="25" spans="10:19" x14ac:dyDescent="0.2">
      <c r="J25" s="10" t="s">
        <v>2376</v>
      </c>
      <c r="K25" s="10" t="s">
        <v>629</v>
      </c>
      <c r="L25" s="10" t="s">
        <v>2377</v>
      </c>
      <c r="M25" s="10" t="s">
        <v>886</v>
      </c>
      <c r="N25" s="10" t="s">
        <v>2378</v>
      </c>
      <c r="O25" s="10" t="s">
        <v>2379</v>
      </c>
      <c r="P25" s="10" t="s">
        <v>2380</v>
      </c>
      <c r="Q25" s="10" t="s">
        <v>1761</v>
      </c>
      <c r="R25" s="10" t="s">
        <v>2381</v>
      </c>
      <c r="S25" s="10" t="s">
        <v>1013</v>
      </c>
    </row>
    <row r="26" spans="10:19" x14ac:dyDescent="0.2">
      <c r="J26" s="10" t="s">
        <v>1012</v>
      </c>
      <c r="K26" s="10" t="s">
        <v>715</v>
      </c>
      <c r="L26" s="10" t="s">
        <v>509</v>
      </c>
      <c r="M26" s="10" t="s">
        <v>2057</v>
      </c>
      <c r="N26" s="10" t="s">
        <v>2382</v>
      </c>
      <c r="O26" s="10" t="s">
        <v>2383</v>
      </c>
      <c r="P26" s="10" t="s">
        <v>2384</v>
      </c>
      <c r="Q26" s="10" t="s">
        <v>2385</v>
      </c>
      <c r="R26" s="10" t="s">
        <v>844</v>
      </c>
      <c r="S26" s="10" t="s">
        <v>2386</v>
      </c>
    </row>
    <row r="27" spans="10:19" x14ac:dyDescent="0.2">
      <c r="J27" s="10" t="s">
        <v>2387</v>
      </c>
      <c r="K27" s="10" t="s">
        <v>2388</v>
      </c>
      <c r="L27" s="10" t="s">
        <v>2389</v>
      </c>
      <c r="M27" s="10" t="s">
        <v>2390</v>
      </c>
      <c r="N27" s="10" t="s">
        <v>1080</v>
      </c>
      <c r="O27" s="10" t="s">
        <v>2391</v>
      </c>
      <c r="P27" s="10" t="s">
        <v>678</v>
      </c>
      <c r="Q27" s="10" t="s">
        <v>2171</v>
      </c>
      <c r="R27" s="10" t="s">
        <v>718</v>
      </c>
      <c r="S27" s="10" t="s">
        <v>2392</v>
      </c>
    </row>
    <row r="28" spans="10:19" x14ac:dyDescent="0.2">
      <c r="J28" s="10" t="s">
        <v>611</v>
      </c>
      <c r="K28" s="10" t="s">
        <v>2393</v>
      </c>
      <c r="L28" s="10" t="s">
        <v>2394</v>
      </c>
      <c r="M28" s="10" t="s">
        <v>491</v>
      </c>
      <c r="N28" s="10" t="s">
        <v>2395</v>
      </c>
      <c r="O28" s="10" t="s">
        <v>2396</v>
      </c>
      <c r="P28" s="10" t="s">
        <v>2397</v>
      </c>
      <c r="Q28" s="10" t="s">
        <v>861</v>
      </c>
      <c r="R28" s="10" t="s">
        <v>2398</v>
      </c>
      <c r="S28" s="10" t="s">
        <v>2399</v>
      </c>
    </row>
    <row r="29" spans="10:19" x14ac:dyDescent="0.2">
      <c r="J29" s="10" t="s">
        <v>2400</v>
      </c>
      <c r="K29" s="10" t="s">
        <v>2401</v>
      </c>
      <c r="L29" s="10" t="s">
        <v>607</v>
      </c>
      <c r="M29" s="10" t="s">
        <v>2233</v>
      </c>
      <c r="N29" s="10" t="s">
        <v>529</v>
      </c>
      <c r="O29" s="10" t="s">
        <v>1425</v>
      </c>
      <c r="P29" s="10" t="s">
        <v>2402</v>
      </c>
      <c r="Q29" s="10" t="s">
        <v>2403</v>
      </c>
      <c r="R29" s="10" t="s">
        <v>946</v>
      </c>
      <c r="S29" s="10" t="s">
        <v>1674</v>
      </c>
    </row>
    <row r="30" spans="10:19" x14ac:dyDescent="0.2">
      <c r="J30" s="10" t="s">
        <v>2404</v>
      </c>
      <c r="K30" s="10" t="s">
        <v>2405</v>
      </c>
      <c r="L30" s="10" t="s">
        <v>2406</v>
      </c>
      <c r="M30" s="10" t="s">
        <v>2407</v>
      </c>
      <c r="N30" s="10" t="s">
        <v>545</v>
      </c>
      <c r="O30" s="10" t="s">
        <v>2408</v>
      </c>
      <c r="P30" s="10" t="s">
        <v>2409</v>
      </c>
      <c r="Q30" s="10" t="s">
        <v>1652</v>
      </c>
      <c r="R30" s="10" t="s">
        <v>2410</v>
      </c>
      <c r="S30" s="10" t="s">
        <v>953</v>
      </c>
    </row>
    <row r="31" spans="10:19" x14ac:dyDescent="0.2">
      <c r="J31" s="10" t="s">
        <v>2411</v>
      </c>
      <c r="K31" s="10" t="s">
        <v>716</v>
      </c>
      <c r="L31" s="10" t="s">
        <v>552</v>
      </c>
      <c r="M31" s="10" t="s">
        <v>674</v>
      </c>
      <c r="N31" s="10" t="s">
        <v>523</v>
      </c>
      <c r="O31" s="10" t="s">
        <v>644</v>
      </c>
      <c r="P31" s="10" t="s">
        <v>1185</v>
      </c>
      <c r="Q31" s="10" t="s">
        <v>964</v>
      </c>
      <c r="R31" s="10" t="s">
        <v>2412</v>
      </c>
      <c r="S31" s="10" t="s">
        <v>1473</v>
      </c>
    </row>
    <row r="32" spans="10:19" x14ac:dyDescent="0.2">
      <c r="J32" s="10" t="s">
        <v>2413</v>
      </c>
      <c r="K32" s="10" t="s">
        <v>520</v>
      </c>
      <c r="L32" s="10" t="s">
        <v>1632</v>
      </c>
      <c r="M32" s="10" t="s">
        <v>883</v>
      </c>
      <c r="N32" s="10" t="s">
        <v>2414</v>
      </c>
      <c r="O32" s="10" t="s">
        <v>1004</v>
      </c>
      <c r="P32" s="10" t="s">
        <v>568</v>
      </c>
      <c r="Q32" s="10" t="s">
        <v>2415</v>
      </c>
      <c r="R32" s="10" t="s">
        <v>2416</v>
      </c>
      <c r="S32" s="10" t="s">
        <v>2417</v>
      </c>
    </row>
    <row r="33" spans="10:19" x14ac:dyDescent="0.2">
      <c r="J33" s="10" t="s">
        <v>2418</v>
      </c>
      <c r="K33" s="10" t="s">
        <v>2419</v>
      </c>
      <c r="L33" s="10" t="s">
        <v>2420</v>
      </c>
      <c r="M33" s="10" t="s">
        <v>2421</v>
      </c>
      <c r="N33" s="10" t="s">
        <v>2422</v>
      </c>
      <c r="O33" s="10" t="s">
        <v>2423</v>
      </c>
      <c r="P33" s="10" t="s">
        <v>2424</v>
      </c>
      <c r="Q33" s="10" t="s">
        <v>2425</v>
      </c>
      <c r="R33" s="10" t="s">
        <v>722</v>
      </c>
      <c r="S33" s="10" t="s">
        <v>932</v>
      </c>
    </row>
    <row r="34" spans="10:19" x14ac:dyDescent="0.2">
      <c r="J34" s="10" t="s">
        <v>2426</v>
      </c>
      <c r="K34" s="10" t="s">
        <v>1079</v>
      </c>
      <c r="L34" s="10" t="s">
        <v>2427</v>
      </c>
      <c r="M34" s="10" t="s">
        <v>1704</v>
      </c>
      <c r="N34" s="10" t="s">
        <v>2428</v>
      </c>
      <c r="O34" s="10" t="s">
        <v>1533</v>
      </c>
      <c r="P34" s="10" t="s">
        <v>2429</v>
      </c>
      <c r="Q34" s="10" t="s">
        <v>789</v>
      </c>
      <c r="R34" s="10" t="s">
        <v>2430</v>
      </c>
      <c r="S34" s="10" t="s">
        <v>2431</v>
      </c>
    </row>
    <row r="35" spans="10:19" x14ac:dyDescent="0.2">
      <c r="J35" s="10" t="s">
        <v>2432</v>
      </c>
      <c r="K35" s="10" t="s">
        <v>2433</v>
      </c>
      <c r="L35" s="10" t="s">
        <v>506</v>
      </c>
      <c r="M35" s="10" t="s">
        <v>714</v>
      </c>
      <c r="N35" s="10" t="s">
        <v>2434</v>
      </c>
      <c r="O35" s="10" t="s">
        <v>1654</v>
      </c>
      <c r="P35" s="10" t="s">
        <v>2435</v>
      </c>
      <c r="Q35" s="10" t="s">
        <v>1881</v>
      </c>
      <c r="R35" s="10" t="s">
        <v>2436</v>
      </c>
      <c r="S35" s="10" t="s">
        <v>1706</v>
      </c>
    </row>
    <row r="36" spans="10:19" x14ac:dyDescent="0.2">
      <c r="J36" s="10" t="s">
        <v>2437</v>
      </c>
      <c r="K36" s="10" t="s">
        <v>2438</v>
      </c>
      <c r="L36" s="10" t="s">
        <v>2439</v>
      </c>
      <c r="M36" s="10" t="s">
        <v>2440</v>
      </c>
      <c r="N36" s="10" t="s">
        <v>2441</v>
      </c>
      <c r="O36" s="10" t="s">
        <v>2442</v>
      </c>
      <c r="P36" s="10" t="s">
        <v>2443</v>
      </c>
      <c r="Q36" s="10" t="s">
        <v>2444</v>
      </c>
      <c r="R36" s="10" t="s">
        <v>813</v>
      </c>
      <c r="S36" s="10" t="s">
        <v>630</v>
      </c>
    </row>
    <row r="37" spans="10:19" x14ac:dyDescent="0.2">
      <c r="J37" s="10" t="s">
        <v>2445</v>
      </c>
      <c r="K37" s="10" t="s">
        <v>2446</v>
      </c>
      <c r="L37" s="10" t="s">
        <v>566</v>
      </c>
      <c r="M37" s="10" t="s">
        <v>55</v>
      </c>
      <c r="N37" s="10" t="s">
        <v>2447</v>
      </c>
      <c r="O37" s="10" t="s">
        <v>563</v>
      </c>
      <c r="P37" s="10" t="s">
        <v>1064</v>
      </c>
      <c r="Q37" s="10" t="s">
        <v>2448</v>
      </c>
      <c r="R37" s="10" t="s">
        <v>1699</v>
      </c>
      <c r="S37" s="10" t="s">
        <v>553</v>
      </c>
    </row>
    <row r="38" spans="10:19" x14ac:dyDescent="0.2">
      <c r="J38" s="10" t="s">
        <v>659</v>
      </c>
      <c r="K38" s="10" t="s">
        <v>1926</v>
      </c>
      <c r="L38" s="10" t="s">
        <v>2449</v>
      </c>
      <c r="M38" s="10" t="s">
        <v>2450</v>
      </c>
      <c r="N38" s="10" t="s">
        <v>2451</v>
      </c>
      <c r="O38" s="10" t="s">
        <v>2452</v>
      </c>
      <c r="P38" s="10" t="s">
        <v>626</v>
      </c>
      <c r="Q38" s="10" t="s">
        <v>2453</v>
      </c>
      <c r="R38" s="10" t="s">
        <v>2454</v>
      </c>
      <c r="S38" s="10" t="s">
        <v>979</v>
      </c>
    </row>
    <row r="39" spans="10:19" x14ac:dyDescent="0.2">
      <c r="J39" s="10" t="s">
        <v>2455</v>
      </c>
      <c r="K39" s="10" t="s">
        <v>2456</v>
      </c>
      <c r="L39" s="10" t="s">
        <v>2457</v>
      </c>
      <c r="M39" s="10" t="s">
        <v>2036</v>
      </c>
      <c r="N39" s="10" t="s">
        <v>2458</v>
      </c>
      <c r="O39" s="10" t="s">
        <v>1130</v>
      </c>
      <c r="P39" s="10" t="s">
        <v>2459</v>
      </c>
      <c r="Q39" s="10" t="s">
        <v>773</v>
      </c>
      <c r="R39" s="10" t="s">
        <v>2460</v>
      </c>
      <c r="S39" s="10" t="s">
        <v>1590</v>
      </c>
    </row>
    <row r="40" spans="10:19" x14ac:dyDescent="0.2">
      <c r="J40" s="10" t="s">
        <v>2461</v>
      </c>
      <c r="K40" s="10" t="s">
        <v>834</v>
      </c>
      <c r="L40" s="10" t="s">
        <v>2462</v>
      </c>
      <c r="M40" s="10" t="s">
        <v>2245</v>
      </c>
      <c r="N40" s="10" t="s">
        <v>705</v>
      </c>
      <c r="O40" s="10" t="s">
        <v>2463</v>
      </c>
      <c r="P40" s="10" t="s">
        <v>2464</v>
      </c>
      <c r="Q40" s="10" t="s">
        <v>2465</v>
      </c>
      <c r="R40" s="10" t="s">
        <v>2466</v>
      </c>
      <c r="S40" s="10" t="s">
        <v>2467</v>
      </c>
    </row>
    <row r="41" spans="10:19" x14ac:dyDescent="0.2">
      <c r="J41" s="10" t="s">
        <v>1720</v>
      </c>
      <c r="K41" s="10" t="s">
        <v>2468</v>
      </c>
      <c r="L41" s="10" t="s">
        <v>820</v>
      </c>
      <c r="M41" s="10" t="s">
        <v>2469</v>
      </c>
      <c r="N41" s="10" t="s">
        <v>2470</v>
      </c>
      <c r="O41" s="10" t="s">
        <v>2471</v>
      </c>
      <c r="P41" s="10" t="s">
        <v>877</v>
      </c>
      <c r="Q41" s="10" t="s">
        <v>508</v>
      </c>
      <c r="R41" s="10" t="s">
        <v>2472</v>
      </c>
      <c r="S41" s="10" t="s">
        <v>2473</v>
      </c>
    </row>
    <row r="42" spans="10:19" x14ac:dyDescent="0.2">
      <c r="J42" s="10" t="s">
        <v>2474</v>
      </c>
      <c r="K42" s="10" t="s">
        <v>2475</v>
      </c>
      <c r="L42" s="10" t="s">
        <v>2476</v>
      </c>
      <c r="M42" s="10" t="s">
        <v>786</v>
      </c>
      <c r="N42" s="10" t="s">
        <v>2477</v>
      </c>
      <c r="O42" s="10" t="s">
        <v>1700</v>
      </c>
      <c r="P42" s="10" t="s">
        <v>574</v>
      </c>
      <c r="Q42" s="10" t="s">
        <v>493</v>
      </c>
      <c r="R42" s="10" t="s">
        <v>588</v>
      </c>
      <c r="S42" s="10" t="s">
        <v>2478</v>
      </c>
    </row>
    <row r="43" spans="10:19" x14ac:dyDescent="0.2">
      <c r="J43" s="10" t="s">
        <v>1399</v>
      </c>
      <c r="K43" s="10" t="s">
        <v>590</v>
      </c>
      <c r="L43" s="10" t="s">
        <v>2203</v>
      </c>
      <c r="M43" s="10" t="s">
        <v>620</v>
      </c>
      <c r="N43" s="10" t="s">
        <v>2479</v>
      </c>
      <c r="O43" s="10" t="s">
        <v>1134</v>
      </c>
      <c r="P43" s="10" t="s">
        <v>2480</v>
      </c>
      <c r="Q43" s="10" t="s">
        <v>2481</v>
      </c>
      <c r="R43" s="10" t="s">
        <v>2482</v>
      </c>
      <c r="S43" s="10" t="s">
        <v>2483</v>
      </c>
    </row>
    <row r="44" spans="10:19" x14ac:dyDescent="0.2">
      <c r="J44" s="10" t="s">
        <v>740</v>
      </c>
      <c r="K44" s="10" t="s">
        <v>2484</v>
      </c>
      <c r="L44" s="10" t="s">
        <v>1063</v>
      </c>
      <c r="M44" s="10" t="s">
        <v>511</v>
      </c>
      <c r="N44" s="10" t="s">
        <v>614</v>
      </c>
      <c r="O44" s="10" t="s">
        <v>2485</v>
      </c>
      <c r="P44" s="10" t="s">
        <v>2486</v>
      </c>
      <c r="Q44" s="10" t="s">
        <v>2487</v>
      </c>
      <c r="R44" s="10" t="s">
        <v>2488</v>
      </c>
      <c r="S44" s="10" t="s">
        <v>1468</v>
      </c>
    </row>
    <row r="45" spans="10:19" x14ac:dyDescent="0.2">
      <c r="J45" s="10" t="s">
        <v>2489</v>
      </c>
      <c r="K45" s="10" t="s">
        <v>720</v>
      </c>
      <c r="L45" s="10" t="s">
        <v>1663</v>
      </c>
      <c r="M45" s="10" t="s">
        <v>2490</v>
      </c>
      <c r="N45" s="10" t="s">
        <v>2491</v>
      </c>
      <c r="O45" s="10" t="s">
        <v>2492</v>
      </c>
      <c r="P45" s="10" t="s">
        <v>763</v>
      </c>
      <c r="Q45" s="10" t="s">
        <v>2493</v>
      </c>
      <c r="R45" s="10" t="s">
        <v>1868</v>
      </c>
      <c r="S45" s="10" t="s">
        <v>2494</v>
      </c>
    </row>
    <row r="46" spans="10:19" x14ac:dyDescent="0.2">
      <c r="J46" s="10" t="s">
        <v>36</v>
      </c>
      <c r="K46" s="10" t="s">
        <v>2495</v>
      </c>
      <c r="L46" s="10" t="s">
        <v>734</v>
      </c>
      <c r="M46" s="10" t="s">
        <v>2496</v>
      </c>
      <c r="N46" s="10" t="s">
        <v>2497</v>
      </c>
      <c r="O46" s="10" t="s">
        <v>2498</v>
      </c>
      <c r="P46" s="10" t="s">
        <v>2499</v>
      </c>
      <c r="Q46" s="10" t="s">
        <v>2500</v>
      </c>
      <c r="R46" s="10" t="s">
        <v>1701</v>
      </c>
      <c r="S46" s="10" t="s">
        <v>2501</v>
      </c>
    </row>
    <row r="47" spans="10:19" x14ac:dyDescent="0.2">
      <c r="J47" s="10" t="s">
        <v>830</v>
      </c>
      <c r="K47" s="10" t="s">
        <v>2502</v>
      </c>
      <c r="L47" s="10" t="s">
        <v>2061</v>
      </c>
      <c r="M47" s="10" t="s">
        <v>2503</v>
      </c>
      <c r="N47" s="10" t="s">
        <v>2504</v>
      </c>
      <c r="O47" s="10" t="s">
        <v>2505</v>
      </c>
      <c r="P47" s="10" t="s">
        <v>671</v>
      </c>
      <c r="Q47" s="10" t="s">
        <v>712</v>
      </c>
      <c r="R47" s="10" t="s">
        <v>2506</v>
      </c>
      <c r="S47" s="10" t="s">
        <v>45</v>
      </c>
    </row>
    <row r="48" spans="10:19" x14ac:dyDescent="0.2">
      <c r="J48" s="10" t="s">
        <v>2507</v>
      </c>
      <c r="K48" s="10" t="s">
        <v>2508</v>
      </c>
      <c r="L48" s="10" t="s">
        <v>1975</v>
      </c>
      <c r="M48" s="10" t="s">
        <v>2509</v>
      </c>
      <c r="N48" s="10" t="s">
        <v>1056</v>
      </c>
      <c r="O48" s="10" t="s">
        <v>2510</v>
      </c>
      <c r="P48" s="10" t="s">
        <v>2511</v>
      </c>
      <c r="Q48" s="10" t="s">
        <v>2512</v>
      </c>
      <c r="R48" s="10" t="s">
        <v>1025</v>
      </c>
      <c r="S48" s="10" t="s">
        <v>2513</v>
      </c>
    </row>
    <row r="49" spans="10:19" x14ac:dyDescent="0.2">
      <c r="J49" s="10" t="s">
        <v>1022</v>
      </c>
      <c r="K49" s="10" t="s">
        <v>2514</v>
      </c>
      <c r="L49" s="10" t="s">
        <v>2242</v>
      </c>
      <c r="M49" s="10" t="s">
        <v>2515</v>
      </c>
      <c r="N49" s="10" t="s">
        <v>2516</v>
      </c>
      <c r="O49" s="10" t="s">
        <v>2517</v>
      </c>
      <c r="P49" s="10" t="s">
        <v>2518</v>
      </c>
      <c r="Q49" s="10" t="s">
        <v>2519</v>
      </c>
      <c r="R49" s="10" t="s">
        <v>495</v>
      </c>
      <c r="S49" s="10" t="s">
        <v>2520</v>
      </c>
    </row>
    <row r="50" spans="10:19" x14ac:dyDescent="0.2">
      <c r="J50" s="10" t="s">
        <v>1554</v>
      </c>
      <c r="K50" s="10" t="s">
        <v>2521</v>
      </c>
      <c r="L50" s="10" t="s">
        <v>2522</v>
      </c>
      <c r="M50" s="10" t="s">
        <v>2523</v>
      </c>
      <c r="N50" s="10" t="s">
        <v>2524</v>
      </c>
      <c r="O50" s="10" t="s">
        <v>1123</v>
      </c>
      <c r="P50" s="10" t="s">
        <v>2525</v>
      </c>
      <c r="Q50" s="10" t="s">
        <v>2526</v>
      </c>
      <c r="R50" s="10" t="s">
        <v>2527</v>
      </c>
      <c r="S50" s="10" t="s">
        <v>2528</v>
      </c>
    </row>
    <row r="51" spans="10:19" x14ac:dyDescent="0.2">
      <c r="J51" s="10" t="s">
        <v>2529</v>
      </c>
      <c r="K51" s="10" t="s">
        <v>2530</v>
      </c>
      <c r="L51" s="10" t="s">
        <v>2531</v>
      </c>
      <c r="M51" s="10" t="s">
        <v>2532</v>
      </c>
      <c r="N51" s="10" t="s">
        <v>1608</v>
      </c>
      <c r="O51" s="10" t="s">
        <v>799</v>
      </c>
      <c r="P51" s="10" t="s">
        <v>2533</v>
      </c>
      <c r="Q51" s="10" t="s">
        <v>770</v>
      </c>
      <c r="R51" s="10" t="s">
        <v>2534</v>
      </c>
      <c r="S51" s="10" t="s">
        <v>2535</v>
      </c>
    </row>
    <row r="52" spans="10:19" x14ac:dyDescent="0.2">
      <c r="J52" s="10" t="s">
        <v>2536</v>
      </c>
      <c r="K52" s="10" t="s">
        <v>2537</v>
      </c>
      <c r="L52" s="10" t="s">
        <v>2095</v>
      </c>
      <c r="M52" s="10" t="s">
        <v>2538</v>
      </c>
      <c r="N52" s="10" t="s">
        <v>2539</v>
      </c>
      <c r="O52" s="10" t="s">
        <v>2540</v>
      </c>
      <c r="P52" s="10" t="s">
        <v>2541</v>
      </c>
      <c r="Q52" s="10" t="s">
        <v>2542</v>
      </c>
      <c r="R52" s="10" t="s">
        <v>1681</v>
      </c>
      <c r="S52" s="10" t="s">
        <v>2543</v>
      </c>
    </row>
    <row r="53" spans="10:19" x14ac:dyDescent="0.2">
      <c r="J53" s="10" t="s">
        <v>2544</v>
      </c>
      <c r="K53" s="10" t="s">
        <v>2545</v>
      </c>
      <c r="L53" s="10" t="s">
        <v>2005</v>
      </c>
      <c r="M53" s="10" t="s">
        <v>2546</v>
      </c>
      <c r="N53" s="10" t="s">
        <v>565</v>
      </c>
      <c r="O53" s="10" t="s">
        <v>2547</v>
      </c>
      <c r="P53" s="10" t="s">
        <v>1580</v>
      </c>
      <c r="Q53" s="10" t="s">
        <v>2548</v>
      </c>
      <c r="R53" s="10" t="s">
        <v>2549</v>
      </c>
      <c r="S53" s="10" t="s">
        <v>1111</v>
      </c>
    </row>
    <row r="54" spans="10:19" x14ac:dyDescent="0.2">
      <c r="J54" s="10" t="s">
        <v>1797</v>
      </c>
      <c r="K54" s="10" t="s">
        <v>612</v>
      </c>
      <c r="L54" s="10" t="s">
        <v>1238</v>
      </c>
      <c r="M54" s="10" t="s">
        <v>2550</v>
      </c>
      <c r="N54" s="10" t="s">
        <v>2155</v>
      </c>
      <c r="O54" s="10" t="s">
        <v>2051</v>
      </c>
      <c r="P54" s="10" t="s">
        <v>2551</v>
      </c>
      <c r="Q54" s="10" t="s">
        <v>2552</v>
      </c>
      <c r="R54" s="10" t="s">
        <v>577</v>
      </c>
      <c r="S54" s="10" t="s">
        <v>2553</v>
      </c>
    </row>
    <row r="55" spans="10:19" x14ac:dyDescent="0.2">
      <c r="J55" s="10" t="s">
        <v>824</v>
      </c>
      <c r="K55" s="10" t="s">
        <v>2554</v>
      </c>
      <c r="L55" s="10" t="s">
        <v>2555</v>
      </c>
      <c r="M55" s="10" t="s">
        <v>2556</v>
      </c>
      <c r="N55" s="10" t="s">
        <v>2557</v>
      </c>
      <c r="O55" s="10" t="s">
        <v>2558</v>
      </c>
      <c r="P55" s="10" t="s">
        <v>811</v>
      </c>
      <c r="Q55" s="10" t="s">
        <v>2559</v>
      </c>
      <c r="R55" s="10" t="s">
        <v>999</v>
      </c>
      <c r="S55" s="10" t="s">
        <v>2560</v>
      </c>
    </row>
    <row r="56" spans="10:19" x14ac:dyDescent="0.2">
      <c r="J56" s="10" t="s">
        <v>2561</v>
      </c>
      <c r="K56" s="10" t="s">
        <v>2562</v>
      </c>
      <c r="L56" s="10" t="s">
        <v>627</v>
      </c>
      <c r="M56" s="10" t="s">
        <v>2563</v>
      </c>
      <c r="N56" s="10" t="s">
        <v>2564</v>
      </c>
      <c r="O56" s="10" t="s">
        <v>2565</v>
      </c>
      <c r="P56" s="10" t="s">
        <v>1220</v>
      </c>
      <c r="Q56" s="10" t="s">
        <v>649</v>
      </c>
      <c r="R56" s="10" t="s">
        <v>1279</v>
      </c>
      <c r="S56" s="10" t="s">
        <v>2566</v>
      </c>
    </row>
    <row r="57" spans="10:19" x14ac:dyDescent="0.2">
      <c r="J57" s="10" t="s">
        <v>1483</v>
      </c>
      <c r="K57" s="10" t="s">
        <v>808</v>
      </c>
      <c r="L57" s="10" t="s">
        <v>2567</v>
      </c>
      <c r="M57" s="10" t="s">
        <v>2568</v>
      </c>
      <c r="N57" s="10" t="s">
        <v>2569</v>
      </c>
      <c r="O57" s="10" t="s">
        <v>599</v>
      </c>
      <c r="P57" s="10" t="s">
        <v>2570</v>
      </c>
      <c r="Q57" s="10" t="s">
        <v>1378</v>
      </c>
      <c r="R57" s="10" t="s">
        <v>1172</v>
      </c>
      <c r="S57" s="10" t="s">
        <v>2571</v>
      </c>
    </row>
    <row r="58" spans="10:19" x14ac:dyDescent="0.2">
      <c r="J58" s="10" t="s">
        <v>2572</v>
      </c>
      <c r="K58" s="10" t="s">
        <v>2573</v>
      </c>
      <c r="L58" s="10" t="s">
        <v>934</v>
      </c>
      <c r="M58" s="10" t="s">
        <v>2574</v>
      </c>
      <c r="N58" s="10" t="s">
        <v>2575</v>
      </c>
      <c r="O58" s="10" t="s">
        <v>2576</v>
      </c>
      <c r="P58" s="10" t="s">
        <v>2577</v>
      </c>
      <c r="Q58" s="10" t="s">
        <v>2578</v>
      </c>
      <c r="R58" s="10" t="s">
        <v>2579</v>
      </c>
      <c r="S58" s="10" t="s">
        <v>2580</v>
      </c>
    </row>
    <row r="59" spans="10:19" x14ac:dyDescent="0.2">
      <c r="J59" s="10" t="s">
        <v>1596</v>
      </c>
      <c r="K59" s="10" t="s">
        <v>2581</v>
      </c>
      <c r="L59" s="10" t="s">
        <v>2582</v>
      </c>
      <c r="M59" s="10" t="s">
        <v>1137</v>
      </c>
      <c r="N59" s="10" t="s">
        <v>2583</v>
      </c>
      <c r="O59" s="10" t="s">
        <v>2584</v>
      </c>
      <c r="P59" s="10" t="s">
        <v>2585</v>
      </c>
      <c r="Q59" s="10" t="s">
        <v>2586</v>
      </c>
      <c r="R59" s="10" t="s">
        <v>2587</v>
      </c>
      <c r="S59" s="10" t="s">
        <v>2588</v>
      </c>
    </row>
    <row r="60" spans="10:19" x14ac:dyDescent="0.2">
      <c r="J60" s="10" t="s">
        <v>1140</v>
      </c>
      <c r="K60" s="10" t="s">
        <v>2589</v>
      </c>
      <c r="L60" s="10" t="s">
        <v>2590</v>
      </c>
      <c r="M60" s="10" t="s">
        <v>2591</v>
      </c>
      <c r="N60" s="10" t="s">
        <v>2592</v>
      </c>
      <c r="O60" s="10" t="s">
        <v>1044</v>
      </c>
      <c r="P60" s="10" t="s">
        <v>2593</v>
      </c>
      <c r="Q60" s="10" t="s">
        <v>2594</v>
      </c>
      <c r="R60" s="10" t="s">
        <v>741</v>
      </c>
      <c r="S60" s="10" t="s">
        <v>47</v>
      </c>
    </row>
    <row r="61" spans="10:19" x14ac:dyDescent="0.2">
      <c r="J61" s="10" t="s">
        <v>838</v>
      </c>
      <c r="K61" s="10" t="s">
        <v>2595</v>
      </c>
      <c r="L61" s="10" t="s">
        <v>2596</v>
      </c>
      <c r="M61" s="10" t="s">
        <v>1941</v>
      </c>
      <c r="N61" s="10" t="s">
        <v>2597</v>
      </c>
      <c r="O61" s="10" t="s">
        <v>2160</v>
      </c>
      <c r="P61" s="10" t="s">
        <v>2598</v>
      </c>
      <c r="Q61" s="10" t="s">
        <v>2599</v>
      </c>
      <c r="R61" s="10" t="s">
        <v>766</v>
      </c>
      <c r="S61" s="10" t="s">
        <v>2600</v>
      </c>
    </row>
    <row r="62" spans="10:19" x14ac:dyDescent="0.2">
      <c r="J62" s="10" t="s">
        <v>2601</v>
      </c>
      <c r="K62" s="10" t="s">
        <v>601</v>
      </c>
      <c r="L62" s="10" t="s">
        <v>876</v>
      </c>
      <c r="M62" s="10" t="s">
        <v>2602</v>
      </c>
      <c r="N62" s="10" t="s">
        <v>2603</v>
      </c>
      <c r="O62" s="10" t="s">
        <v>2604</v>
      </c>
      <c r="P62" s="10" t="s">
        <v>2605</v>
      </c>
      <c r="Q62" s="10" t="s">
        <v>970</v>
      </c>
      <c r="R62" s="10" t="s">
        <v>2606</v>
      </c>
      <c r="S62" s="10" t="s">
        <v>2179</v>
      </c>
    </row>
    <row r="63" spans="10:19" x14ac:dyDescent="0.2">
      <c r="J63" s="10" t="s">
        <v>2607</v>
      </c>
      <c r="K63" s="10" t="s">
        <v>2608</v>
      </c>
      <c r="L63" s="10" t="s">
        <v>2609</v>
      </c>
      <c r="M63" s="10" t="s">
        <v>2610</v>
      </c>
      <c r="N63" s="10" t="s">
        <v>1082</v>
      </c>
      <c r="O63" s="10" t="s">
        <v>2611</v>
      </c>
      <c r="P63" s="10" t="s">
        <v>2612</v>
      </c>
      <c r="Q63" s="10" t="s">
        <v>2613</v>
      </c>
      <c r="R63" s="10" t="s">
        <v>769</v>
      </c>
      <c r="S63" s="10" t="s">
        <v>2614</v>
      </c>
    </row>
    <row r="64" spans="10:19" x14ac:dyDescent="0.2">
      <c r="J64" s="10" t="s">
        <v>2615</v>
      </c>
      <c r="K64" s="10" t="s">
        <v>527</v>
      </c>
      <c r="L64" s="10" t="s">
        <v>2616</v>
      </c>
      <c r="M64" s="10" t="s">
        <v>2617</v>
      </c>
      <c r="N64" s="10" t="s">
        <v>2618</v>
      </c>
      <c r="O64" s="10" t="s">
        <v>2619</v>
      </c>
      <c r="P64" s="10" t="s">
        <v>749</v>
      </c>
      <c r="Q64" s="10" t="s">
        <v>690</v>
      </c>
      <c r="R64" s="10" t="s">
        <v>2620</v>
      </c>
      <c r="S64" s="10" t="s">
        <v>2621</v>
      </c>
    </row>
    <row r="65" spans="10:19" x14ac:dyDescent="0.2">
      <c r="J65" s="10" t="s">
        <v>848</v>
      </c>
      <c r="K65" s="10" t="s">
        <v>2622</v>
      </c>
      <c r="L65" s="10" t="s">
        <v>633</v>
      </c>
      <c r="M65" s="10" t="s">
        <v>2623</v>
      </c>
      <c r="N65" s="10" t="s">
        <v>2624</v>
      </c>
      <c r="O65" s="10" t="s">
        <v>2625</v>
      </c>
      <c r="P65" s="10" t="s">
        <v>1302</v>
      </c>
      <c r="Q65" s="10" t="s">
        <v>1455</v>
      </c>
      <c r="R65" s="10" t="s">
        <v>1213</v>
      </c>
      <c r="S65" s="10" t="s">
        <v>2626</v>
      </c>
    </row>
    <row r="66" spans="10:19" x14ac:dyDescent="0.2">
      <c r="J66" s="10" t="s">
        <v>2627</v>
      </c>
      <c r="K66" s="10" t="s">
        <v>497</v>
      </c>
      <c r="L66" s="10" t="s">
        <v>2628</v>
      </c>
      <c r="M66" s="10" t="s">
        <v>1393</v>
      </c>
      <c r="N66" s="10" t="s">
        <v>1156</v>
      </c>
      <c r="O66" s="10" t="s">
        <v>2629</v>
      </c>
      <c r="P66" s="10" t="s">
        <v>2630</v>
      </c>
      <c r="Q66" s="10" t="s">
        <v>2631</v>
      </c>
      <c r="R66" s="10" t="s">
        <v>2632</v>
      </c>
      <c r="S66" s="10" t="s">
        <v>2633</v>
      </c>
    </row>
    <row r="67" spans="10:19" x14ac:dyDescent="0.2">
      <c r="J67" s="10" t="s">
        <v>2634</v>
      </c>
      <c r="K67" s="10" t="s">
        <v>2635</v>
      </c>
      <c r="L67" s="10" t="s">
        <v>2636</v>
      </c>
      <c r="M67" s="10" t="s">
        <v>2201</v>
      </c>
      <c r="N67" s="10" t="s">
        <v>2637</v>
      </c>
      <c r="O67" s="10" t="s">
        <v>2638</v>
      </c>
      <c r="P67" s="10" t="s">
        <v>2639</v>
      </c>
      <c r="Q67" s="10" t="s">
        <v>1164</v>
      </c>
      <c r="R67" s="10" t="s">
        <v>575</v>
      </c>
      <c r="S67" s="10" t="s">
        <v>2640</v>
      </c>
    </row>
    <row r="68" spans="10:19" x14ac:dyDescent="0.2">
      <c r="J68" s="10" t="s">
        <v>2058</v>
      </c>
      <c r="K68" s="10" t="s">
        <v>2641</v>
      </c>
      <c r="L68" s="10" t="s">
        <v>625</v>
      </c>
      <c r="M68" s="10" t="s">
        <v>557</v>
      </c>
      <c r="N68" s="10" t="s">
        <v>2642</v>
      </c>
      <c r="O68" s="10" t="s">
        <v>2643</v>
      </c>
      <c r="P68" s="10" t="s">
        <v>2644</v>
      </c>
      <c r="Q68" s="10" t="s">
        <v>994</v>
      </c>
      <c r="R68" s="10" t="s">
        <v>2645</v>
      </c>
      <c r="S68" s="10" t="s">
        <v>2646</v>
      </c>
    </row>
    <row r="69" spans="10:19" x14ac:dyDescent="0.2">
      <c r="J69" s="10" t="s">
        <v>2647</v>
      </c>
      <c r="K69" s="10" t="s">
        <v>2648</v>
      </c>
      <c r="L69" s="10" t="s">
        <v>2649</v>
      </c>
      <c r="M69" s="10" t="s">
        <v>2650</v>
      </c>
      <c r="N69" s="10" t="s">
        <v>935</v>
      </c>
      <c r="O69" s="10" t="s">
        <v>746</v>
      </c>
      <c r="P69" s="10" t="s">
        <v>2651</v>
      </c>
      <c r="Q69" s="10" t="s">
        <v>2652</v>
      </c>
      <c r="R69" s="10" t="s">
        <v>62</v>
      </c>
      <c r="S69" s="10" t="s">
        <v>2244</v>
      </c>
    </row>
    <row r="70" spans="10:19" x14ac:dyDescent="0.2">
      <c r="J70" s="10" t="s">
        <v>2653</v>
      </c>
      <c r="K70" s="10" t="s">
        <v>2654</v>
      </c>
      <c r="L70" s="10" t="s">
        <v>2655</v>
      </c>
      <c r="M70" s="10" t="s">
        <v>2656</v>
      </c>
      <c r="N70" s="10" t="s">
        <v>2657</v>
      </c>
      <c r="O70" s="10" t="s">
        <v>915</v>
      </c>
      <c r="P70" s="10" t="s">
        <v>2658</v>
      </c>
      <c r="Q70" s="10" t="s">
        <v>2659</v>
      </c>
      <c r="R70" s="10" t="s">
        <v>1139</v>
      </c>
      <c r="S70" s="10" t="s">
        <v>595</v>
      </c>
    </row>
    <row r="71" spans="10:19" x14ac:dyDescent="0.2">
      <c r="J71" s="10" t="s">
        <v>2660</v>
      </c>
      <c r="K71" s="10" t="s">
        <v>2661</v>
      </c>
      <c r="L71" s="10" t="s">
        <v>2662</v>
      </c>
      <c r="M71" s="10" t="s">
        <v>2663</v>
      </c>
      <c r="N71" s="10" t="s">
        <v>2664</v>
      </c>
      <c r="O71" s="10" t="s">
        <v>2665</v>
      </c>
      <c r="P71" s="10" t="s">
        <v>2666</v>
      </c>
      <c r="Q71" s="10" t="s">
        <v>1142</v>
      </c>
      <c r="R71" s="10" t="s">
        <v>814</v>
      </c>
      <c r="S71" s="10" t="s">
        <v>2667</v>
      </c>
    </row>
    <row r="72" spans="10:19" x14ac:dyDescent="0.2">
      <c r="J72" s="10" t="s">
        <v>2668</v>
      </c>
      <c r="K72" s="10" t="s">
        <v>752</v>
      </c>
      <c r="L72" s="10" t="s">
        <v>885</v>
      </c>
      <c r="M72" s="10" t="s">
        <v>2669</v>
      </c>
      <c r="N72" s="10" t="s">
        <v>853</v>
      </c>
      <c r="O72" s="10" t="s">
        <v>2670</v>
      </c>
      <c r="P72" s="10" t="s">
        <v>298</v>
      </c>
      <c r="Q72" s="10" t="s">
        <v>2671</v>
      </c>
      <c r="R72" s="10" t="s">
        <v>2672</v>
      </c>
      <c r="S72" s="10" t="s">
        <v>2131</v>
      </c>
    </row>
    <row r="73" spans="10:19" x14ac:dyDescent="0.2">
      <c r="J73" s="10" t="s">
        <v>1618</v>
      </c>
      <c r="K73" s="10" t="s">
        <v>2673</v>
      </c>
      <c r="L73" s="10" t="s">
        <v>2674</v>
      </c>
      <c r="M73" s="10" t="s">
        <v>2675</v>
      </c>
      <c r="N73" s="10" t="s">
        <v>2676</v>
      </c>
      <c r="O73" s="10" t="s">
        <v>1152</v>
      </c>
      <c r="P73" s="10" t="s">
        <v>2677</v>
      </c>
      <c r="Q73" s="10" t="s">
        <v>2678</v>
      </c>
      <c r="R73" s="10" t="s">
        <v>2679</v>
      </c>
      <c r="S73" s="10" t="s">
        <v>2680</v>
      </c>
    </row>
    <row r="74" spans="10:19" x14ac:dyDescent="0.2">
      <c r="J74" s="10" t="s">
        <v>821</v>
      </c>
      <c r="K74" s="10" t="s">
        <v>646</v>
      </c>
      <c r="L74" s="10" t="s">
        <v>974</v>
      </c>
      <c r="M74" s="10" t="s">
        <v>918</v>
      </c>
      <c r="N74" s="10" t="s">
        <v>2681</v>
      </c>
      <c r="O74" s="10" t="s">
        <v>1089</v>
      </c>
      <c r="P74" s="10" t="s">
        <v>2682</v>
      </c>
      <c r="Q74" s="10" t="s">
        <v>2683</v>
      </c>
      <c r="R74" s="10" t="s">
        <v>2684</v>
      </c>
      <c r="S74" s="10" t="s">
        <v>2685</v>
      </c>
    </row>
    <row r="75" spans="10:19" x14ac:dyDescent="0.2">
      <c r="J75" s="10" t="s">
        <v>2686</v>
      </c>
      <c r="K75" s="10" t="s">
        <v>2687</v>
      </c>
      <c r="L75" s="10" t="s">
        <v>1052</v>
      </c>
      <c r="M75" s="10" t="s">
        <v>990</v>
      </c>
      <c r="N75" s="10" t="s">
        <v>941</v>
      </c>
      <c r="O75" s="10" t="s">
        <v>2688</v>
      </c>
      <c r="P75" s="10" t="s">
        <v>2689</v>
      </c>
      <c r="Q75" s="10" t="s">
        <v>792</v>
      </c>
      <c r="R75" s="10" t="s">
        <v>2690</v>
      </c>
      <c r="S75" s="10" t="s">
        <v>2691</v>
      </c>
    </row>
    <row r="76" spans="10:19" x14ac:dyDescent="0.2">
      <c r="J76" s="10" t="s">
        <v>2692</v>
      </c>
      <c r="K76" s="10" t="s">
        <v>1558</v>
      </c>
      <c r="L76" s="10" t="s">
        <v>691</v>
      </c>
      <c r="M76" s="10" t="s">
        <v>2693</v>
      </c>
      <c r="N76" s="10" t="s">
        <v>2694</v>
      </c>
      <c r="O76" s="10" t="s">
        <v>1572</v>
      </c>
      <c r="P76" s="10" t="s">
        <v>2695</v>
      </c>
      <c r="Q76" s="10" t="s">
        <v>795</v>
      </c>
      <c r="R76" s="10" t="s">
        <v>1157</v>
      </c>
      <c r="S76" s="10" t="s">
        <v>2696</v>
      </c>
    </row>
    <row r="77" spans="10:19" x14ac:dyDescent="0.2">
      <c r="J77" s="10" t="s">
        <v>2697</v>
      </c>
      <c r="K77" s="10" t="s">
        <v>2698</v>
      </c>
      <c r="L77" s="10" t="s">
        <v>2079</v>
      </c>
      <c r="M77" s="10" t="s">
        <v>2699</v>
      </c>
      <c r="N77" s="10" t="s">
        <v>2700</v>
      </c>
      <c r="O77" s="10" t="s">
        <v>2701</v>
      </c>
      <c r="P77" s="10" t="s">
        <v>2702</v>
      </c>
      <c r="Q77" s="10" t="s">
        <v>2018</v>
      </c>
      <c r="R77" s="10" t="s">
        <v>2703</v>
      </c>
      <c r="S77" s="10" t="s">
        <v>2704</v>
      </c>
    </row>
    <row r="78" spans="10:19" x14ac:dyDescent="0.2">
      <c r="J78" s="10" t="s">
        <v>2705</v>
      </c>
      <c r="K78" s="10" t="s">
        <v>2706</v>
      </c>
      <c r="L78" s="10" t="s">
        <v>2707</v>
      </c>
      <c r="M78" s="10" t="s">
        <v>2708</v>
      </c>
      <c r="N78" s="10" t="s">
        <v>2709</v>
      </c>
      <c r="O78" s="10" t="s">
        <v>2710</v>
      </c>
      <c r="P78" s="10" t="s">
        <v>2711</v>
      </c>
      <c r="Q78" s="10" t="s">
        <v>2712</v>
      </c>
      <c r="R78" s="10" t="s">
        <v>2713</v>
      </c>
      <c r="S78" s="10" t="s">
        <v>2714</v>
      </c>
    </row>
    <row r="79" spans="10:19" x14ac:dyDescent="0.2">
      <c r="J79" s="10" t="s">
        <v>908</v>
      </c>
      <c r="K79" s="10" t="s">
        <v>2715</v>
      </c>
      <c r="L79" s="10" t="s">
        <v>2716</v>
      </c>
      <c r="M79" s="10" t="s">
        <v>1193</v>
      </c>
      <c r="N79" s="10" t="s">
        <v>2717</v>
      </c>
      <c r="O79" s="10" t="s">
        <v>2718</v>
      </c>
      <c r="P79" s="10" t="s">
        <v>2719</v>
      </c>
      <c r="Q79" s="10" t="s">
        <v>2133</v>
      </c>
      <c r="R79" s="10" t="s">
        <v>2189</v>
      </c>
      <c r="S79" s="10" t="s">
        <v>2720</v>
      </c>
    </row>
    <row r="80" spans="10:19" x14ac:dyDescent="0.2">
      <c r="J80" s="10" t="s">
        <v>2721</v>
      </c>
      <c r="K80" s="10" t="s">
        <v>2722</v>
      </c>
      <c r="L80" s="10" t="s">
        <v>2723</v>
      </c>
      <c r="M80" s="10" t="s">
        <v>2108</v>
      </c>
      <c r="N80" s="10" t="s">
        <v>1190</v>
      </c>
      <c r="O80" s="10" t="s">
        <v>1035</v>
      </c>
      <c r="P80" s="10" t="s">
        <v>2724</v>
      </c>
      <c r="Q80" s="10" t="s">
        <v>2725</v>
      </c>
      <c r="R80" s="10" t="s">
        <v>2726</v>
      </c>
      <c r="S80" s="10" t="s">
        <v>2727</v>
      </c>
    </row>
    <row r="81" spans="10:19" x14ac:dyDescent="0.2">
      <c r="J81" s="10" t="s">
        <v>2728</v>
      </c>
      <c r="K81" s="10" t="s">
        <v>2729</v>
      </c>
      <c r="L81" s="10" t="s">
        <v>2730</v>
      </c>
      <c r="M81" s="10" t="s">
        <v>689</v>
      </c>
      <c r="N81" s="10" t="s">
        <v>2731</v>
      </c>
      <c r="O81" s="10" t="s">
        <v>2732</v>
      </c>
      <c r="P81" s="10" t="s">
        <v>2733</v>
      </c>
      <c r="Q81" s="10" t="s">
        <v>2734</v>
      </c>
      <c r="R81" s="10" t="s">
        <v>1931</v>
      </c>
      <c r="S81" s="10" t="s">
        <v>2735</v>
      </c>
    </row>
    <row r="82" spans="10:19" x14ac:dyDescent="0.2">
      <c r="J82" s="10" t="s">
        <v>1593</v>
      </c>
      <c r="K82" s="10" t="s">
        <v>2736</v>
      </c>
      <c r="L82" s="10" t="s">
        <v>2737</v>
      </c>
      <c r="M82" s="10" t="s">
        <v>2738</v>
      </c>
      <c r="N82" s="10" t="s">
        <v>2739</v>
      </c>
      <c r="O82" s="10" t="s">
        <v>1308</v>
      </c>
      <c r="P82" s="10" t="s">
        <v>2740</v>
      </c>
      <c r="Q82" s="10" t="s">
        <v>2741</v>
      </c>
      <c r="R82" s="10" t="s">
        <v>2742</v>
      </c>
      <c r="S82" s="10" t="s">
        <v>1250</v>
      </c>
    </row>
    <row r="83" spans="10:19" x14ac:dyDescent="0.2">
      <c r="J83" s="10" t="s">
        <v>2743</v>
      </c>
      <c r="K83" s="10" t="s">
        <v>2744</v>
      </c>
      <c r="L83" s="10" t="s">
        <v>2745</v>
      </c>
      <c r="M83" s="10" t="s">
        <v>1173</v>
      </c>
      <c r="N83" s="10" t="s">
        <v>802</v>
      </c>
      <c r="O83" s="10" t="s">
        <v>2746</v>
      </c>
      <c r="P83" s="10" t="s">
        <v>2747</v>
      </c>
      <c r="Q83" s="10" t="s">
        <v>1671</v>
      </c>
      <c r="R83" s="10" t="s">
        <v>2748</v>
      </c>
      <c r="S83" s="10" t="s">
        <v>2749</v>
      </c>
    </row>
    <row r="84" spans="10:19" x14ac:dyDescent="0.2">
      <c r="J84" s="10" t="s">
        <v>585</v>
      </c>
      <c r="K84" s="10" t="s">
        <v>1256</v>
      </c>
      <c r="L84" s="10" t="s">
        <v>2750</v>
      </c>
      <c r="M84" s="10" t="s">
        <v>2751</v>
      </c>
      <c r="N84" s="10" t="s">
        <v>1202</v>
      </c>
      <c r="O84" s="10" t="s">
        <v>2752</v>
      </c>
      <c r="P84" s="10" t="s">
        <v>851</v>
      </c>
      <c r="Q84" s="10" t="s">
        <v>2753</v>
      </c>
      <c r="R84" s="10" t="s">
        <v>2754</v>
      </c>
      <c r="S84" s="10" t="s">
        <v>2755</v>
      </c>
    </row>
    <row r="85" spans="10:19" x14ac:dyDescent="0.2">
      <c r="J85" s="10" t="s">
        <v>2756</v>
      </c>
      <c r="K85" s="10" t="s">
        <v>2757</v>
      </c>
      <c r="L85" s="10" t="s">
        <v>2758</v>
      </c>
      <c r="M85" s="10" t="s">
        <v>2759</v>
      </c>
      <c r="N85" s="10" t="s">
        <v>2760</v>
      </c>
      <c r="O85" s="10" t="s">
        <v>2761</v>
      </c>
      <c r="P85" s="10" t="s">
        <v>762</v>
      </c>
      <c r="Q85" s="10" t="s">
        <v>1295</v>
      </c>
      <c r="R85" s="10" t="s">
        <v>2012</v>
      </c>
      <c r="S85" s="10" t="s">
        <v>1043</v>
      </c>
    </row>
    <row r="86" spans="10:19" x14ac:dyDescent="0.2">
      <c r="J86" s="10" t="s">
        <v>2762</v>
      </c>
      <c r="K86" s="10" t="s">
        <v>2763</v>
      </c>
      <c r="L86" s="10" t="s">
        <v>2764</v>
      </c>
      <c r="M86" s="10" t="s">
        <v>2765</v>
      </c>
      <c r="N86" s="10" t="s">
        <v>2766</v>
      </c>
      <c r="O86" s="10" t="s">
        <v>2767</v>
      </c>
      <c r="P86" s="10" t="s">
        <v>2768</v>
      </c>
      <c r="Q86" s="10" t="s">
        <v>1877</v>
      </c>
      <c r="R86" s="10" t="s">
        <v>2769</v>
      </c>
      <c r="S86" s="10" t="s">
        <v>2770</v>
      </c>
    </row>
    <row r="87" spans="10:19" x14ac:dyDescent="0.2">
      <c r="J87" s="10" t="s">
        <v>2771</v>
      </c>
      <c r="K87" s="10" t="s">
        <v>2772</v>
      </c>
      <c r="L87" s="10" t="s">
        <v>2773</v>
      </c>
      <c r="M87" s="10" t="s">
        <v>771</v>
      </c>
      <c r="N87" s="10" t="s">
        <v>2774</v>
      </c>
      <c r="O87" s="10" t="s">
        <v>2775</v>
      </c>
      <c r="P87" s="10" t="s">
        <v>2776</v>
      </c>
      <c r="Q87" s="10" t="s">
        <v>2777</v>
      </c>
      <c r="R87" s="10" t="s">
        <v>2778</v>
      </c>
      <c r="S87" s="10" t="s">
        <v>2779</v>
      </c>
    </row>
    <row r="88" spans="10:19" x14ac:dyDescent="0.2">
      <c r="J88" s="10" t="s">
        <v>2780</v>
      </c>
      <c r="K88" s="10" t="s">
        <v>2781</v>
      </c>
      <c r="L88" s="10" t="s">
        <v>2782</v>
      </c>
      <c r="M88" s="10" t="s">
        <v>998</v>
      </c>
      <c r="N88" s="10" t="s">
        <v>2783</v>
      </c>
      <c r="O88" s="10" t="s">
        <v>2784</v>
      </c>
      <c r="P88" s="10" t="s">
        <v>2785</v>
      </c>
      <c r="Q88" s="10" t="s">
        <v>2786</v>
      </c>
      <c r="R88" s="10" t="s">
        <v>2787</v>
      </c>
      <c r="S88" s="10" t="s">
        <v>2788</v>
      </c>
    </row>
    <row r="89" spans="10:19" x14ac:dyDescent="0.2">
      <c r="J89" s="10" t="s">
        <v>2789</v>
      </c>
      <c r="K89" s="10" t="s">
        <v>2790</v>
      </c>
      <c r="L89" s="10" t="s">
        <v>2791</v>
      </c>
      <c r="M89" s="10" t="s">
        <v>2792</v>
      </c>
      <c r="N89" s="10" t="s">
        <v>2793</v>
      </c>
      <c r="O89" s="10" t="s">
        <v>1136</v>
      </c>
      <c r="P89" s="10" t="s">
        <v>2794</v>
      </c>
      <c r="Q89" s="10" t="s">
        <v>2795</v>
      </c>
      <c r="R89" s="10" t="s">
        <v>536</v>
      </c>
      <c r="S89" s="10" t="s">
        <v>2796</v>
      </c>
    </row>
    <row r="90" spans="10:19" x14ac:dyDescent="0.2">
      <c r="J90" s="10" t="s">
        <v>2797</v>
      </c>
      <c r="K90" s="10" t="s">
        <v>2798</v>
      </c>
      <c r="L90" s="10" t="s">
        <v>2799</v>
      </c>
      <c r="M90" s="10" t="s">
        <v>2800</v>
      </c>
      <c r="N90" s="10" t="s">
        <v>2801</v>
      </c>
      <c r="O90" s="10" t="s">
        <v>2802</v>
      </c>
      <c r="P90" s="10" t="s">
        <v>2803</v>
      </c>
      <c r="Q90" s="10" t="s">
        <v>2804</v>
      </c>
      <c r="R90" s="10" t="s">
        <v>2805</v>
      </c>
      <c r="S90" s="10" t="s">
        <v>2806</v>
      </c>
    </row>
    <row r="91" spans="10:19" x14ac:dyDescent="0.2">
      <c r="J91" s="10" t="s">
        <v>1625</v>
      </c>
      <c r="K91" s="10" t="s">
        <v>2807</v>
      </c>
      <c r="L91" s="10" t="s">
        <v>2808</v>
      </c>
      <c r="M91" s="10" t="s">
        <v>2809</v>
      </c>
      <c r="N91" s="10" t="s">
        <v>2810</v>
      </c>
      <c r="O91" s="10" t="s">
        <v>1629</v>
      </c>
      <c r="P91" s="10" t="s">
        <v>2811</v>
      </c>
      <c r="Q91" s="10" t="s">
        <v>2812</v>
      </c>
      <c r="R91" s="10" t="s">
        <v>2813</v>
      </c>
      <c r="S91" s="10" t="s">
        <v>2814</v>
      </c>
    </row>
    <row r="92" spans="10:19" x14ac:dyDescent="0.2">
      <c r="J92" s="10" t="s">
        <v>2815</v>
      </c>
      <c r="K92" s="10" t="s">
        <v>2816</v>
      </c>
      <c r="L92" s="10" t="s">
        <v>2817</v>
      </c>
      <c r="M92" s="10" t="s">
        <v>2818</v>
      </c>
      <c r="N92" s="10" t="s">
        <v>2819</v>
      </c>
      <c r="O92" s="10" t="s">
        <v>2164</v>
      </c>
      <c r="P92" s="10" t="s">
        <v>2820</v>
      </c>
      <c r="Q92" s="10" t="s">
        <v>2821</v>
      </c>
      <c r="R92" s="10" t="s">
        <v>2822</v>
      </c>
      <c r="S92" s="10" t="s">
        <v>702</v>
      </c>
    </row>
    <row r="93" spans="10:19" x14ac:dyDescent="0.2">
      <c r="J93" s="10" t="s">
        <v>2823</v>
      </c>
      <c r="K93" s="10" t="s">
        <v>1595</v>
      </c>
      <c r="L93" s="10" t="s">
        <v>2824</v>
      </c>
      <c r="M93" s="10" t="s">
        <v>2825</v>
      </c>
      <c r="N93" s="10" t="s">
        <v>2826</v>
      </c>
      <c r="O93" s="10" t="s">
        <v>2827</v>
      </c>
      <c r="P93" s="10" t="s">
        <v>2828</v>
      </c>
      <c r="Q93" s="10" t="s">
        <v>776</v>
      </c>
      <c r="R93" s="10" t="s">
        <v>1989</v>
      </c>
      <c r="S93" s="10" t="s">
        <v>2829</v>
      </c>
    </row>
    <row r="94" spans="10:19" x14ac:dyDescent="0.2">
      <c r="J94" s="10" t="s">
        <v>968</v>
      </c>
      <c r="K94" s="10" t="s">
        <v>2830</v>
      </c>
      <c r="L94" s="10" t="s">
        <v>2831</v>
      </c>
      <c r="M94" s="10" t="s">
        <v>840</v>
      </c>
      <c r="N94" s="10" t="s">
        <v>2832</v>
      </c>
      <c r="O94" s="10" t="s">
        <v>2833</v>
      </c>
      <c r="P94" s="10" t="s">
        <v>751</v>
      </c>
      <c r="Q94" s="10" t="s">
        <v>2834</v>
      </c>
      <c r="R94" s="10" t="s">
        <v>2835</v>
      </c>
      <c r="S94" s="10" t="s">
        <v>2836</v>
      </c>
    </row>
    <row r="95" spans="10:19" x14ac:dyDescent="0.2">
      <c r="J95" s="10" t="s">
        <v>1235</v>
      </c>
      <c r="K95" s="10" t="s">
        <v>539</v>
      </c>
      <c r="L95" s="10" t="s">
        <v>1232</v>
      </c>
      <c r="M95" s="10" t="s">
        <v>725</v>
      </c>
      <c r="N95" s="10" t="s">
        <v>2837</v>
      </c>
      <c r="O95" s="10" t="s">
        <v>2838</v>
      </c>
      <c r="P95" s="10" t="s">
        <v>2839</v>
      </c>
      <c r="Q95" s="10" t="s">
        <v>2840</v>
      </c>
      <c r="R95" s="10" t="s">
        <v>2841</v>
      </c>
      <c r="S95" s="10" t="s">
        <v>2842</v>
      </c>
    </row>
    <row r="96" spans="10:19" x14ac:dyDescent="0.2">
      <c r="J96" s="10" t="s">
        <v>2843</v>
      </c>
      <c r="K96" s="10" t="s">
        <v>2844</v>
      </c>
      <c r="L96" s="10" t="s">
        <v>1247</v>
      </c>
      <c r="M96" s="10" t="s">
        <v>2845</v>
      </c>
      <c r="N96" s="10" t="s">
        <v>2846</v>
      </c>
      <c r="O96" s="10" t="s">
        <v>2847</v>
      </c>
      <c r="P96" s="10" t="s">
        <v>2848</v>
      </c>
      <c r="Q96" s="10" t="s">
        <v>896</v>
      </c>
      <c r="R96" s="10" t="s">
        <v>2849</v>
      </c>
      <c r="S96" s="10" t="s">
        <v>2850</v>
      </c>
    </row>
    <row r="97" spans="10:19" x14ac:dyDescent="0.2">
      <c r="J97" s="10" t="s">
        <v>2851</v>
      </c>
      <c r="K97" s="10" t="s">
        <v>2852</v>
      </c>
      <c r="L97" s="10" t="s">
        <v>2853</v>
      </c>
      <c r="M97" s="10" t="s">
        <v>2854</v>
      </c>
      <c r="N97" s="10" t="s">
        <v>2855</v>
      </c>
      <c r="O97" s="10" t="s">
        <v>2856</v>
      </c>
      <c r="P97" s="10" t="s">
        <v>2857</v>
      </c>
      <c r="Q97" s="10" t="s">
        <v>2858</v>
      </c>
      <c r="R97" s="10" t="s">
        <v>2859</v>
      </c>
      <c r="S97" s="10" t="s">
        <v>2860</v>
      </c>
    </row>
    <row r="98" spans="10:19" x14ac:dyDescent="0.2">
      <c r="J98" s="10" t="s">
        <v>2861</v>
      </c>
      <c r="K98" s="10" t="s">
        <v>2862</v>
      </c>
      <c r="L98" s="10" t="s">
        <v>2863</v>
      </c>
      <c r="M98" s="10" t="s">
        <v>2864</v>
      </c>
      <c r="N98" s="10" t="s">
        <v>2865</v>
      </c>
      <c r="O98" s="10" t="s">
        <v>2866</v>
      </c>
      <c r="P98" s="10" t="s">
        <v>2867</v>
      </c>
      <c r="Q98" s="10" t="s">
        <v>2868</v>
      </c>
      <c r="R98" s="10" t="s">
        <v>2869</v>
      </c>
      <c r="S98" s="10" t="s">
        <v>2870</v>
      </c>
    </row>
    <row r="99" spans="10:19" x14ac:dyDescent="0.2">
      <c r="J99" s="10" t="s">
        <v>1036</v>
      </c>
      <c r="K99" s="10" t="s">
        <v>2871</v>
      </c>
      <c r="L99" s="10" t="s">
        <v>2872</v>
      </c>
      <c r="M99" s="10" t="s">
        <v>2873</v>
      </c>
      <c r="N99" s="10" t="s">
        <v>2874</v>
      </c>
      <c r="O99" s="10" t="s">
        <v>2875</v>
      </c>
      <c r="P99" s="10" t="s">
        <v>2876</v>
      </c>
      <c r="Q99" s="10" t="s">
        <v>2877</v>
      </c>
      <c r="R99" s="10" t="s">
        <v>2878</v>
      </c>
      <c r="S99" s="10" t="s">
        <v>2879</v>
      </c>
    </row>
    <row r="100" spans="10:19" x14ac:dyDescent="0.2">
      <c r="J100" s="10" t="s">
        <v>2880</v>
      </c>
      <c r="K100" s="10" t="s">
        <v>2881</v>
      </c>
      <c r="L100" s="10" t="s">
        <v>2882</v>
      </c>
      <c r="M100" s="10" t="s">
        <v>2883</v>
      </c>
      <c r="N100" s="10" t="s">
        <v>2884</v>
      </c>
      <c r="O100" s="10" t="s">
        <v>2885</v>
      </c>
      <c r="P100" s="10" t="s">
        <v>2886</v>
      </c>
      <c r="Q100" s="10" t="s">
        <v>2887</v>
      </c>
      <c r="R100" s="10" t="s">
        <v>2888</v>
      </c>
      <c r="S100" s="10" t="s">
        <v>2889</v>
      </c>
    </row>
    <row r="101" spans="10:19" x14ac:dyDescent="0.2">
      <c r="J101" s="10" t="s">
        <v>2890</v>
      </c>
      <c r="K101" s="10" t="s">
        <v>2056</v>
      </c>
      <c r="L101" s="10" t="s">
        <v>2043</v>
      </c>
      <c r="M101" s="10" t="s">
        <v>564</v>
      </c>
      <c r="N101" s="10" t="s">
        <v>2891</v>
      </c>
      <c r="O101" s="10" t="s">
        <v>1432</v>
      </c>
      <c r="P101" s="10" t="s">
        <v>1263</v>
      </c>
      <c r="Q101" s="10" t="s">
        <v>2016</v>
      </c>
      <c r="R101" s="10" t="s">
        <v>816</v>
      </c>
      <c r="S101" s="10" t="s">
        <v>2892</v>
      </c>
    </row>
    <row r="102" spans="10:19" x14ac:dyDescent="0.2">
      <c r="J102" s="10" t="s">
        <v>1209</v>
      </c>
      <c r="K102" s="10" t="s">
        <v>1887</v>
      </c>
      <c r="L102" s="10" t="s">
        <v>2893</v>
      </c>
      <c r="M102" s="10" t="s">
        <v>2894</v>
      </c>
      <c r="N102" s="10" t="s">
        <v>2895</v>
      </c>
      <c r="O102" s="10" t="s">
        <v>1954</v>
      </c>
      <c r="P102" s="10" t="s">
        <v>2896</v>
      </c>
      <c r="Q102" s="10" t="s">
        <v>732</v>
      </c>
      <c r="R102" s="10" t="s">
        <v>2897</v>
      </c>
      <c r="S102" s="10" t="s">
        <v>731</v>
      </c>
    </row>
    <row r="103" spans="10:19" x14ac:dyDescent="0.2">
      <c r="J103" s="10" t="s">
        <v>2898</v>
      </c>
      <c r="K103" s="10" t="s">
        <v>2899</v>
      </c>
      <c r="L103" s="10" t="s">
        <v>2900</v>
      </c>
      <c r="M103" s="10" t="s">
        <v>2901</v>
      </c>
      <c r="N103" s="10" t="s">
        <v>2902</v>
      </c>
      <c r="O103" s="10" t="s">
        <v>1984</v>
      </c>
      <c r="P103" s="10" t="s">
        <v>2903</v>
      </c>
      <c r="Q103" s="10" t="s">
        <v>2904</v>
      </c>
      <c r="R103" s="10" t="s">
        <v>2905</v>
      </c>
      <c r="S103" s="10" t="s">
        <v>2906</v>
      </c>
    </row>
    <row r="104" spans="10:19" x14ac:dyDescent="0.2">
      <c r="J104" s="10" t="s">
        <v>2907</v>
      </c>
      <c r="K104" s="10" t="s">
        <v>2908</v>
      </c>
      <c r="L104" s="10" t="s">
        <v>2909</v>
      </c>
      <c r="M104" s="10" t="s">
        <v>127</v>
      </c>
      <c r="N104" s="10" t="s">
        <v>2910</v>
      </c>
      <c r="O104" s="10" t="s">
        <v>2911</v>
      </c>
      <c r="P104" s="10" t="s">
        <v>2912</v>
      </c>
      <c r="Q104" s="10" t="s">
        <v>2913</v>
      </c>
      <c r="R104" s="10" t="s">
        <v>2914</v>
      </c>
      <c r="S104" s="10" t="s">
        <v>777</v>
      </c>
    </row>
    <row r="105" spans="10:19" x14ac:dyDescent="0.2">
      <c r="J105" s="10" t="s">
        <v>2915</v>
      </c>
      <c r="K105" s="10" t="s">
        <v>2916</v>
      </c>
      <c r="L105" s="10" t="s">
        <v>2917</v>
      </c>
      <c r="M105" s="10" t="s">
        <v>2918</v>
      </c>
      <c r="N105" s="10" t="s">
        <v>754</v>
      </c>
      <c r="O105" s="10" t="s">
        <v>2919</v>
      </c>
      <c r="P105" s="10" t="s">
        <v>2920</v>
      </c>
      <c r="Q105" s="10" t="s">
        <v>2921</v>
      </c>
      <c r="R105" s="10" t="s">
        <v>719</v>
      </c>
      <c r="S105" s="10" t="s">
        <v>2922</v>
      </c>
    </row>
    <row r="106" spans="10:19" x14ac:dyDescent="0.2">
      <c r="J106" s="10" t="s">
        <v>2923</v>
      </c>
      <c r="K106" s="10" t="s">
        <v>2924</v>
      </c>
      <c r="L106" s="10" t="s">
        <v>2925</v>
      </c>
      <c r="M106" s="10" t="s">
        <v>2926</v>
      </c>
      <c r="N106" s="10" t="s">
        <v>2927</v>
      </c>
      <c r="O106" s="10" t="s">
        <v>790</v>
      </c>
      <c r="P106" s="10" t="s">
        <v>2928</v>
      </c>
      <c r="Q106" s="10" t="s">
        <v>2929</v>
      </c>
      <c r="R106" s="10" t="s">
        <v>2930</v>
      </c>
      <c r="S106" s="10" t="s">
        <v>738</v>
      </c>
    </row>
    <row r="107" spans="10:19" x14ac:dyDescent="0.2">
      <c r="J107" s="10" t="s">
        <v>2931</v>
      </c>
      <c r="K107" s="10" t="s">
        <v>2932</v>
      </c>
      <c r="L107" s="10" t="s">
        <v>2933</v>
      </c>
      <c r="M107" s="10" t="s">
        <v>2934</v>
      </c>
      <c r="N107" s="10" t="s">
        <v>494</v>
      </c>
      <c r="O107" s="10" t="s">
        <v>2169</v>
      </c>
      <c r="P107" s="10" t="s">
        <v>1261</v>
      </c>
      <c r="Q107" s="10" t="s">
        <v>2935</v>
      </c>
      <c r="R107" s="10" t="s">
        <v>2936</v>
      </c>
      <c r="S107" s="10" t="s">
        <v>2937</v>
      </c>
    </row>
    <row r="108" spans="10:19" x14ac:dyDescent="0.2">
      <c r="J108" s="10" t="s">
        <v>2066</v>
      </c>
      <c r="K108" s="10" t="s">
        <v>2938</v>
      </c>
      <c r="L108" s="10" t="s">
        <v>2939</v>
      </c>
      <c r="M108" s="10" t="s">
        <v>2940</v>
      </c>
      <c r="N108" s="10" t="s">
        <v>2941</v>
      </c>
      <c r="O108" s="10" t="s">
        <v>2942</v>
      </c>
      <c r="P108" s="10" t="s">
        <v>2943</v>
      </c>
      <c r="Q108" s="10" t="s">
        <v>2944</v>
      </c>
      <c r="R108" s="10" t="s">
        <v>2945</v>
      </c>
      <c r="S108" s="10" t="s">
        <v>2946</v>
      </c>
    </row>
    <row r="109" spans="10:19" x14ac:dyDescent="0.2">
      <c r="J109" s="10" t="s">
        <v>2044</v>
      </c>
      <c r="K109" s="10" t="s">
        <v>2947</v>
      </c>
      <c r="L109" s="10" t="s">
        <v>2948</v>
      </c>
      <c r="M109" s="10" t="s">
        <v>1539</v>
      </c>
      <c r="N109" s="10" t="s">
        <v>2949</v>
      </c>
      <c r="O109" s="10" t="s">
        <v>2950</v>
      </c>
      <c r="P109" s="10" t="s">
        <v>2951</v>
      </c>
      <c r="Q109" s="10" t="s">
        <v>2952</v>
      </c>
      <c r="R109" s="10" t="s">
        <v>2953</v>
      </c>
      <c r="S109" s="10" t="s">
        <v>794</v>
      </c>
    </row>
    <row r="110" spans="10:19" x14ac:dyDescent="0.2">
      <c r="J110" s="10" t="s">
        <v>2954</v>
      </c>
      <c r="K110" s="10" t="s">
        <v>2955</v>
      </c>
      <c r="L110" s="10" t="s">
        <v>2956</v>
      </c>
      <c r="M110" s="10" t="s">
        <v>2957</v>
      </c>
      <c r="N110" s="10" t="s">
        <v>2958</v>
      </c>
      <c r="O110" s="10" t="s">
        <v>2959</v>
      </c>
      <c r="P110" s="10" t="s">
        <v>2960</v>
      </c>
      <c r="Q110" s="10" t="s">
        <v>2961</v>
      </c>
      <c r="R110" s="10" t="s">
        <v>2962</v>
      </c>
      <c r="S110" s="10" t="s">
        <v>2963</v>
      </c>
    </row>
    <row r="111" spans="10:19" x14ac:dyDescent="0.2">
      <c r="J111" s="10" t="s">
        <v>658</v>
      </c>
      <c r="K111" s="10" t="s">
        <v>2964</v>
      </c>
      <c r="L111" s="10" t="s">
        <v>2965</v>
      </c>
      <c r="M111" s="10" t="s">
        <v>2966</v>
      </c>
      <c r="N111" s="10" t="s">
        <v>870</v>
      </c>
      <c r="O111" s="10" t="s">
        <v>2967</v>
      </c>
      <c r="P111" s="10" t="s">
        <v>2968</v>
      </c>
      <c r="Q111" s="10" t="s">
        <v>2969</v>
      </c>
      <c r="R111" s="10" t="s">
        <v>2970</v>
      </c>
      <c r="S111" s="10" t="s">
        <v>2971</v>
      </c>
    </row>
    <row r="112" spans="10:19" x14ac:dyDescent="0.2">
      <c r="J112" s="10" t="s">
        <v>911</v>
      </c>
      <c r="K112" s="10" t="s">
        <v>2972</v>
      </c>
      <c r="L112" s="10" t="s">
        <v>2973</v>
      </c>
      <c r="M112" s="10" t="s">
        <v>2974</v>
      </c>
      <c r="N112" s="10" t="s">
        <v>2003</v>
      </c>
      <c r="O112" s="10" t="s">
        <v>2975</v>
      </c>
      <c r="P112" s="10" t="s">
        <v>2976</v>
      </c>
      <c r="Q112" s="10" t="s">
        <v>2977</v>
      </c>
      <c r="R112" s="10" t="s">
        <v>2978</v>
      </c>
      <c r="S112" s="10" t="s">
        <v>1014</v>
      </c>
    </row>
    <row r="113" spans="10:19" x14ac:dyDescent="0.2">
      <c r="J113" s="10" t="s">
        <v>917</v>
      </c>
      <c r="K113" s="10" t="s">
        <v>726</v>
      </c>
      <c r="L113" s="10" t="s">
        <v>2979</v>
      </c>
      <c r="M113" s="10" t="s">
        <v>944</v>
      </c>
      <c r="N113" s="10" t="s">
        <v>2980</v>
      </c>
      <c r="O113" s="10" t="s">
        <v>2981</v>
      </c>
      <c r="P113" s="10" t="s">
        <v>2982</v>
      </c>
      <c r="Q113" s="10" t="s">
        <v>2983</v>
      </c>
      <c r="R113" s="10" t="s">
        <v>2984</v>
      </c>
      <c r="S113" s="10" t="s">
        <v>2985</v>
      </c>
    </row>
    <row r="114" spans="10:19" x14ac:dyDescent="0.2">
      <c r="J114" s="10" t="s">
        <v>2986</v>
      </c>
      <c r="K114" s="10" t="s">
        <v>2987</v>
      </c>
      <c r="L114" s="10" t="s">
        <v>2988</v>
      </c>
      <c r="M114" s="10" t="s">
        <v>2989</v>
      </c>
      <c r="N114" s="10" t="s">
        <v>2990</v>
      </c>
      <c r="O114" s="10" t="s">
        <v>1126</v>
      </c>
      <c r="P114" s="10" t="s">
        <v>1008</v>
      </c>
      <c r="Q114" s="10" t="s">
        <v>2991</v>
      </c>
      <c r="R114" s="10" t="s">
        <v>2992</v>
      </c>
      <c r="S114" s="10" t="s">
        <v>2993</v>
      </c>
    </row>
    <row r="115" spans="10:19" x14ac:dyDescent="0.2">
      <c r="J115" s="10" t="s">
        <v>2994</v>
      </c>
      <c r="K115" s="10" t="s">
        <v>570</v>
      </c>
      <c r="L115" s="10" t="s">
        <v>1316</v>
      </c>
      <c r="M115" s="10" t="s">
        <v>2995</v>
      </c>
      <c r="N115" s="10" t="s">
        <v>2996</v>
      </c>
      <c r="O115" s="10" t="s">
        <v>2997</v>
      </c>
      <c r="P115" s="10" t="s">
        <v>2998</v>
      </c>
      <c r="Q115" s="10" t="s">
        <v>2999</v>
      </c>
      <c r="R115" s="10" t="s">
        <v>3000</v>
      </c>
      <c r="S115" s="10" t="s">
        <v>3001</v>
      </c>
    </row>
    <row r="116" spans="10:19" x14ac:dyDescent="0.2">
      <c r="J116" s="10" t="s">
        <v>524</v>
      </c>
      <c r="K116" s="10" t="s">
        <v>126</v>
      </c>
      <c r="L116" s="10" t="s">
        <v>3002</v>
      </c>
      <c r="M116" s="10" t="s">
        <v>632</v>
      </c>
      <c r="N116" s="10" t="s">
        <v>3003</v>
      </c>
      <c r="O116" s="10" t="s">
        <v>3004</v>
      </c>
      <c r="P116" s="10" t="s">
        <v>3005</v>
      </c>
      <c r="Q116" s="10" t="s">
        <v>3006</v>
      </c>
      <c r="R116" s="10" t="s">
        <v>3007</v>
      </c>
      <c r="S116" s="10" t="s">
        <v>1466</v>
      </c>
    </row>
    <row r="117" spans="10:19" x14ac:dyDescent="0.2">
      <c r="J117" s="10" t="s">
        <v>3008</v>
      </c>
      <c r="K117" s="10" t="s">
        <v>3009</v>
      </c>
      <c r="L117" s="10" t="s">
        <v>3010</v>
      </c>
      <c r="M117" s="10" t="s">
        <v>3011</v>
      </c>
      <c r="N117" s="10" t="s">
        <v>3012</v>
      </c>
      <c r="O117" s="10" t="s">
        <v>3013</v>
      </c>
      <c r="P117" s="10" t="s">
        <v>3014</v>
      </c>
      <c r="Q117" s="10" t="s">
        <v>3015</v>
      </c>
      <c r="R117" s="10" t="s">
        <v>945</v>
      </c>
      <c r="S117" s="10" t="s">
        <v>3016</v>
      </c>
    </row>
    <row r="118" spans="10:19" x14ac:dyDescent="0.2">
      <c r="J118" s="10" t="s">
        <v>1966</v>
      </c>
      <c r="K118" s="10" t="s">
        <v>3017</v>
      </c>
      <c r="L118" s="10" t="s">
        <v>3018</v>
      </c>
      <c r="M118" s="10" t="s">
        <v>1319</v>
      </c>
      <c r="N118" s="10" t="s">
        <v>3019</v>
      </c>
      <c r="O118" s="10" t="s">
        <v>779</v>
      </c>
      <c r="P118" s="10" t="s">
        <v>3020</v>
      </c>
      <c r="Q118" s="10" t="s">
        <v>3021</v>
      </c>
      <c r="R118" s="10" t="s">
        <v>3022</v>
      </c>
      <c r="S118" s="10" t="s">
        <v>3023</v>
      </c>
    </row>
    <row r="119" spans="10:19" x14ac:dyDescent="0.2">
      <c r="J119" s="10" t="s">
        <v>3024</v>
      </c>
      <c r="K119" s="10" t="s">
        <v>3025</v>
      </c>
      <c r="L119" s="10" t="s">
        <v>1120</v>
      </c>
      <c r="M119" s="10" t="s">
        <v>3026</v>
      </c>
      <c r="N119" s="10" t="s">
        <v>3027</v>
      </c>
      <c r="O119" s="10" t="s">
        <v>1578</v>
      </c>
      <c r="P119" s="10" t="s">
        <v>3028</v>
      </c>
      <c r="Q119" s="10" t="s">
        <v>3029</v>
      </c>
      <c r="R119" s="10" t="s">
        <v>3030</v>
      </c>
      <c r="S119" s="10" t="s">
        <v>3031</v>
      </c>
    </row>
    <row r="120" spans="10:19" x14ac:dyDescent="0.2">
      <c r="J120" s="10" t="s">
        <v>3032</v>
      </c>
      <c r="K120" s="10" t="s">
        <v>3033</v>
      </c>
      <c r="L120" s="10" t="s">
        <v>3034</v>
      </c>
      <c r="M120" s="10" t="s">
        <v>3035</v>
      </c>
      <c r="N120" s="10" t="s">
        <v>3036</v>
      </c>
      <c r="O120" s="10" t="s">
        <v>3037</v>
      </c>
      <c r="P120" s="10" t="s">
        <v>1214</v>
      </c>
      <c r="Q120" s="10" t="s">
        <v>3038</v>
      </c>
      <c r="R120" s="10" t="s">
        <v>3039</v>
      </c>
      <c r="S120" s="10" t="s">
        <v>3040</v>
      </c>
    </row>
    <row r="121" spans="10:19" x14ac:dyDescent="0.2">
      <c r="J121" s="10" t="s">
        <v>3041</v>
      </c>
      <c r="K121" s="10" t="s">
        <v>3042</v>
      </c>
      <c r="L121" s="10" t="s">
        <v>3043</v>
      </c>
      <c r="M121" s="10" t="s">
        <v>3044</v>
      </c>
      <c r="N121" s="10" t="s">
        <v>3045</v>
      </c>
      <c r="O121" s="10" t="s">
        <v>3046</v>
      </c>
      <c r="P121" s="10" t="s">
        <v>3047</v>
      </c>
      <c r="Q121" s="10" t="s">
        <v>3048</v>
      </c>
      <c r="R121" s="10" t="s">
        <v>3049</v>
      </c>
      <c r="S121" s="10" t="s">
        <v>3050</v>
      </c>
    </row>
    <row r="122" spans="10:19" x14ac:dyDescent="0.2">
      <c r="J122" s="10" t="s">
        <v>3051</v>
      </c>
      <c r="K122" s="10" t="s">
        <v>3052</v>
      </c>
      <c r="L122" s="10" t="s">
        <v>3053</v>
      </c>
      <c r="M122" s="10" t="s">
        <v>3054</v>
      </c>
      <c r="N122" s="10" t="s">
        <v>3055</v>
      </c>
      <c r="O122" s="10" t="s">
        <v>3056</v>
      </c>
      <c r="P122" s="10" t="s">
        <v>3057</v>
      </c>
      <c r="Q122" s="10" t="s">
        <v>3058</v>
      </c>
      <c r="R122" s="10" t="s">
        <v>3059</v>
      </c>
      <c r="S122" s="10" t="s">
        <v>3060</v>
      </c>
    </row>
    <row r="123" spans="10:19" x14ac:dyDescent="0.2">
      <c r="J123" s="10" t="s">
        <v>2050</v>
      </c>
      <c r="K123" s="10" t="s">
        <v>3061</v>
      </c>
      <c r="L123" s="10" t="s">
        <v>3062</v>
      </c>
      <c r="M123" s="10" t="s">
        <v>797</v>
      </c>
      <c r="N123" s="10" t="s">
        <v>3063</v>
      </c>
      <c r="O123" s="10" t="s">
        <v>2120</v>
      </c>
      <c r="P123" s="10" t="s">
        <v>3064</v>
      </c>
      <c r="Q123" s="10" t="s">
        <v>3065</v>
      </c>
      <c r="R123" s="10" t="s">
        <v>3066</v>
      </c>
      <c r="S123" s="10" t="s">
        <v>3067</v>
      </c>
    </row>
    <row r="124" spans="10:19" x14ac:dyDescent="0.2">
      <c r="J124" s="10" t="s">
        <v>606</v>
      </c>
      <c r="K124" s="10" t="s">
        <v>3068</v>
      </c>
      <c r="L124" s="10" t="s">
        <v>3069</v>
      </c>
      <c r="M124" s="10" t="s">
        <v>3070</v>
      </c>
      <c r="N124" s="10" t="s">
        <v>3071</v>
      </c>
      <c r="O124" s="10" t="s">
        <v>3072</v>
      </c>
      <c r="P124" s="10" t="s">
        <v>3073</v>
      </c>
      <c r="Q124" s="10" t="s">
        <v>3074</v>
      </c>
      <c r="R124" s="10" t="s">
        <v>1569</v>
      </c>
      <c r="S124" s="10" t="s">
        <v>3075</v>
      </c>
    </row>
    <row r="125" spans="10:19" x14ac:dyDescent="0.2">
      <c r="J125" s="10" t="s">
        <v>3076</v>
      </c>
      <c r="K125" s="10" t="s">
        <v>3077</v>
      </c>
      <c r="L125" s="10" t="s">
        <v>3078</v>
      </c>
      <c r="M125" s="10" t="s">
        <v>3079</v>
      </c>
      <c r="N125" s="10" t="s">
        <v>3080</v>
      </c>
      <c r="O125" s="10" t="s">
        <v>1583</v>
      </c>
      <c r="P125" s="10" t="s">
        <v>3081</v>
      </c>
      <c r="Q125" s="10" t="s">
        <v>3082</v>
      </c>
      <c r="R125" s="10" t="s">
        <v>3083</v>
      </c>
      <c r="S125" s="10" t="s">
        <v>3084</v>
      </c>
    </row>
    <row r="126" spans="10:19" x14ac:dyDescent="0.2">
      <c r="J126" s="10" t="s">
        <v>3085</v>
      </c>
      <c r="K126" s="10" t="s">
        <v>3086</v>
      </c>
      <c r="L126" s="10" t="s">
        <v>3087</v>
      </c>
      <c r="M126" s="10" t="s">
        <v>3088</v>
      </c>
      <c r="N126" s="10" t="s">
        <v>3089</v>
      </c>
      <c r="O126" s="10" t="s">
        <v>3090</v>
      </c>
      <c r="P126" s="10" t="s">
        <v>3091</v>
      </c>
      <c r="Q126" s="10" t="s">
        <v>3092</v>
      </c>
      <c r="R126" s="10" t="s">
        <v>3093</v>
      </c>
      <c r="S126" s="10" t="s">
        <v>3094</v>
      </c>
    </row>
    <row r="127" spans="10:19" x14ac:dyDescent="0.2">
      <c r="J127" s="10" t="s">
        <v>3095</v>
      </c>
      <c r="K127" s="10" t="s">
        <v>3096</v>
      </c>
      <c r="L127" s="10" t="s">
        <v>1754</v>
      </c>
      <c r="M127" s="10" t="s">
        <v>3097</v>
      </c>
      <c r="N127" s="10" t="s">
        <v>582</v>
      </c>
      <c r="O127" s="10" t="s">
        <v>583</v>
      </c>
      <c r="P127" s="10" t="s">
        <v>3098</v>
      </c>
      <c r="Q127" s="10" t="s">
        <v>3099</v>
      </c>
      <c r="R127" s="10" t="s">
        <v>3100</v>
      </c>
      <c r="S127" s="10" t="s">
        <v>1240</v>
      </c>
    </row>
    <row r="128" spans="10:19" x14ac:dyDescent="0.2">
      <c r="J128" s="10" t="s">
        <v>3101</v>
      </c>
      <c r="K128" s="10" t="s">
        <v>3102</v>
      </c>
      <c r="L128" s="10" t="s">
        <v>3103</v>
      </c>
      <c r="M128" s="10" t="s">
        <v>3104</v>
      </c>
      <c r="N128" s="10" t="s">
        <v>3105</v>
      </c>
      <c r="O128" s="10" t="s">
        <v>3106</v>
      </c>
      <c r="P128" s="10" t="s">
        <v>3107</v>
      </c>
      <c r="Q128" s="10" t="s">
        <v>3108</v>
      </c>
      <c r="R128" s="10" t="s">
        <v>3109</v>
      </c>
      <c r="S128" s="10" t="s">
        <v>3110</v>
      </c>
    </row>
    <row r="129" spans="10:19" x14ac:dyDescent="0.2">
      <c r="J129" s="10" t="s">
        <v>3111</v>
      </c>
      <c r="K129" s="10" t="s">
        <v>3112</v>
      </c>
      <c r="L129" s="10" t="s">
        <v>3113</v>
      </c>
      <c r="M129" s="10" t="s">
        <v>3114</v>
      </c>
      <c r="N129" s="10" t="s">
        <v>3115</v>
      </c>
      <c r="O129" s="10" t="s">
        <v>3116</v>
      </c>
      <c r="P129" s="10" t="s">
        <v>3117</v>
      </c>
      <c r="Q129" s="10" t="s">
        <v>3118</v>
      </c>
      <c r="R129" s="10" t="s">
        <v>1132</v>
      </c>
      <c r="S129" s="10" t="s">
        <v>3119</v>
      </c>
    </row>
    <row r="130" spans="10:19" x14ac:dyDescent="0.2">
      <c r="J130" s="10" t="s">
        <v>1015</v>
      </c>
      <c r="K130" s="10" t="s">
        <v>3120</v>
      </c>
      <c r="L130" s="10" t="s">
        <v>3121</v>
      </c>
      <c r="M130" s="10" t="s">
        <v>1462</v>
      </c>
      <c r="N130" s="10" t="s">
        <v>3122</v>
      </c>
      <c r="O130" s="10" t="s">
        <v>3123</v>
      </c>
      <c r="P130" s="10" t="s">
        <v>3124</v>
      </c>
      <c r="Q130" s="10" t="s">
        <v>3125</v>
      </c>
      <c r="R130" s="10" t="s">
        <v>3126</v>
      </c>
      <c r="S130" s="10" t="s">
        <v>1268</v>
      </c>
    </row>
    <row r="131" spans="10:19" x14ac:dyDescent="0.2">
      <c r="J131" s="10" t="s">
        <v>3127</v>
      </c>
      <c r="K131" s="10" t="s">
        <v>3128</v>
      </c>
      <c r="L131" s="10" t="s">
        <v>3129</v>
      </c>
      <c r="M131" s="10" t="s">
        <v>3130</v>
      </c>
      <c r="N131" s="10" t="s">
        <v>3131</v>
      </c>
      <c r="O131" s="10" t="s">
        <v>3132</v>
      </c>
      <c r="P131" s="10" t="s">
        <v>3133</v>
      </c>
      <c r="Q131" s="10" t="s">
        <v>3134</v>
      </c>
      <c r="R131" s="10" t="s">
        <v>3135</v>
      </c>
      <c r="S131" s="10" t="s">
        <v>3136</v>
      </c>
    </row>
    <row r="132" spans="10:19" x14ac:dyDescent="0.2">
      <c r="J132" s="10" t="s">
        <v>3137</v>
      </c>
      <c r="K132" s="10" t="s">
        <v>3138</v>
      </c>
      <c r="L132" s="10" t="s">
        <v>3139</v>
      </c>
      <c r="M132" s="10" t="s">
        <v>3140</v>
      </c>
      <c r="N132" s="10" t="s">
        <v>3141</v>
      </c>
      <c r="O132" s="10" t="s">
        <v>1083</v>
      </c>
      <c r="P132" s="10" t="s">
        <v>202</v>
      </c>
      <c r="Q132" s="10" t="s">
        <v>3142</v>
      </c>
      <c r="R132" s="10" t="s">
        <v>3143</v>
      </c>
      <c r="S132" s="10" t="s">
        <v>3144</v>
      </c>
    </row>
    <row r="133" spans="10:19" x14ac:dyDescent="0.2">
      <c r="J133" s="10" t="s">
        <v>3145</v>
      </c>
      <c r="K133" s="10" t="s">
        <v>3146</v>
      </c>
      <c r="L133" s="10" t="s">
        <v>871</v>
      </c>
      <c r="M133" s="10" t="s">
        <v>1811</v>
      </c>
      <c r="N133" s="10" t="s">
        <v>3147</v>
      </c>
      <c r="O133" s="10" t="s">
        <v>3148</v>
      </c>
      <c r="P133" s="10" t="s">
        <v>3149</v>
      </c>
      <c r="Q133" s="10" t="s">
        <v>3150</v>
      </c>
      <c r="R133" s="10" t="s">
        <v>3151</v>
      </c>
      <c r="S133" s="10" t="s">
        <v>901</v>
      </c>
    </row>
    <row r="134" spans="10:19" x14ac:dyDescent="0.2">
      <c r="J134" s="10" t="s">
        <v>924</v>
      </c>
      <c r="K134" s="10" t="s">
        <v>3152</v>
      </c>
      <c r="L134" s="10" t="s">
        <v>638</v>
      </c>
      <c r="M134" s="10" t="s">
        <v>3153</v>
      </c>
      <c r="N134" s="10" t="s">
        <v>3154</v>
      </c>
      <c r="O134" s="10" t="s">
        <v>3155</v>
      </c>
      <c r="P134" s="10" t="s">
        <v>1650</v>
      </c>
      <c r="Q134" s="10" t="s">
        <v>3156</v>
      </c>
      <c r="R134" s="10" t="s">
        <v>1081</v>
      </c>
      <c r="S134" s="10" t="s">
        <v>3157</v>
      </c>
    </row>
    <row r="135" spans="10:19" x14ac:dyDescent="0.2">
      <c r="J135" s="10" t="s">
        <v>3158</v>
      </c>
      <c r="K135" s="10" t="s">
        <v>764</v>
      </c>
      <c r="L135" s="10" t="s">
        <v>683</v>
      </c>
      <c r="M135" s="10" t="s">
        <v>3159</v>
      </c>
      <c r="N135" s="10" t="s">
        <v>3160</v>
      </c>
      <c r="O135" s="10" t="s">
        <v>3161</v>
      </c>
      <c r="P135" s="10" t="s">
        <v>3162</v>
      </c>
      <c r="Q135" s="10" t="s">
        <v>1932</v>
      </c>
      <c r="R135" s="10" t="s">
        <v>1962</v>
      </c>
      <c r="S135" s="10" t="s">
        <v>1916</v>
      </c>
    </row>
    <row r="136" spans="10:19" x14ac:dyDescent="0.2">
      <c r="J136" s="10" t="s">
        <v>3163</v>
      </c>
      <c r="K136" s="10" t="s">
        <v>3164</v>
      </c>
      <c r="L136" s="10" t="s">
        <v>3165</v>
      </c>
      <c r="M136" s="10" t="s">
        <v>3166</v>
      </c>
      <c r="N136" s="10" t="s">
        <v>3167</v>
      </c>
      <c r="O136" s="10" t="s">
        <v>3168</v>
      </c>
      <c r="P136" s="10" t="s">
        <v>1477</v>
      </c>
      <c r="Q136" s="10" t="s">
        <v>3169</v>
      </c>
      <c r="R136" s="10" t="s">
        <v>3170</v>
      </c>
      <c r="S136" s="10" t="s">
        <v>3171</v>
      </c>
    </row>
    <row r="137" spans="10:19" x14ac:dyDescent="0.2">
      <c r="J137" s="10" t="s">
        <v>3172</v>
      </c>
      <c r="K137" s="10" t="s">
        <v>3173</v>
      </c>
      <c r="L137" s="10" t="s">
        <v>3174</v>
      </c>
      <c r="M137" s="10" t="s">
        <v>3175</v>
      </c>
      <c r="N137" s="10" t="s">
        <v>3176</v>
      </c>
      <c r="O137" s="10" t="s">
        <v>3177</v>
      </c>
      <c r="P137" s="10" t="s">
        <v>3178</v>
      </c>
      <c r="Q137" s="10" t="s">
        <v>3179</v>
      </c>
      <c r="R137" s="10" t="s">
        <v>3180</v>
      </c>
      <c r="S137" s="10" t="s">
        <v>3181</v>
      </c>
    </row>
    <row r="138" spans="10:19" x14ac:dyDescent="0.2">
      <c r="J138" s="10" t="s">
        <v>3182</v>
      </c>
      <c r="K138" s="10" t="s">
        <v>3183</v>
      </c>
      <c r="L138" s="10" t="s">
        <v>3184</v>
      </c>
      <c r="M138" s="10" t="s">
        <v>880</v>
      </c>
      <c r="N138" s="10" t="s">
        <v>3185</v>
      </c>
      <c r="O138" s="10" t="s">
        <v>3186</v>
      </c>
      <c r="P138" s="10" t="s">
        <v>3187</v>
      </c>
      <c r="Q138" s="10" t="s">
        <v>3188</v>
      </c>
      <c r="R138" s="10" t="s">
        <v>3189</v>
      </c>
      <c r="S138" s="10" t="s">
        <v>1841</v>
      </c>
    </row>
    <row r="139" spans="10:19" x14ac:dyDescent="0.2">
      <c r="J139" s="10" t="s">
        <v>3190</v>
      </c>
      <c r="K139" s="10" t="s">
        <v>3191</v>
      </c>
      <c r="L139" s="10" t="s">
        <v>3192</v>
      </c>
      <c r="M139" s="10" t="s">
        <v>3193</v>
      </c>
      <c r="N139" s="10" t="s">
        <v>3194</v>
      </c>
      <c r="O139" s="10" t="s">
        <v>3195</v>
      </c>
      <c r="P139" s="10" t="s">
        <v>1834</v>
      </c>
      <c r="Q139" s="10" t="s">
        <v>3196</v>
      </c>
      <c r="R139" s="10" t="s">
        <v>3197</v>
      </c>
      <c r="S139" s="10" t="s">
        <v>955</v>
      </c>
    </row>
    <row r="140" spans="10:19" x14ac:dyDescent="0.2">
      <c r="J140" s="10" t="s">
        <v>3198</v>
      </c>
      <c r="K140" s="10" t="s">
        <v>3199</v>
      </c>
      <c r="L140" s="10" t="s">
        <v>711</v>
      </c>
      <c r="M140" s="10" t="s">
        <v>3200</v>
      </c>
      <c r="N140" s="10" t="s">
        <v>3201</v>
      </c>
      <c r="O140" s="10" t="s">
        <v>1230</v>
      </c>
      <c r="P140" s="10" t="s">
        <v>3202</v>
      </c>
      <c r="Q140" s="10" t="s">
        <v>3203</v>
      </c>
      <c r="R140" s="10" t="s">
        <v>3204</v>
      </c>
      <c r="S140" s="10" t="s">
        <v>3205</v>
      </c>
    </row>
    <row r="141" spans="10:19" x14ac:dyDescent="0.2">
      <c r="J141" s="10" t="s">
        <v>3206</v>
      </c>
      <c r="K141" s="10" t="s">
        <v>3207</v>
      </c>
      <c r="L141" s="10" t="s">
        <v>3208</v>
      </c>
      <c r="M141" s="10" t="s">
        <v>3209</v>
      </c>
      <c r="N141" s="10" t="s">
        <v>3210</v>
      </c>
      <c r="O141" s="10" t="s">
        <v>3211</v>
      </c>
      <c r="P141" s="10" t="s">
        <v>3212</v>
      </c>
      <c r="Q141" s="10" t="s">
        <v>3213</v>
      </c>
      <c r="R141" s="10" t="s">
        <v>3214</v>
      </c>
      <c r="S141" s="10" t="s">
        <v>3215</v>
      </c>
    </row>
    <row r="142" spans="10:19" x14ac:dyDescent="0.2">
      <c r="J142" s="10" t="s">
        <v>1845</v>
      </c>
      <c r="K142" s="10" t="s">
        <v>3216</v>
      </c>
      <c r="L142" s="10" t="s">
        <v>3217</v>
      </c>
      <c r="M142" s="10" t="s">
        <v>3218</v>
      </c>
      <c r="N142" s="10" t="s">
        <v>3219</v>
      </c>
      <c r="O142" s="10" t="s">
        <v>3220</v>
      </c>
      <c r="P142" s="10" t="s">
        <v>3221</v>
      </c>
      <c r="Q142" s="10" t="s">
        <v>3222</v>
      </c>
      <c r="R142" s="10" t="s">
        <v>3223</v>
      </c>
      <c r="S142" s="10" t="s">
        <v>3224</v>
      </c>
    </row>
    <row r="143" spans="10:19" x14ac:dyDescent="0.2">
      <c r="J143" s="10" t="s">
        <v>3225</v>
      </c>
      <c r="K143" s="10" t="s">
        <v>3226</v>
      </c>
      <c r="L143" s="10" t="s">
        <v>3227</v>
      </c>
      <c r="M143" s="10" t="s">
        <v>3228</v>
      </c>
      <c r="N143" s="10" t="s">
        <v>3229</v>
      </c>
      <c r="O143" s="10" t="s">
        <v>3230</v>
      </c>
      <c r="P143" s="10" t="s">
        <v>3231</v>
      </c>
      <c r="Q143" s="10" t="s">
        <v>3232</v>
      </c>
      <c r="R143" s="10" t="s">
        <v>3233</v>
      </c>
      <c r="S143" s="10" t="s">
        <v>3234</v>
      </c>
    </row>
    <row r="144" spans="10:19" x14ac:dyDescent="0.2">
      <c r="J144" s="10" t="s">
        <v>3235</v>
      </c>
      <c r="K144" s="10" t="s">
        <v>1475</v>
      </c>
      <c r="L144" s="10" t="s">
        <v>3236</v>
      </c>
      <c r="M144" s="10" t="s">
        <v>1053</v>
      </c>
      <c r="N144" s="10" t="s">
        <v>2142</v>
      </c>
      <c r="O144" s="10" t="s">
        <v>3237</v>
      </c>
      <c r="P144" s="10" t="s">
        <v>3238</v>
      </c>
      <c r="Q144" s="10" t="s">
        <v>3239</v>
      </c>
      <c r="R144" s="10" t="s">
        <v>3240</v>
      </c>
      <c r="S144" s="10" t="s">
        <v>3241</v>
      </c>
    </row>
    <row r="145" spans="10:19" x14ac:dyDescent="0.2">
      <c r="J145" s="10" t="s">
        <v>1602</v>
      </c>
      <c r="K145" s="10" t="s">
        <v>3242</v>
      </c>
      <c r="L145" s="10" t="s">
        <v>3243</v>
      </c>
      <c r="M145" s="10" t="s">
        <v>3244</v>
      </c>
      <c r="N145" s="10" t="s">
        <v>3245</v>
      </c>
      <c r="O145" s="10" t="s">
        <v>3246</v>
      </c>
      <c r="P145" s="10" t="s">
        <v>3247</v>
      </c>
      <c r="Q145" s="10" t="s">
        <v>3248</v>
      </c>
      <c r="R145" s="10" t="s">
        <v>3249</v>
      </c>
      <c r="S145" s="10" t="s">
        <v>3250</v>
      </c>
    </row>
    <row r="146" spans="10:19" x14ac:dyDescent="0.2">
      <c r="J146" s="10" t="s">
        <v>3251</v>
      </c>
      <c r="K146" s="10" t="s">
        <v>3252</v>
      </c>
      <c r="L146" s="10" t="s">
        <v>3253</v>
      </c>
      <c r="M146" s="10" t="s">
        <v>3254</v>
      </c>
      <c r="N146" s="10" t="s">
        <v>3255</v>
      </c>
      <c r="O146" s="10" t="s">
        <v>3256</v>
      </c>
      <c r="P146" s="10" t="s">
        <v>3257</v>
      </c>
      <c r="Q146" s="10" t="s">
        <v>3258</v>
      </c>
      <c r="R146" s="10" t="s">
        <v>3259</v>
      </c>
      <c r="S146" s="10" t="s">
        <v>3260</v>
      </c>
    </row>
    <row r="147" spans="10:19" x14ac:dyDescent="0.2">
      <c r="J147" s="10" t="s">
        <v>3261</v>
      </c>
      <c r="K147" s="10" t="s">
        <v>3262</v>
      </c>
      <c r="L147" s="10" t="s">
        <v>1648</v>
      </c>
      <c r="M147" s="10" t="s">
        <v>1484</v>
      </c>
      <c r="N147" s="10" t="s">
        <v>3263</v>
      </c>
      <c r="O147" s="10" t="s">
        <v>3264</v>
      </c>
      <c r="P147" s="10" t="s">
        <v>665</v>
      </c>
      <c r="Q147" s="10" t="s">
        <v>3265</v>
      </c>
      <c r="R147" s="10" t="s">
        <v>1807</v>
      </c>
      <c r="S147" s="10" t="s">
        <v>977</v>
      </c>
    </row>
    <row r="148" spans="10:19" x14ac:dyDescent="0.2">
      <c r="J148" s="10" t="s">
        <v>3266</v>
      </c>
      <c r="K148" s="10" t="s">
        <v>3267</v>
      </c>
      <c r="L148" s="10" t="s">
        <v>2161</v>
      </c>
      <c r="M148" s="10" t="s">
        <v>3268</v>
      </c>
      <c r="N148" s="10" t="s">
        <v>3269</v>
      </c>
      <c r="O148" s="10" t="s">
        <v>3270</v>
      </c>
      <c r="P148" s="10" t="s">
        <v>3271</v>
      </c>
      <c r="Q148" s="10" t="s">
        <v>3272</v>
      </c>
      <c r="R148" s="10" t="s">
        <v>3273</v>
      </c>
      <c r="S148" s="10" t="s">
        <v>3274</v>
      </c>
    </row>
    <row r="149" spans="10:19" x14ac:dyDescent="0.2">
      <c r="J149" s="10" t="s">
        <v>3275</v>
      </c>
      <c r="K149" s="10" t="s">
        <v>3276</v>
      </c>
      <c r="L149" s="10" t="s">
        <v>3277</v>
      </c>
      <c r="M149" s="10" t="s">
        <v>3278</v>
      </c>
      <c r="N149" s="10" t="s">
        <v>3279</v>
      </c>
      <c r="O149" s="10" t="s">
        <v>3280</v>
      </c>
      <c r="P149" s="10" t="s">
        <v>3281</v>
      </c>
      <c r="Q149" s="10" t="s">
        <v>3282</v>
      </c>
      <c r="R149" s="10" t="s">
        <v>3283</v>
      </c>
      <c r="S149" s="10" t="s">
        <v>3284</v>
      </c>
    </row>
    <row r="150" spans="10:19" x14ac:dyDescent="0.2">
      <c r="J150" s="10" t="s">
        <v>3285</v>
      </c>
      <c r="K150" s="10" t="s">
        <v>3286</v>
      </c>
      <c r="L150" s="10" t="s">
        <v>3287</v>
      </c>
      <c r="M150" s="10" t="s">
        <v>3288</v>
      </c>
      <c r="N150" s="10" t="s">
        <v>3289</v>
      </c>
      <c r="O150" s="10" t="s">
        <v>3290</v>
      </c>
      <c r="P150" s="10" t="s">
        <v>2039</v>
      </c>
      <c r="Q150" s="10" t="s">
        <v>3291</v>
      </c>
      <c r="R150" s="10" t="s">
        <v>3292</v>
      </c>
      <c r="S150" s="10" t="s">
        <v>3293</v>
      </c>
    </row>
    <row r="151" spans="10:19" x14ac:dyDescent="0.2">
      <c r="J151" s="10" t="s">
        <v>3294</v>
      </c>
      <c r="K151" s="10" t="s">
        <v>3295</v>
      </c>
      <c r="L151" s="10" t="s">
        <v>3296</v>
      </c>
      <c r="M151" s="10" t="s">
        <v>3297</v>
      </c>
      <c r="N151" s="10" t="s">
        <v>3298</v>
      </c>
      <c r="O151" s="10" t="s">
        <v>3299</v>
      </c>
      <c r="P151" s="10" t="s">
        <v>3300</v>
      </c>
      <c r="Q151" s="10" t="s">
        <v>3301</v>
      </c>
      <c r="R151" s="10" t="s">
        <v>3302</v>
      </c>
      <c r="S151" s="10" t="s">
        <v>784</v>
      </c>
    </row>
    <row r="152" spans="10:19" x14ac:dyDescent="0.2">
      <c r="J152" s="10" t="s">
        <v>3303</v>
      </c>
      <c r="K152" s="10" t="s">
        <v>3304</v>
      </c>
      <c r="L152" s="10" t="s">
        <v>3305</v>
      </c>
      <c r="M152" s="10" t="s">
        <v>3306</v>
      </c>
      <c r="N152" s="10" t="s">
        <v>3307</v>
      </c>
      <c r="O152" s="10" t="s">
        <v>3308</v>
      </c>
      <c r="P152" s="10" t="s">
        <v>3309</v>
      </c>
      <c r="Q152" s="10" t="s">
        <v>3310</v>
      </c>
      <c r="R152" s="10" t="s">
        <v>767</v>
      </c>
      <c r="S152" s="10" t="s">
        <v>3311</v>
      </c>
    </row>
    <row r="153" spans="10:19" x14ac:dyDescent="0.2">
      <c r="J153" s="10" t="s">
        <v>3312</v>
      </c>
      <c r="K153" s="10" t="s">
        <v>3313</v>
      </c>
      <c r="L153" s="10" t="s">
        <v>3314</v>
      </c>
      <c r="M153" s="10" t="s">
        <v>3315</v>
      </c>
      <c r="N153" s="10" t="s">
        <v>3316</v>
      </c>
      <c r="O153" s="10" t="s">
        <v>3317</v>
      </c>
      <c r="P153" s="10" t="s">
        <v>3318</v>
      </c>
      <c r="Q153" s="10" t="s">
        <v>3319</v>
      </c>
      <c r="R153" s="10" t="s">
        <v>3320</v>
      </c>
      <c r="S153" s="10" t="s">
        <v>3321</v>
      </c>
    </row>
    <row r="154" spans="10:19" x14ac:dyDescent="0.2">
      <c r="J154" s="10" t="s">
        <v>3322</v>
      </c>
      <c r="K154" s="10" t="s">
        <v>3323</v>
      </c>
      <c r="L154" s="10" t="s">
        <v>3324</v>
      </c>
      <c r="M154" s="10" t="s">
        <v>3325</v>
      </c>
      <c r="N154" s="10" t="s">
        <v>3326</v>
      </c>
      <c r="O154" s="10" t="s">
        <v>3327</v>
      </c>
      <c r="P154" s="10" t="s">
        <v>889</v>
      </c>
      <c r="Q154" s="10" t="s">
        <v>1334</v>
      </c>
      <c r="R154" s="10" t="s">
        <v>3328</v>
      </c>
      <c r="S154" s="10" t="s">
        <v>747</v>
      </c>
    </row>
    <row r="155" spans="10:19" x14ac:dyDescent="0.2">
      <c r="J155" s="10" t="s">
        <v>3329</v>
      </c>
      <c r="K155" s="10" t="s">
        <v>3330</v>
      </c>
      <c r="L155" s="10" t="s">
        <v>3331</v>
      </c>
      <c r="M155" s="10" t="s">
        <v>3332</v>
      </c>
      <c r="N155" s="10" t="s">
        <v>3333</v>
      </c>
      <c r="O155" s="10" t="s">
        <v>3334</v>
      </c>
      <c r="P155" s="10" t="s">
        <v>641</v>
      </c>
      <c r="Q155" s="10" t="s">
        <v>3335</v>
      </c>
      <c r="R155" s="10" t="s">
        <v>3336</v>
      </c>
      <c r="S155" s="10" t="s">
        <v>3337</v>
      </c>
    </row>
    <row r="156" spans="10:19" x14ac:dyDescent="0.2">
      <c r="J156" s="10" t="s">
        <v>1827</v>
      </c>
      <c r="K156" s="10" t="s">
        <v>3338</v>
      </c>
      <c r="L156" s="10" t="s">
        <v>3339</v>
      </c>
      <c r="M156" s="10" t="s">
        <v>3340</v>
      </c>
      <c r="N156" s="10" t="s">
        <v>3341</v>
      </c>
      <c r="O156" s="10" t="s">
        <v>3342</v>
      </c>
      <c r="P156" s="10" t="s">
        <v>3343</v>
      </c>
      <c r="Q156" s="10" t="s">
        <v>3344</v>
      </c>
      <c r="R156" s="10" t="s">
        <v>3345</v>
      </c>
      <c r="S156" s="10" t="s">
        <v>554</v>
      </c>
    </row>
    <row r="157" spans="10:19" x14ac:dyDescent="0.2">
      <c r="J157" s="10" t="s">
        <v>3346</v>
      </c>
      <c r="K157" s="10" t="s">
        <v>3347</v>
      </c>
      <c r="L157" s="10" t="s">
        <v>3348</v>
      </c>
      <c r="M157" s="10" t="s">
        <v>3349</v>
      </c>
      <c r="N157" s="10" t="s">
        <v>3350</v>
      </c>
      <c r="O157" s="10" t="s">
        <v>1098</v>
      </c>
      <c r="P157" s="10" t="s">
        <v>3351</v>
      </c>
      <c r="Q157" s="10" t="s">
        <v>3352</v>
      </c>
      <c r="R157" s="10" t="s">
        <v>3353</v>
      </c>
      <c r="S157" s="10" t="s">
        <v>3354</v>
      </c>
    </row>
    <row r="158" spans="10:19" x14ac:dyDescent="0.2">
      <c r="J158" s="10" t="s">
        <v>3355</v>
      </c>
      <c r="K158" s="10" t="s">
        <v>576</v>
      </c>
      <c r="L158" s="10" t="s">
        <v>2232</v>
      </c>
      <c r="M158" s="10" t="s">
        <v>3356</v>
      </c>
      <c r="N158" s="10" t="s">
        <v>3357</v>
      </c>
      <c r="O158" s="10" t="s">
        <v>1815</v>
      </c>
      <c r="P158" s="10" t="s">
        <v>3358</v>
      </c>
      <c r="Q158" s="10" t="s">
        <v>3359</v>
      </c>
      <c r="R158" s="10" t="s">
        <v>3360</v>
      </c>
      <c r="S158" s="10" t="s">
        <v>3361</v>
      </c>
    </row>
    <row r="159" spans="10:19" x14ac:dyDescent="0.2">
      <c r="J159" s="10" t="s">
        <v>3362</v>
      </c>
      <c r="K159" s="10" t="s">
        <v>3363</v>
      </c>
      <c r="L159" s="10" t="s">
        <v>3364</v>
      </c>
      <c r="M159" s="10" t="s">
        <v>3365</v>
      </c>
      <c r="N159" s="10" t="s">
        <v>3366</v>
      </c>
      <c r="O159" s="10" t="s">
        <v>3367</v>
      </c>
      <c r="P159" s="10" t="s">
        <v>3368</v>
      </c>
      <c r="Q159" s="10" t="s">
        <v>3369</v>
      </c>
      <c r="R159" s="10" t="s">
        <v>3370</v>
      </c>
      <c r="S159" s="10" t="s">
        <v>1722</v>
      </c>
    </row>
    <row r="160" spans="10:19" x14ac:dyDescent="0.2">
      <c r="J160" s="10" t="s">
        <v>3371</v>
      </c>
      <c r="K160" s="10" t="s">
        <v>3372</v>
      </c>
      <c r="L160" s="10" t="s">
        <v>3373</v>
      </c>
      <c r="M160" s="10" t="s">
        <v>3374</v>
      </c>
      <c r="N160" s="10" t="s">
        <v>3375</v>
      </c>
      <c r="O160" s="10" t="s">
        <v>3376</v>
      </c>
      <c r="P160" s="10" t="s">
        <v>3377</v>
      </c>
      <c r="Q160" s="10" t="s">
        <v>3378</v>
      </c>
      <c r="R160" s="10" t="s">
        <v>1680</v>
      </c>
      <c r="S160" s="10" t="s">
        <v>3379</v>
      </c>
    </row>
    <row r="161" spans="10:19" x14ac:dyDescent="0.2">
      <c r="J161" s="10" t="s">
        <v>3380</v>
      </c>
      <c r="K161" s="10" t="s">
        <v>2021</v>
      </c>
      <c r="L161" s="10" t="s">
        <v>3381</v>
      </c>
      <c r="M161" s="10" t="s">
        <v>3382</v>
      </c>
      <c r="N161" s="10" t="s">
        <v>3383</v>
      </c>
      <c r="O161" s="10" t="s">
        <v>3384</v>
      </c>
      <c r="P161" s="10" t="s">
        <v>1645</v>
      </c>
      <c r="Q161" s="10" t="s">
        <v>3385</v>
      </c>
      <c r="R161" s="10" t="s">
        <v>3386</v>
      </c>
      <c r="S161" s="10" t="s">
        <v>3387</v>
      </c>
    </row>
    <row r="162" spans="10:19" x14ac:dyDescent="0.2">
      <c r="J162" s="10" t="s">
        <v>3388</v>
      </c>
      <c r="K162" s="10" t="s">
        <v>833</v>
      </c>
      <c r="L162" s="10" t="s">
        <v>910</v>
      </c>
      <c r="M162" s="10" t="s">
        <v>3389</v>
      </c>
      <c r="N162" s="10" t="s">
        <v>3390</v>
      </c>
      <c r="O162" s="10" t="s">
        <v>3391</v>
      </c>
      <c r="P162" s="10" t="s">
        <v>3392</v>
      </c>
      <c r="Q162" s="10" t="s">
        <v>3393</v>
      </c>
      <c r="R162" s="10" t="s">
        <v>3394</v>
      </c>
      <c r="S162" s="10" t="s">
        <v>3395</v>
      </c>
    </row>
    <row r="163" spans="10:19" x14ac:dyDescent="0.2">
      <c r="J163" s="10" t="s">
        <v>3396</v>
      </c>
      <c r="K163" s="10" t="s">
        <v>3397</v>
      </c>
      <c r="L163" s="10" t="s">
        <v>3398</v>
      </c>
      <c r="M163" s="10" t="s">
        <v>3399</v>
      </c>
      <c r="N163" s="10" t="s">
        <v>3400</v>
      </c>
      <c r="O163" s="10" t="s">
        <v>3401</v>
      </c>
      <c r="P163" s="10" t="s">
        <v>1255</v>
      </c>
      <c r="Q163" s="10" t="s">
        <v>3402</v>
      </c>
      <c r="R163" s="10" t="s">
        <v>3403</v>
      </c>
      <c r="S163" s="10" t="s">
        <v>3404</v>
      </c>
    </row>
    <row r="164" spans="10:19" x14ac:dyDescent="0.2">
      <c r="J164" s="10" t="s">
        <v>3405</v>
      </c>
      <c r="K164" s="10" t="s">
        <v>3406</v>
      </c>
      <c r="L164" s="10" t="s">
        <v>3407</v>
      </c>
      <c r="M164" s="10" t="s">
        <v>3408</v>
      </c>
      <c r="N164" s="10" t="s">
        <v>3409</v>
      </c>
      <c r="O164" s="10" t="s">
        <v>3410</v>
      </c>
      <c r="P164" s="10" t="s">
        <v>3411</v>
      </c>
      <c r="Q164" s="10" t="s">
        <v>3412</v>
      </c>
      <c r="R164" s="10" t="s">
        <v>3413</v>
      </c>
      <c r="S164" s="10" t="s">
        <v>3414</v>
      </c>
    </row>
    <row r="165" spans="10:19" x14ac:dyDescent="0.2">
      <c r="J165" s="10" t="s">
        <v>3415</v>
      </c>
      <c r="K165" s="10" t="s">
        <v>3416</v>
      </c>
      <c r="L165" s="10" t="s">
        <v>3417</v>
      </c>
      <c r="M165" s="10" t="s">
        <v>3418</v>
      </c>
      <c r="N165" s="10" t="s">
        <v>3419</v>
      </c>
      <c r="O165" s="10" t="s">
        <v>3420</v>
      </c>
      <c r="P165" s="10" t="s">
        <v>3421</v>
      </c>
      <c r="Q165" s="10" t="s">
        <v>3422</v>
      </c>
      <c r="R165" s="10" t="s">
        <v>1406</v>
      </c>
      <c r="S165" s="10" t="s">
        <v>1018</v>
      </c>
    </row>
    <row r="166" spans="10:19" x14ac:dyDescent="0.2">
      <c r="J166" s="10" t="s">
        <v>697</v>
      </c>
      <c r="K166" s="10" t="s">
        <v>3423</v>
      </c>
      <c r="L166" s="10" t="s">
        <v>3424</v>
      </c>
      <c r="M166" s="10" t="s">
        <v>3425</v>
      </c>
      <c r="N166" s="10" t="s">
        <v>3426</v>
      </c>
      <c r="O166" s="10" t="s">
        <v>3427</v>
      </c>
      <c r="P166" s="10" t="s">
        <v>3428</v>
      </c>
      <c r="Q166" s="10" t="s">
        <v>3429</v>
      </c>
      <c r="R166" s="10" t="s">
        <v>3430</v>
      </c>
      <c r="S166" s="10" t="s">
        <v>3431</v>
      </c>
    </row>
    <row r="167" spans="10:19" x14ac:dyDescent="0.2">
      <c r="J167" s="10" t="s">
        <v>3432</v>
      </c>
      <c r="K167" s="10" t="s">
        <v>1557</v>
      </c>
      <c r="L167" s="10" t="s">
        <v>3433</v>
      </c>
      <c r="M167" s="10" t="s">
        <v>3434</v>
      </c>
      <c r="N167" s="10" t="s">
        <v>3435</v>
      </c>
      <c r="O167" s="10" t="s">
        <v>3436</v>
      </c>
      <c r="P167" s="10" t="s">
        <v>3437</v>
      </c>
      <c r="Q167" s="10" t="s">
        <v>3438</v>
      </c>
      <c r="R167" s="10" t="s">
        <v>3439</v>
      </c>
      <c r="S167" s="10" t="s">
        <v>1383</v>
      </c>
    </row>
    <row r="168" spans="10:19" x14ac:dyDescent="0.2">
      <c r="J168" s="10" t="s">
        <v>1384</v>
      </c>
      <c r="K168" s="10" t="s">
        <v>3440</v>
      </c>
      <c r="L168" s="10" t="s">
        <v>3441</v>
      </c>
      <c r="M168" s="10" t="s">
        <v>3442</v>
      </c>
      <c r="N168" s="10" t="s">
        <v>3443</v>
      </c>
      <c r="O168" s="10" t="s">
        <v>3444</v>
      </c>
      <c r="P168" s="10" t="s">
        <v>3445</v>
      </c>
      <c r="Q168" s="10" t="s">
        <v>1449</v>
      </c>
      <c r="R168" s="10" t="s">
        <v>1211</v>
      </c>
      <c r="S168" s="10" t="s">
        <v>3446</v>
      </c>
    </row>
    <row r="169" spans="10:19" x14ac:dyDescent="0.2">
      <c r="J169" s="10" t="s">
        <v>884</v>
      </c>
      <c r="K169" s="10" t="s">
        <v>416</v>
      </c>
      <c r="L169" s="10" t="s">
        <v>3447</v>
      </c>
      <c r="M169" s="10" t="s">
        <v>3448</v>
      </c>
      <c r="N169" s="10" t="s">
        <v>1131</v>
      </c>
      <c r="O169" s="10" t="s">
        <v>613</v>
      </c>
      <c r="P169" s="10" t="s">
        <v>3449</v>
      </c>
      <c r="Q169" s="10" t="s">
        <v>3450</v>
      </c>
      <c r="R169" s="10" t="s">
        <v>3451</v>
      </c>
      <c r="S169" s="10" t="s">
        <v>3452</v>
      </c>
    </row>
    <row r="170" spans="10:19" x14ac:dyDescent="0.2">
      <c r="J170" s="10" t="s">
        <v>3453</v>
      </c>
      <c r="K170" s="10" t="s">
        <v>594</v>
      </c>
      <c r="L170" s="10" t="s">
        <v>3454</v>
      </c>
      <c r="M170" s="10" t="s">
        <v>3455</v>
      </c>
      <c r="N170" s="10" t="s">
        <v>1019</v>
      </c>
      <c r="O170" s="10" t="s">
        <v>3456</v>
      </c>
      <c r="P170" s="10" t="s">
        <v>3457</v>
      </c>
      <c r="Q170" s="10" t="s">
        <v>3458</v>
      </c>
      <c r="R170" s="10" t="s">
        <v>3459</v>
      </c>
      <c r="S170" s="10" t="s">
        <v>3460</v>
      </c>
    </row>
    <row r="171" spans="10:19" x14ac:dyDescent="0.2">
      <c r="J171" s="10" t="s">
        <v>3461</v>
      </c>
      <c r="K171" s="10" t="s">
        <v>3462</v>
      </c>
      <c r="L171" s="10" t="s">
        <v>555</v>
      </c>
      <c r="M171" s="10" t="s">
        <v>3463</v>
      </c>
      <c r="N171" s="10" t="s">
        <v>3464</v>
      </c>
      <c r="O171" s="10" t="s">
        <v>3465</v>
      </c>
      <c r="P171" s="10" t="s">
        <v>3466</v>
      </c>
      <c r="Q171" s="10" t="s">
        <v>3467</v>
      </c>
      <c r="R171" s="10" t="s">
        <v>3468</v>
      </c>
      <c r="S171" s="10" t="s">
        <v>3469</v>
      </c>
    </row>
    <row r="172" spans="10:19" x14ac:dyDescent="0.2">
      <c r="J172" s="10" t="s">
        <v>3470</v>
      </c>
      <c r="K172" s="10" t="s">
        <v>3471</v>
      </c>
      <c r="L172" s="10" t="s">
        <v>3472</v>
      </c>
      <c r="M172" s="10" t="s">
        <v>3473</v>
      </c>
      <c r="N172" s="10" t="s">
        <v>1832</v>
      </c>
      <c r="O172" s="10" t="s">
        <v>3474</v>
      </c>
      <c r="P172" s="10" t="s">
        <v>3475</v>
      </c>
      <c r="Q172" s="10" t="s">
        <v>3476</v>
      </c>
      <c r="R172" s="10" t="s">
        <v>3477</v>
      </c>
      <c r="S172" s="10" t="s">
        <v>3478</v>
      </c>
    </row>
    <row r="173" spans="10:19" x14ac:dyDescent="0.2">
      <c r="J173" s="10" t="s">
        <v>3479</v>
      </c>
      <c r="K173" s="10" t="s">
        <v>3480</v>
      </c>
      <c r="L173" s="10" t="s">
        <v>3481</v>
      </c>
      <c r="M173" s="10" t="s">
        <v>3482</v>
      </c>
      <c r="N173" s="10" t="s">
        <v>987</v>
      </c>
      <c r="O173" s="10" t="s">
        <v>3483</v>
      </c>
      <c r="P173" s="10" t="s">
        <v>3484</v>
      </c>
      <c r="Q173" s="10" t="s">
        <v>3485</v>
      </c>
      <c r="R173" s="10" t="s">
        <v>3486</v>
      </c>
      <c r="S173" s="10" t="s">
        <v>1060</v>
      </c>
    </row>
    <row r="174" spans="10:19" x14ac:dyDescent="0.2">
      <c r="J174" s="10" t="s">
        <v>3487</v>
      </c>
      <c r="K174" s="10" t="s">
        <v>3488</v>
      </c>
      <c r="L174" s="10" t="s">
        <v>1820</v>
      </c>
      <c r="M174" s="10" t="s">
        <v>3489</v>
      </c>
      <c r="N174" s="10" t="s">
        <v>3490</v>
      </c>
      <c r="O174" s="10" t="s">
        <v>3491</v>
      </c>
      <c r="P174" s="10" t="s">
        <v>3492</v>
      </c>
      <c r="Q174" s="10" t="s">
        <v>3493</v>
      </c>
      <c r="R174" s="10" t="s">
        <v>3494</v>
      </c>
      <c r="S174" s="10" t="s">
        <v>3495</v>
      </c>
    </row>
    <row r="175" spans="10:19" x14ac:dyDescent="0.2">
      <c r="J175" s="10" t="s">
        <v>3496</v>
      </c>
      <c r="K175" s="10" t="s">
        <v>1141</v>
      </c>
      <c r="L175" s="10" t="s">
        <v>3497</v>
      </c>
      <c r="M175" s="10" t="s">
        <v>2087</v>
      </c>
      <c r="N175" s="10" t="s">
        <v>3498</v>
      </c>
      <c r="O175" s="10" t="s">
        <v>1635</v>
      </c>
      <c r="P175" s="10" t="s">
        <v>1792</v>
      </c>
      <c r="Q175" s="10" t="s">
        <v>3499</v>
      </c>
      <c r="R175" s="10" t="s">
        <v>3500</v>
      </c>
      <c r="S175" s="10" t="s">
        <v>3501</v>
      </c>
    </row>
    <row r="176" spans="10:19" x14ac:dyDescent="0.2">
      <c r="J176" s="10" t="s">
        <v>1106</v>
      </c>
      <c r="K176" s="10" t="s">
        <v>3502</v>
      </c>
      <c r="L176" s="10" t="s">
        <v>3503</v>
      </c>
      <c r="M176" s="10" t="s">
        <v>3504</v>
      </c>
      <c r="N176" s="10" t="s">
        <v>2249</v>
      </c>
      <c r="O176" s="10" t="s">
        <v>3505</v>
      </c>
      <c r="P176" s="10" t="s">
        <v>3506</v>
      </c>
      <c r="Q176" s="10" t="s">
        <v>3507</v>
      </c>
      <c r="R176" s="10" t="s">
        <v>3508</v>
      </c>
      <c r="S176" s="10" t="s">
        <v>3509</v>
      </c>
    </row>
    <row r="177" spans="10:19" x14ac:dyDescent="0.2">
      <c r="J177" s="10" t="s">
        <v>3510</v>
      </c>
      <c r="K177" s="10" t="s">
        <v>3511</v>
      </c>
      <c r="L177" s="10" t="s">
        <v>686</v>
      </c>
      <c r="M177" s="10" t="s">
        <v>3512</v>
      </c>
      <c r="N177" s="10" t="s">
        <v>3513</v>
      </c>
      <c r="O177" s="10" t="s">
        <v>3514</v>
      </c>
      <c r="P177" s="10" t="s">
        <v>3515</v>
      </c>
      <c r="Q177" s="10" t="s">
        <v>1549</v>
      </c>
      <c r="R177" s="10" t="s">
        <v>3516</v>
      </c>
      <c r="S177" s="10" t="s">
        <v>3517</v>
      </c>
    </row>
    <row r="178" spans="10:19" x14ac:dyDescent="0.2">
      <c r="J178" s="10" t="s">
        <v>3518</v>
      </c>
      <c r="K178" s="10" t="s">
        <v>3519</v>
      </c>
      <c r="L178" s="10" t="s">
        <v>3520</v>
      </c>
      <c r="M178" s="10" t="s">
        <v>3521</v>
      </c>
      <c r="N178" s="10" t="s">
        <v>3522</v>
      </c>
      <c r="O178" s="10" t="s">
        <v>3523</v>
      </c>
      <c r="P178" s="10" t="s">
        <v>3524</v>
      </c>
      <c r="Q178" s="10" t="s">
        <v>3525</v>
      </c>
      <c r="R178" s="10" t="s">
        <v>3526</v>
      </c>
      <c r="S178" s="10" t="s">
        <v>3527</v>
      </c>
    </row>
    <row r="179" spans="10:19" x14ac:dyDescent="0.2">
      <c r="J179" s="10" t="s">
        <v>3528</v>
      </c>
      <c r="K179" s="10" t="s">
        <v>1800</v>
      </c>
      <c r="L179" s="10" t="s">
        <v>3529</v>
      </c>
      <c r="M179" s="10" t="s">
        <v>3530</v>
      </c>
      <c r="N179" s="10" t="s">
        <v>3531</v>
      </c>
      <c r="O179" s="10" t="s">
        <v>3532</v>
      </c>
      <c r="P179" s="10" t="s">
        <v>3533</v>
      </c>
      <c r="Q179" s="10" t="s">
        <v>3534</v>
      </c>
      <c r="R179" s="10" t="s">
        <v>3535</v>
      </c>
      <c r="S179" s="10" t="s">
        <v>3536</v>
      </c>
    </row>
    <row r="180" spans="10:19" x14ac:dyDescent="0.2">
      <c r="J180" s="10" t="s">
        <v>1328</v>
      </c>
      <c r="K180" s="10" t="s">
        <v>3537</v>
      </c>
      <c r="L180" s="10" t="s">
        <v>3538</v>
      </c>
      <c r="M180" s="10" t="s">
        <v>3539</v>
      </c>
      <c r="N180" s="10" t="s">
        <v>3540</v>
      </c>
      <c r="O180" s="10" t="s">
        <v>1251</v>
      </c>
      <c r="P180" s="10" t="s">
        <v>3541</v>
      </c>
      <c r="Q180" s="10" t="s">
        <v>981</v>
      </c>
      <c r="R180" s="10" t="s">
        <v>3542</v>
      </c>
      <c r="S180" s="10" t="s">
        <v>3543</v>
      </c>
    </row>
    <row r="181" spans="10:19" x14ac:dyDescent="0.2">
      <c r="J181" s="10" t="s">
        <v>3544</v>
      </c>
      <c r="K181" s="10" t="s">
        <v>3545</v>
      </c>
      <c r="L181" s="10" t="s">
        <v>3546</v>
      </c>
      <c r="M181" s="10" t="s">
        <v>502</v>
      </c>
      <c r="N181" s="10" t="s">
        <v>3547</v>
      </c>
      <c r="O181" s="10" t="s">
        <v>3548</v>
      </c>
      <c r="P181" s="10" t="s">
        <v>793</v>
      </c>
      <c r="Q181" s="10" t="s">
        <v>3549</v>
      </c>
      <c r="R181" s="10" t="s">
        <v>3550</v>
      </c>
      <c r="S181" s="10" t="s">
        <v>684</v>
      </c>
    </row>
    <row r="182" spans="10:19" x14ac:dyDescent="0.2">
      <c r="J182" s="10" t="s">
        <v>3551</v>
      </c>
      <c r="K182" s="10" t="s">
        <v>947</v>
      </c>
      <c r="L182" s="10" t="s">
        <v>3552</v>
      </c>
      <c r="M182" s="10" t="s">
        <v>3553</v>
      </c>
      <c r="N182" s="10" t="s">
        <v>3554</v>
      </c>
      <c r="O182" s="10" t="s">
        <v>3555</v>
      </c>
      <c r="P182" s="10" t="s">
        <v>3556</v>
      </c>
      <c r="Q182" s="10" t="s">
        <v>3557</v>
      </c>
      <c r="R182" s="10" t="s">
        <v>3558</v>
      </c>
      <c r="S182" s="10" t="s">
        <v>1806</v>
      </c>
    </row>
    <row r="183" spans="10:19" x14ac:dyDescent="0.2">
      <c r="J183" s="10" t="s">
        <v>3559</v>
      </c>
      <c r="K183" s="10" t="s">
        <v>3560</v>
      </c>
      <c r="L183" s="10" t="s">
        <v>3561</v>
      </c>
      <c r="M183" s="10" t="s">
        <v>3562</v>
      </c>
      <c r="N183" s="10" t="s">
        <v>3563</v>
      </c>
      <c r="O183" s="10" t="s">
        <v>3564</v>
      </c>
      <c r="P183" s="10" t="s">
        <v>3565</v>
      </c>
      <c r="Q183" s="10" t="s">
        <v>3566</v>
      </c>
      <c r="R183" s="10" t="s">
        <v>3567</v>
      </c>
      <c r="S183" s="10" t="s">
        <v>3568</v>
      </c>
    </row>
    <row r="184" spans="10:19" x14ac:dyDescent="0.2">
      <c r="J184" s="10" t="s">
        <v>3569</v>
      </c>
      <c r="K184" s="10" t="s">
        <v>3570</v>
      </c>
      <c r="L184" s="10" t="s">
        <v>3571</v>
      </c>
      <c r="M184" s="10" t="s">
        <v>3572</v>
      </c>
      <c r="N184" s="10" t="s">
        <v>3573</v>
      </c>
      <c r="O184" s="10" t="s">
        <v>3574</v>
      </c>
      <c r="P184" s="10" t="s">
        <v>3575</v>
      </c>
      <c r="Q184" s="10" t="s">
        <v>3576</v>
      </c>
      <c r="R184" s="10" t="s">
        <v>3577</v>
      </c>
      <c r="S184" s="10" t="s">
        <v>1779</v>
      </c>
    </row>
    <row r="185" spans="10:19" x14ac:dyDescent="0.2">
      <c r="J185" s="10" t="s">
        <v>560</v>
      </c>
      <c r="K185" s="10" t="s">
        <v>3578</v>
      </c>
      <c r="L185" s="10" t="s">
        <v>3579</v>
      </c>
      <c r="M185" s="10" t="s">
        <v>3580</v>
      </c>
      <c r="N185" s="10" t="s">
        <v>3581</v>
      </c>
      <c r="O185" s="10" t="s">
        <v>3582</v>
      </c>
      <c r="P185" s="10" t="s">
        <v>2229</v>
      </c>
      <c r="Q185" s="10" t="s">
        <v>3583</v>
      </c>
      <c r="R185" s="10" t="s">
        <v>3584</v>
      </c>
      <c r="S185" s="10" t="s">
        <v>3585</v>
      </c>
    </row>
    <row r="186" spans="10:19" x14ac:dyDescent="0.2">
      <c r="J186" s="10" t="s">
        <v>3586</v>
      </c>
      <c r="K186" s="10" t="s">
        <v>1124</v>
      </c>
      <c r="L186" s="10" t="s">
        <v>3587</v>
      </c>
      <c r="M186" s="10" t="s">
        <v>3588</v>
      </c>
      <c r="N186" s="10" t="s">
        <v>3589</v>
      </c>
      <c r="O186" s="10" t="s">
        <v>3590</v>
      </c>
      <c r="P186" s="10" t="s">
        <v>3591</v>
      </c>
      <c r="Q186" s="10" t="s">
        <v>3592</v>
      </c>
      <c r="R186" s="10" t="s">
        <v>3593</v>
      </c>
      <c r="S186" s="10" t="s">
        <v>3594</v>
      </c>
    </row>
    <row r="187" spans="10:19" x14ac:dyDescent="0.2">
      <c r="J187" s="10" t="s">
        <v>3595</v>
      </c>
      <c r="K187" s="10" t="s">
        <v>3596</v>
      </c>
      <c r="L187" s="10" t="s">
        <v>710</v>
      </c>
      <c r="M187" s="10" t="s">
        <v>3597</v>
      </c>
      <c r="N187" s="10" t="s">
        <v>3598</v>
      </c>
      <c r="O187" s="10" t="s">
        <v>3599</v>
      </c>
      <c r="P187" s="10" t="s">
        <v>3600</v>
      </c>
      <c r="Q187" s="10" t="s">
        <v>3601</v>
      </c>
      <c r="R187" s="10" t="s">
        <v>3602</v>
      </c>
      <c r="S187" s="10" t="s">
        <v>3603</v>
      </c>
    </row>
    <row r="188" spans="10:19" x14ac:dyDescent="0.2">
      <c r="J188" s="10" t="s">
        <v>3604</v>
      </c>
      <c r="K188" s="10" t="s">
        <v>3605</v>
      </c>
      <c r="L188" s="10" t="s">
        <v>1434</v>
      </c>
      <c r="M188" s="10" t="s">
        <v>3606</v>
      </c>
      <c r="N188" s="10" t="s">
        <v>3607</v>
      </c>
      <c r="O188" s="10" t="s">
        <v>1520</v>
      </c>
      <c r="P188" s="10" t="s">
        <v>3608</v>
      </c>
      <c r="Q188" s="10" t="s">
        <v>1303</v>
      </c>
      <c r="R188" s="10" t="s">
        <v>827</v>
      </c>
      <c r="S188" s="10" t="s">
        <v>3609</v>
      </c>
    </row>
    <row r="189" spans="10:19" x14ac:dyDescent="0.2">
      <c r="J189" s="10" t="s">
        <v>3610</v>
      </c>
      <c r="K189" s="10" t="s">
        <v>3611</v>
      </c>
      <c r="L189" s="10" t="s">
        <v>3612</v>
      </c>
      <c r="M189" s="10" t="s">
        <v>3613</v>
      </c>
      <c r="N189" s="10" t="s">
        <v>3614</v>
      </c>
      <c r="O189" s="10" t="s">
        <v>3615</v>
      </c>
      <c r="P189" s="10" t="s">
        <v>3616</v>
      </c>
      <c r="Q189" s="10" t="s">
        <v>3617</v>
      </c>
      <c r="R189" s="10" t="s">
        <v>3618</v>
      </c>
      <c r="S189" s="10" t="s">
        <v>3619</v>
      </c>
    </row>
    <row r="190" spans="10:19" x14ac:dyDescent="0.2">
      <c r="J190" s="10" t="s">
        <v>1540</v>
      </c>
      <c r="K190" s="10" t="s">
        <v>3620</v>
      </c>
      <c r="L190" s="10" t="s">
        <v>3621</v>
      </c>
      <c r="M190" s="10" t="s">
        <v>3622</v>
      </c>
      <c r="N190" s="10" t="s">
        <v>3623</v>
      </c>
      <c r="O190" s="10" t="s">
        <v>3624</v>
      </c>
      <c r="P190" s="10" t="s">
        <v>931</v>
      </c>
      <c r="Q190" s="10" t="s">
        <v>2068</v>
      </c>
      <c r="R190" s="10" t="s">
        <v>887</v>
      </c>
      <c r="S190" s="10" t="s">
        <v>3625</v>
      </c>
    </row>
    <row r="191" spans="10:19" x14ac:dyDescent="0.2">
      <c r="J191" s="10" t="s">
        <v>3626</v>
      </c>
      <c r="K191" s="10" t="s">
        <v>3627</v>
      </c>
      <c r="L191" s="10" t="s">
        <v>1636</v>
      </c>
      <c r="M191" s="10" t="s">
        <v>3628</v>
      </c>
      <c r="N191" s="10" t="s">
        <v>3629</v>
      </c>
      <c r="O191" s="10" t="s">
        <v>3630</v>
      </c>
      <c r="P191" s="10" t="s">
        <v>3631</v>
      </c>
      <c r="Q191" s="10" t="s">
        <v>3632</v>
      </c>
      <c r="R191" s="10" t="s">
        <v>3633</v>
      </c>
      <c r="S191" s="10" t="s">
        <v>3634</v>
      </c>
    </row>
    <row r="192" spans="10:19" x14ac:dyDescent="0.2">
      <c r="J192" s="10" t="s">
        <v>3635</v>
      </c>
      <c r="K192" s="10" t="s">
        <v>3636</v>
      </c>
      <c r="L192" s="10" t="s">
        <v>3637</v>
      </c>
      <c r="M192" s="10" t="s">
        <v>3638</v>
      </c>
      <c r="N192" s="10" t="s">
        <v>3639</v>
      </c>
      <c r="O192" s="10" t="s">
        <v>3640</v>
      </c>
      <c r="P192" s="10" t="s">
        <v>3641</v>
      </c>
      <c r="Q192" s="10" t="s">
        <v>3642</v>
      </c>
      <c r="R192" s="10" t="s">
        <v>3643</v>
      </c>
      <c r="S192" s="10" t="s">
        <v>3644</v>
      </c>
    </row>
    <row r="193" spans="10:19" x14ac:dyDescent="0.2">
      <c r="J193" s="10" t="s">
        <v>3645</v>
      </c>
      <c r="K193" s="10" t="s">
        <v>3646</v>
      </c>
      <c r="L193" s="10" t="s">
        <v>3647</v>
      </c>
      <c r="M193" s="10" t="s">
        <v>3648</v>
      </c>
      <c r="N193" s="10" t="s">
        <v>3649</v>
      </c>
      <c r="O193" s="10" t="s">
        <v>547</v>
      </c>
      <c r="P193" s="10" t="s">
        <v>3650</v>
      </c>
      <c r="Q193" s="10" t="s">
        <v>653</v>
      </c>
      <c r="R193" s="10" t="s">
        <v>3651</v>
      </c>
      <c r="S193" s="10" t="s">
        <v>3652</v>
      </c>
    </row>
    <row r="194" spans="10:19" x14ac:dyDescent="0.2">
      <c r="J194" s="10" t="s">
        <v>3653</v>
      </c>
      <c r="K194" s="10" t="s">
        <v>3654</v>
      </c>
      <c r="L194" s="10" t="s">
        <v>3655</v>
      </c>
      <c r="M194" s="10" t="s">
        <v>3656</v>
      </c>
      <c r="N194" s="10" t="s">
        <v>3657</v>
      </c>
      <c r="O194" s="10" t="s">
        <v>3658</v>
      </c>
      <c r="P194" s="10" t="s">
        <v>3659</v>
      </c>
      <c r="Q194" s="10" t="s">
        <v>3660</v>
      </c>
      <c r="R194" s="10" t="s">
        <v>1356</v>
      </c>
      <c r="S194" s="10" t="s">
        <v>3661</v>
      </c>
    </row>
    <row r="195" spans="10:19" x14ac:dyDescent="0.2">
      <c r="J195" s="10" t="s">
        <v>3662</v>
      </c>
      <c r="K195" s="10" t="s">
        <v>3663</v>
      </c>
      <c r="L195" s="10" t="s">
        <v>3664</v>
      </c>
      <c r="M195" s="10" t="s">
        <v>3665</v>
      </c>
      <c r="N195" s="10" t="s">
        <v>3666</v>
      </c>
      <c r="O195" s="10" t="s">
        <v>3667</v>
      </c>
      <c r="P195" s="10" t="s">
        <v>3668</v>
      </c>
      <c r="Q195" s="10" t="s">
        <v>906</v>
      </c>
      <c r="R195" s="10" t="s">
        <v>3669</v>
      </c>
      <c r="S195" s="10" t="s">
        <v>850</v>
      </c>
    </row>
    <row r="196" spans="10:19" x14ac:dyDescent="0.2">
      <c r="J196" s="10" t="s">
        <v>3670</v>
      </c>
      <c r="K196" s="10" t="s">
        <v>3671</v>
      </c>
      <c r="L196" s="10" t="s">
        <v>3672</v>
      </c>
      <c r="M196" s="10" t="s">
        <v>3673</v>
      </c>
      <c r="N196" s="10" t="s">
        <v>3674</v>
      </c>
      <c r="O196" s="10" t="s">
        <v>810</v>
      </c>
      <c r="P196" s="10" t="s">
        <v>3675</v>
      </c>
      <c r="Q196" s="10" t="s">
        <v>3676</v>
      </c>
      <c r="R196" s="10" t="s">
        <v>3677</v>
      </c>
      <c r="S196" s="10" t="s">
        <v>3678</v>
      </c>
    </row>
    <row r="197" spans="10:19" x14ac:dyDescent="0.2">
      <c r="J197" s="10" t="s">
        <v>3679</v>
      </c>
      <c r="K197" s="10" t="s">
        <v>3680</v>
      </c>
      <c r="L197" s="10" t="s">
        <v>3681</v>
      </c>
      <c r="M197" s="10" t="s">
        <v>3682</v>
      </c>
      <c r="N197" s="10" t="s">
        <v>3683</v>
      </c>
      <c r="O197" s="10" t="s">
        <v>3684</v>
      </c>
      <c r="P197" s="10" t="s">
        <v>3685</v>
      </c>
      <c r="Q197" s="10" t="s">
        <v>3686</v>
      </c>
      <c r="R197" s="10" t="s">
        <v>3687</v>
      </c>
      <c r="S197" s="10" t="s">
        <v>3688</v>
      </c>
    </row>
    <row r="198" spans="10:19" x14ac:dyDescent="0.2">
      <c r="J198" s="10" t="s">
        <v>3689</v>
      </c>
      <c r="K198" s="10" t="s">
        <v>3690</v>
      </c>
      <c r="L198" s="10" t="s">
        <v>3691</v>
      </c>
      <c r="M198" s="10" t="s">
        <v>3692</v>
      </c>
      <c r="N198" s="10" t="s">
        <v>3693</v>
      </c>
      <c r="O198" s="10" t="s">
        <v>3694</v>
      </c>
      <c r="P198" s="10" t="s">
        <v>2065</v>
      </c>
      <c r="Q198" s="10" t="s">
        <v>3695</v>
      </c>
      <c r="R198" s="10" t="s">
        <v>3696</v>
      </c>
      <c r="S198" s="10" t="s">
        <v>3697</v>
      </c>
    </row>
    <row r="199" spans="10:19" x14ac:dyDescent="0.2">
      <c r="J199" s="10" t="s">
        <v>3698</v>
      </c>
      <c r="K199" s="10" t="s">
        <v>3699</v>
      </c>
      <c r="L199" s="10" t="s">
        <v>3700</v>
      </c>
      <c r="M199" s="10" t="s">
        <v>3701</v>
      </c>
      <c r="N199" s="10" t="s">
        <v>3702</v>
      </c>
      <c r="O199" s="10" t="s">
        <v>3703</v>
      </c>
      <c r="P199" s="10" t="s">
        <v>3704</v>
      </c>
      <c r="Q199" s="10" t="s">
        <v>3705</v>
      </c>
      <c r="R199" s="10" t="s">
        <v>3706</v>
      </c>
      <c r="S199" s="10" t="s">
        <v>3707</v>
      </c>
    </row>
    <row r="200" spans="10:19" x14ac:dyDescent="0.2">
      <c r="J200" s="10" t="s">
        <v>3708</v>
      </c>
      <c r="K200" s="10" t="s">
        <v>3709</v>
      </c>
      <c r="L200" s="10" t="s">
        <v>3710</v>
      </c>
      <c r="M200" s="10" t="s">
        <v>3711</v>
      </c>
      <c r="N200" s="10" t="s">
        <v>3712</v>
      </c>
      <c r="O200" s="10" t="s">
        <v>3713</v>
      </c>
      <c r="P200" s="10" t="s">
        <v>3714</v>
      </c>
      <c r="Q200" s="10" t="s">
        <v>598</v>
      </c>
      <c r="R200" s="10" t="s">
        <v>3715</v>
      </c>
      <c r="S200" s="10" t="s">
        <v>3716</v>
      </c>
    </row>
    <row r="201" spans="10:19" x14ac:dyDescent="0.2">
      <c r="J201" s="10" t="s">
        <v>3717</v>
      </c>
      <c r="K201" s="10" t="s">
        <v>1057</v>
      </c>
      <c r="L201" s="10" t="s">
        <v>3718</v>
      </c>
      <c r="M201" s="10" t="s">
        <v>3719</v>
      </c>
      <c r="N201" s="10" t="s">
        <v>3720</v>
      </c>
      <c r="O201" s="10" t="s">
        <v>3721</v>
      </c>
      <c r="P201" s="10" t="s">
        <v>3722</v>
      </c>
      <c r="Q201" s="10" t="s">
        <v>3723</v>
      </c>
      <c r="R201" s="10" t="s">
        <v>1971</v>
      </c>
      <c r="S201" s="10" t="s">
        <v>3724</v>
      </c>
    </row>
    <row r="202" spans="10:19" x14ac:dyDescent="0.2">
      <c r="J202" s="10" t="s">
        <v>3725</v>
      </c>
      <c r="K202" s="10" t="s">
        <v>3726</v>
      </c>
      <c r="L202" s="10" t="s">
        <v>3727</v>
      </c>
      <c r="M202" s="10" t="s">
        <v>3728</v>
      </c>
      <c r="N202" s="10" t="s">
        <v>3729</v>
      </c>
      <c r="O202" s="10" t="s">
        <v>3730</v>
      </c>
      <c r="P202" s="10" t="s">
        <v>3731</v>
      </c>
      <c r="Q202" s="10" t="s">
        <v>3732</v>
      </c>
      <c r="R202" s="10" t="s">
        <v>694</v>
      </c>
      <c r="S202" s="10" t="s">
        <v>3733</v>
      </c>
    </row>
    <row r="203" spans="10:19" x14ac:dyDescent="0.2">
      <c r="J203" s="10" t="s">
        <v>3734</v>
      </c>
      <c r="K203" s="10" t="s">
        <v>3735</v>
      </c>
      <c r="L203" s="10" t="s">
        <v>1175</v>
      </c>
      <c r="M203" s="10" t="s">
        <v>516</v>
      </c>
      <c r="N203" s="10" t="s">
        <v>3736</v>
      </c>
      <c r="O203" s="10" t="s">
        <v>3737</v>
      </c>
      <c r="P203" s="10" t="s">
        <v>3738</v>
      </c>
      <c r="Q203" s="10" t="s">
        <v>3739</v>
      </c>
      <c r="R203" s="10" t="s">
        <v>3740</v>
      </c>
      <c r="S203" s="10" t="s">
        <v>3741</v>
      </c>
    </row>
    <row r="204" spans="10:19" x14ac:dyDescent="0.2">
      <c r="J204" s="10" t="s">
        <v>3742</v>
      </c>
      <c r="K204" s="10" t="s">
        <v>3743</v>
      </c>
      <c r="L204" s="10" t="s">
        <v>1486</v>
      </c>
      <c r="M204" s="10" t="s">
        <v>3744</v>
      </c>
      <c r="N204" s="10" t="s">
        <v>3745</v>
      </c>
      <c r="O204" s="10" t="s">
        <v>3746</v>
      </c>
      <c r="P204" s="10" t="s">
        <v>3747</v>
      </c>
      <c r="Q204" s="10" t="s">
        <v>3748</v>
      </c>
      <c r="R204" s="10" t="s">
        <v>3749</v>
      </c>
      <c r="S204" s="10" t="s">
        <v>3750</v>
      </c>
    </row>
    <row r="205" spans="10:19" x14ac:dyDescent="0.2">
      <c r="J205" s="10" t="s">
        <v>3751</v>
      </c>
      <c r="K205" s="10" t="s">
        <v>34</v>
      </c>
      <c r="L205" s="10" t="s">
        <v>3752</v>
      </c>
      <c r="M205" s="10" t="s">
        <v>866</v>
      </c>
      <c r="N205" s="10" t="s">
        <v>1416</v>
      </c>
      <c r="O205" s="10" t="s">
        <v>3753</v>
      </c>
      <c r="P205" s="10" t="s">
        <v>3754</v>
      </c>
      <c r="Q205" s="10" t="s">
        <v>3755</v>
      </c>
      <c r="R205" s="10" t="s">
        <v>3756</v>
      </c>
      <c r="S205" s="10" t="s">
        <v>3757</v>
      </c>
    </row>
    <row r="206" spans="10:19" x14ac:dyDescent="0.2">
      <c r="J206" s="10" t="s">
        <v>3758</v>
      </c>
      <c r="K206" s="10" t="s">
        <v>3759</v>
      </c>
      <c r="L206" s="10" t="s">
        <v>3760</v>
      </c>
      <c r="M206" s="10" t="s">
        <v>3761</v>
      </c>
      <c r="N206" s="10" t="s">
        <v>3762</v>
      </c>
      <c r="O206" s="10" t="s">
        <v>3763</v>
      </c>
      <c r="P206" s="10" t="s">
        <v>3764</v>
      </c>
      <c r="Q206" s="10" t="s">
        <v>3765</v>
      </c>
      <c r="R206" s="10" t="s">
        <v>3766</v>
      </c>
      <c r="S206" s="10" t="s">
        <v>3767</v>
      </c>
    </row>
    <row r="207" spans="10:19" x14ac:dyDescent="0.2">
      <c r="J207" s="10" t="s">
        <v>3768</v>
      </c>
      <c r="K207" s="10" t="s">
        <v>3769</v>
      </c>
      <c r="L207" s="10" t="s">
        <v>3770</v>
      </c>
      <c r="M207" s="10" t="s">
        <v>3771</v>
      </c>
      <c r="N207" s="10" t="s">
        <v>3772</v>
      </c>
      <c r="O207" s="10" t="s">
        <v>3773</v>
      </c>
      <c r="P207" s="10" t="s">
        <v>3774</v>
      </c>
      <c r="Q207" s="10" t="s">
        <v>3775</v>
      </c>
      <c r="R207" s="10" t="s">
        <v>3776</v>
      </c>
      <c r="S207" s="10" t="s">
        <v>3777</v>
      </c>
    </row>
    <row r="208" spans="10:19" x14ac:dyDescent="0.2">
      <c r="J208" s="10" t="s">
        <v>3778</v>
      </c>
      <c r="K208" s="10" t="s">
        <v>3779</v>
      </c>
      <c r="L208" s="10" t="s">
        <v>3780</v>
      </c>
      <c r="M208" s="10" t="s">
        <v>3781</v>
      </c>
      <c r="N208" s="10" t="s">
        <v>3782</v>
      </c>
      <c r="O208" s="10" t="s">
        <v>643</v>
      </c>
      <c r="P208" s="10" t="s">
        <v>499</v>
      </c>
      <c r="Q208" s="10" t="s">
        <v>548</v>
      </c>
      <c r="R208" s="10" t="s">
        <v>3783</v>
      </c>
      <c r="S208" s="10" t="s">
        <v>3784</v>
      </c>
    </row>
    <row r="209" spans="2:19" x14ac:dyDescent="0.2">
      <c r="J209" s="10" t="s">
        <v>1258</v>
      </c>
      <c r="K209" s="10" t="s">
        <v>3785</v>
      </c>
      <c r="L209" s="10" t="s">
        <v>3786</v>
      </c>
      <c r="M209" s="10" t="s">
        <v>3787</v>
      </c>
      <c r="N209" s="10" t="s">
        <v>3788</v>
      </c>
      <c r="O209" s="10" t="s">
        <v>3789</v>
      </c>
      <c r="P209" s="10" t="s">
        <v>3790</v>
      </c>
      <c r="Q209" s="10" t="s">
        <v>1747</v>
      </c>
      <c r="R209" s="10" t="s">
        <v>3791</v>
      </c>
      <c r="S209" s="10" t="s">
        <v>3792</v>
      </c>
    </row>
    <row r="210" spans="2:19" x14ac:dyDescent="0.2">
      <c r="J210" s="10" t="s">
        <v>3793</v>
      </c>
      <c r="K210" s="10" t="s">
        <v>904</v>
      </c>
      <c r="L210" s="10" t="s">
        <v>3794</v>
      </c>
      <c r="M210" s="10" t="s">
        <v>2077</v>
      </c>
      <c r="N210" s="10" t="s">
        <v>3795</v>
      </c>
    </row>
    <row r="213" spans="2:19" x14ac:dyDescent="0.2">
      <c r="B213" t="s">
        <v>409</v>
      </c>
    </row>
    <row r="214" spans="2:19" x14ac:dyDescent="0.2">
      <c r="B214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98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0.62172460707400212</v>
      </c>
      <c r="D9" s="17">
        <v>0.69059520567134147</v>
      </c>
      <c r="E9" s="17">
        <v>0.68029481675265613</v>
      </c>
      <c r="F9" s="17">
        <v>0.69658201671809739</v>
      </c>
      <c r="G9" s="17">
        <v>0.65395528840846318</v>
      </c>
      <c r="H9" s="17">
        <v>0.60262910448915918</v>
      </c>
      <c r="I9" s="17">
        <v>0.4545130620617146</v>
      </c>
      <c r="K9" s="17">
        <v>0.59339735079164313</v>
      </c>
      <c r="L9" s="17">
        <v>0.65148168979706422</v>
      </c>
      <c r="N9" s="17">
        <v>0.61231734965354756</v>
      </c>
      <c r="O9" s="17">
        <v>0.6193981987832109</v>
      </c>
      <c r="P9" s="17">
        <v>0.62943903833575221</v>
      </c>
      <c r="Q9" s="17">
        <v>0.70517468987500009</v>
      </c>
      <c r="R9" s="17">
        <v>0.64416769903890125</v>
      </c>
      <c r="S9" s="17">
        <v>0.55926937226223405</v>
      </c>
      <c r="T9" s="17">
        <v>0.64326753435104189</v>
      </c>
      <c r="U9" s="17">
        <v>0.65384551452206285</v>
      </c>
      <c r="V9" s="17">
        <v>0.62431731309873972</v>
      </c>
      <c r="W9" s="17">
        <v>0.62817519761046825</v>
      </c>
      <c r="X9" s="17">
        <v>0.59809853010297853</v>
      </c>
      <c r="Y9" s="17">
        <v>0.57728561252510946</v>
      </c>
      <c r="AA9" s="17">
        <v>0.58652614938160041</v>
      </c>
      <c r="AB9" s="17">
        <v>0.66416308480677078</v>
      </c>
      <c r="AC9" s="17">
        <v>0.57279401866019264</v>
      </c>
      <c r="AD9" s="17">
        <v>0.67235296789124921</v>
      </c>
      <c r="AE9" s="17">
        <v>0.63439823822619623</v>
      </c>
      <c r="AF9" s="17">
        <v>0.6229696222627199</v>
      </c>
      <c r="AG9" s="17">
        <v>0.52603597562426219</v>
      </c>
      <c r="AH9" s="17">
        <v>0.65538961269278906</v>
      </c>
      <c r="AI9" s="17">
        <v>0.51646776567168162</v>
      </c>
    </row>
    <row r="10" spans="2:37" ht="19" customHeight="1" x14ac:dyDescent="0.2">
      <c r="B10" s="20" t="s">
        <v>90</v>
      </c>
      <c r="C10" s="17">
        <v>0.19858725891792861</v>
      </c>
      <c r="D10" s="17">
        <v>0.15259552330034309</v>
      </c>
      <c r="E10" s="17">
        <v>0.1990341057898754</v>
      </c>
      <c r="F10" s="17">
        <v>0.18123617184813839</v>
      </c>
      <c r="G10" s="17">
        <v>0.2150414207958424</v>
      </c>
      <c r="H10" s="17">
        <v>0.2339280932251013</v>
      </c>
      <c r="I10" s="17">
        <v>0.205723017519749</v>
      </c>
      <c r="K10" s="17">
        <v>0.2117506180008866</v>
      </c>
      <c r="L10" s="17">
        <v>0.18516294217781831</v>
      </c>
      <c r="N10" s="17">
        <v>0.2034508221490425</v>
      </c>
      <c r="O10" s="17">
        <v>0.21477001617482491</v>
      </c>
      <c r="P10" s="17">
        <v>0.1776402486199391</v>
      </c>
      <c r="Q10" s="17">
        <v>0.1115063416111669</v>
      </c>
      <c r="R10" s="17">
        <v>0.16612510067254291</v>
      </c>
      <c r="S10" s="17">
        <v>0.24922280738916769</v>
      </c>
      <c r="T10" s="17">
        <v>0.18761276441333849</v>
      </c>
      <c r="U10" s="17">
        <v>0.17820072466012449</v>
      </c>
      <c r="V10" s="17">
        <v>0.2547668422440067</v>
      </c>
      <c r="W10" s="17">
        <v>0.20623287883713601</v>
      </c>
      <c r="X10" s="17">
        <v>0.174820434646307</v>
      </c>
      <c r="Y10" s="17">
        <v>0.1849643533871797</v>
      </c>
      <c r="AA10" s="17">
        <v>0.18353802557912069</v>
      </c>
      <c r="AB10" s="17">
        <v>0.219698738890795</v>
      </c>
      <c r="AC10" s="17">
        <v>0.20405245694965851</v>
      </c>
      <c r="AD10" s="17">
        <v>0.15969697208497061</v>
      </c>
      <c r="AE10" s="17">
        <v>0.21039553584242321</v>
      </c>
      <c r="AF10" s="17">
        <v>0.19685459068206471</v>
      </c>
      <c r="AG10" s="17">
        <v>0.19101224436494629</v>
      </c>
      <c r="AH10" s="17">
        <v>0.17888392784595269</v>
      </c>
      <c r="AI10" s="17">
        <v>0.23243360740976229</v>
      </c>
    </row>
    <row r="11" spans="2:37" ht="19" customHeight="1" x14ac:dyDescent="0.2">
      <c r="B11" s="20" t="s">
        <v>83</v>
      </c>
      <c r="C11" s="17">
        <v>6.347987206613008E-2</v>
      </c>
      <c r="D11" s="17">
        <v>6.4762277928433837E-2</v>
      </c>
      <c r="E11" s="17">
        <v>5.1917484702103923E-2</v>
      </c>
      <c r="F11" s="17">
        <v>5.6737892344491843E-2</v>
      </c>
      <c r="G11" s="17">
        <v>5.3378554599689473E-2</v>
      </c>
      <c r="H11" s="17">
        <v>6.7103429109860488E-2</v>
      </c>
      <c r="I11" s="17">
        <v>8.326821609162427E-2</v>
      </c>
      <c r="K11" s="17">
        <v>5.8111732010277389E-2</v>
      </c>
      <c r="L11" s="17">
        <v>6.7380985001947905E-2</v>
      </c>
      <c r="N11" s="17">
        <v>4.1727030065903073E-2</v>
      </c>
      <c r="O11" s="17">
        <v>5.9420850521019732E-2</v>
      </c>
      <c r="P11" s="17">
        <v>6.0095840408427623E-2</v>
      </c>
      <c r="Q11" s="17">
        <v>9.560929060335166E-2</v>
      </c>
      <c r="R11" s="17">
        <v>0.1084513384887347</v>
      </c>
      <c r="S11" s="17">
        <v>6.6975156706874622E-2</v>
      </c>
      <c r="T11" s="17">
        <v>7.0164255245443702E-2</v>
      </c>
      <c r="U11" s="17">
        <v>4.7204050555479438E-2</v>
      </c>
      <c r="V11" s="17">
        <v>4.0260604096479372E-2</v>
      </c>
      <c r="W11" s="17">
        <v>6.6669011689232588E-2</v>
      </c>
      <c r="X11" s="17">
        <v>4.5781025236227291E-2</v>
      </c>
      <c r="Y11" s="17">
        <v>7.4327041641369662E-2</v>
      </c>
      <c r="AA11" s="17">
        <v>6.1981330108893763E-2</v>
      </c>
      <c r="AB11" s="17">
        <v>4.7564438157411411E-2</v>
      </c>
      <c r="AC11" s="17">
        <v>5.936851580016355E-2</v>
      </c>
      <c r="AD11" s="17">
        <v>8.187374127627596E-2</v>
      </c>
      <c r="AE11" s="17">
        <v>6.6133517131801142E-2</v>
      </c>
      <c r="AF11" s="17">
        <v>4.9402964356926121E-2</v>
      </c>
      <c r="AG11" s="17">
        <v>8.7882664311726921E-2</v>
      </c>
      <c r="AH11" s="17">
        <v>4.772441233678288E-2</v>
      </c>
      <c r="AI11" s="17">
        <v>7.8426648859468651E-2</v>
      </c>
    </row>
    <row r="12" spans="2:37" ht="19" customHeight="1" x14ac:dyDescent="0.2">
      <c r="B12" s="20" t="s">
        <v>91</v>
      </c>
      <c r="C12" s="17">
        <v>3.6631594502042952E-2</v>
      </c>
      <c r="D12" s="17">
        <v>5.1594035944853213E-2</v>
      </c>
      <c r="E12" s="17">
        <v>2.960722104329231E-2</v>
      </c>
      <c r="F12" s="17">
        <v>3.5803365750982877E-2</v>
      </c>
      <c r="G12" s="17">
        <v>2.5857237019746199E-2</v>
      </c>
      <c r="H12" s="17">
        <v>2.450666952934244E-2</v>
      </c>
      <c r="I12" s="17">
        <v>4.9964356513040327E-2</v>
      </c>
      <c r="K12" s="17">
        <v>4.2472395535487352E-2</v>
      </c>
      <c r="L12" s="17">
        <v>3.0286298274681399E-2</v>
      </c>
      <c r="N12" s="17">
        <v>3.0895055975007031E-2</v>
      </c>
      <c r="O12" s="17">
        <v>1.528069718938547E-2</v>
      </c>
      <c r="P12" s="17">
        <v>4.9406644265693973E-2</v>
      </c>
      <c r="Q12" s="17">
        <v>5.0116919524229059E-2</v>
      </c>
      <c r="R12" s="17">
        <v>1.7950694286594369E-2</v>
      </c>
      <c r="S12" s="17">
        <v>1.735761460299199E-2</v>
      </c>
      <c r="T12" s="17">
        <v>3.5585719789234277E-2</v>
      </c>
      <c r="U12" s="17">
        <v>4.3225294235336928E-2</v>
      </c>
      <c r="V12" s="17">
        <v>3.1707375891841437E-2</v>
      </c>
      <c r="W12" s="17">
        <v>3.4240823652446857E-2</v>
      </c>
      <c r="X12" s="17">
        <v>5.1465293255506188E-2</v>
      </c>
      <c r="Y12" s="17">
        <v>6.8437759928508077E-2</v>
      </c>
      <c r="AA12" s="17">
        <v>2.9558974769975339E-2</v>
      </c>
      <c r="AB12" s="17">
        <v>3.3834036981082893E-2</v>
      </c>
      <c r="AC12" s="17">
        <v>6.6465817426456714E-2</v>
      </c>
      <c r="AD12" s="17">
        <v>3.2311797870699273E-2</v>
      </c>
      <c r="AE12" s="17">
        <v>2.7956534160205371E-2</v>
      </c>
      <c r="AF12" s="17">
        <v>1.6737366836117519E-2</v>
      </c>
      <c r="AG12" s="17">
        <v>4.9686120459649569E-2</v>
      </c>
      <c r="AH12" s="17">
        <v>1.329073165813183E-2</v>
      </c>
      <c r="AI12" s="17">
        <v>0.1060870482814459</v>
      </c>
    </row>
    <row r="13" spans="2:37" ht="19" customHeight="1" x14ac:dyDescent="0.2">
      <c r="B13" s="20" t="s">
        <v>85</v>
      </c>
      <c r="C13" s="17">
        <v>1.1578389658317589E-2</v>
      </c>
      <c r="D13" s="17">
        <v>2.350910245063282E-2</v>
      </c>
      <c r="E13" s="17">
        <v>1.836768711142334E-2</v>
      </c>
      <c r="F13" s="17">
        <v>3.0737915994330412E-3</v>
      </c>
      <c r="G13" s="17">
        <v>8.8334906806243219E-3</v>
      </c>
      <c r="H13" s="17">
        <v>3.5954985434083499E-3</v>
      </c>
      <c r="I13" s="17">
        <v>1.2639064527689691E-2</v>
      </c>
      <c r="K13" s="17">
        <v>1.1880625338299859E-2</v>
      </c>
      <c r="L13" s="17">
        <v>1.135131739830841E-2</v>
      </c>
      <c r="N13" s="17">
        <v>6.1093496580324879E-3</v>
      </c>
      <c r="O13" s="17">
        <v>1.466009465076481E-2</v>
      </c>
      <c r="P13" s="17">
        <v>2.1413106310149199E-2</v>
      </c>
      <c r="Q13" s="17">
        <v>1.3370425964484629E-2</v>
      </c>
      <c r="R13" s="17">
        <v>1.0011506846105319E-2</v>
      </c>
      <c r="S13" s="17">
        <v>5.756317904761667E-3</v>
      </c>
      <c r="T13" s="17">
        <v>2.8958623870619971E-2</v>
      </c>
      <c r="U13" s="17">
        <v>2.7353045563869631E-2</v>
      </c>
      <c r="V13" s="17">
        <v>1.0845724216964061E-2</v>
      </c>
      <c r="W13" s="17">
        <v>3.4542234769838458E-3</v>
      </c>
      <c r="X13" s="17">
        <v>1.210365729233031E-2</v>
      </c>
      <c r="Y13" s="17">
        <v>0</v>
      </c>
      <c r="AA13" s="17">
        <v>2.7196180434130812E-2</v>
      </c>
      <c r="AB13" s="17">
        <v>2.6611875296957219E-3</v>
      </c>
      <c r="AC13" s="17">
        <v>0</v>
      </c>
      <c r="AD13" s="17">
        <v>2.3529477792516549E-2</v>
      </c>
      <c r="AE13" s="17">
        <v>6.6629455424414702E-3</v>
      </c>
      <c r="AF13" s="17">
        <v>0</v>
      </c>
      <c r="AG13" s="17">
        <v>2.7475538790910539E-2</v>
      </c>
      <c r="AH13" s="17">
        <v>0</v>
      </c>
      <c r="AI13" s="17">
        <v>2.0460724486668771E-2</v>
      </c>
    </row>
    <row r="14" spans="2:37" ht="19" customHeight="1" x14ac:dyDescent="0.2">
      <c r="B14" s="20" t="s">
        <v>86</v>
      </c>
      <c r="C14" s="17">
        <v>2.3299989288913529E-2</v>
      </c>
      <c r="D14" s="17">
        <v>1.053806283890686E-2</v>
      </c>
      <c r="E14" s="17">
        <v>8.6029632716526916E-3</v>
      </c>
      <c r="F14" s="17">
        <v>1.2258372125788491E-2</v>
      </c>
      <c r="G14" s="17">
        <v>2.024050623727483E-2</v>
      </c>
      <c r="H14" s="17">
        <v>2.694845838721564E-2</v>
      </c>
      <c r="I14" s="17">
        <v>5.2661402151085043E-2</v>
      </c>
      <c r="K14" s="17">
        <v>2.6981580836298778E-2</v>
      </c>
      <c r="L14" s="17">
        <v>1.9839353677498499E-2</v>
      </c>
      <c r="N14" s="17">
        <v>3.1142305228293182E-2</v>
      </c>
      <c r="O14" s="17">
        <v>4.6925107357441598E-2</v>
      </c>
      <c r="P14" s="17">
        <v>1.137110713935985E-2</v>
      </c>
      <c r="Q14" s="17">
        <v>1.2111166210883951E-2</v>
      </c>
      <c r="R14" s="17">
        <v>1.6778801731741708E-2</v>
      </c>
      <c r="S14" s="17">
        <v>5.0817745432754961E-2</v>
      </c>
      <c r="T14" s="17">
        <v>7.1944231704081651E-3</v>
      </c>
      <c r="U14" s="17">
        <v>2.1985892636118991E-2</v>
      </c>
      <c r="V14" s="17">
        <v>1.891876035963563E-2</v>
      </c>
      <c r="W14" s="17">
        <v>1.5766339321331129E-2</v>
      </c>
      <c r="X14" s="17">
        <v>3.4362531808365591E-2</v>
      </c>
      <c r="Y14" s="17">
        <v>2.4500177499853341E-2</v>
      </c>
      <c r="AA14" s="17">
        <v>3.9833268283582968E-2</v>
      </c>
      <c r="AB14" s="17">
        <v>1.061995316316728E-2</v>
      </c>
      <c r="AC14" s="17">
        <v>5.6255762308418923E-2</v>
      </c>
      <c r="AD14" s="17">
        <v>1.454880443870782E-2</v>
      </c>
      <c r="AE14" s="17">
        <v>1.280377945879763E-2</v>
      </c>
      <c r="AF14" s="17">
        <v>4.9348111989790763E-2</v>
      </c>
      <c r="AG14" s="17">
        <v>1.336845985929406E-2</v>
      </c>
      <c r="AH14" s="17">
        <v>3.6066934201357398E-2</v>
      </c>
      <c r="AI14" s="17">
        <v>2.7184666432405899E-2</v>
      </c>
    </row>
    <row r="15" spans="2:37" ht="19" customHeight="1" x14ac:dyDescent="0.2">
      <c r="B15" s="20" t="s">
        <v>92</v>
      </c>
      <c r="C15" s="17">
        <v>4.469828849266503E-2</v>
      </c>
      <c r="D15" s="17">
        <v>6.4057918654885724E-3</v>
      </c>
      <c r="E15" s="17">
        <v>1.217572132899623E-2</v>
      </c>
      <c r="F15" s="17">
        <v>1.430838961306778E-2</v>
      </c>
      <c r="G15" s="17">
        <v>2.2693502258359671E-2</v>
      </c>
      <c r="H15" s="17">
        <v>4.1288746715912643E-2</v>
      </c>
      <c r="I15" s="17">
        <v>0.14123088113509721</v>
      </c>
      <c r="K15" s="17">
        <v>5.5405697487106893E-2</v>
      </c>
      <c r="L15" s="17">
        <v>3.4497413672681422E-2</v>
      </c>
      <c r="N15" s="17">
        <v>7.4358087270174081E-2</v>
      </c>
      <c r="O15" s="17">
        <v>2.9545035323352689E-2</v>
      </c>
      <c r="P15" s="17">
        <v>5.063401492067815E-2</v>
      </c>
      <c r="Q15" s="17">
        <v>1.2111166210883951E-2</v>
      </c>
      <c r="R15" s="17">
        <v>3.6514858935379577E-2</v>
      </c>
      <c r="S15" s="17">
        <v>5.0600985701214879E-2</v>
      </c>
      <c r="T15" s="17">
        <v>2.7216679159913621E-2</v>
      </c>
      <c r="U15" s="17">
        <v>2.8185477827007779E-2</v>
      </c>
      <c r="V15" s="17">
        <v>1.9183380092332811E-2</v>
      </c>
      <c r="W15" s="17">
        <v>4.5461525412401269E-2</v>
      </c>
      <c r="X15" s="17">
        <v>8.3368527658285035E-2</v>
      </c>
      <c r="Y15" s="17">
        <v>7.0485055017979831E-2</v>
      </c>
      <c r="AA15" s="17">
        <v>7.1366071442695994E-2</v>
      </c>
      <c r="AB15" s="17">
        <v>2.145856047107695E-2</v>
      </c>
      <c r="AC15" s="17">
        <v>4.1063428855109697E-2</v>
      </c>
      <c r="AD15" s="17">
        <v>1.5686238645580729E-2</v>
      </c>
      <c r="AE15" s="17">
        <v>4.1649449638134863E-2</v>
      </c>
      <c r="AF15" s="17">
        <v>6.46873438723813E-2</v>
      </c>
      <c r="AG15" s="17">
        <v>0.10453899658921049</v>
      </c>
      <c r="AH15" s="17">
        <v>6.8644381264986024E-2</v>
      </c>
      <c r="AI15" s="17">
        <v>1.8939538858566661E-2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99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0.60517511429990245</v>
      </c>
      <c r="D9" s="17">
        <v>0.41726335290366878</v>
      </c>
      <c r="E9" s="17">
        <v>0.49417031655687321</v>
      </c>
      <c r="F9" s="17">
        <v>0.62659389375826258</v>
      </c>
      <c r="G9" s="17">
        <v>0.66248290994559655</v>
      </c>
      <c r="H9" s="17">
        <v>0.6762661185381823</v>
      </c>
      <c r="I9" s="17">
        <v>0.70802114301103947</v>
      </c>
      <c r="K9" s="17">
        <v>0.63229978181836144</v>
      </c>
      <c r="L9" s="17">
        <v>0.58050485483829317</v>
      </c>
      <c r="N9" s="17">
        <v>0.71031134415084163</v>
      </c>
      <c r="O9" s="17">
        <v>0.47683355306129621</v>
      </c>
      <c r="P9" s="17">
        <v>0.6248000242776528</v>
      </c>
      <c r="Q9" s="17">
        <v>0.57871502026396948</v>
      </c>
      <c r="R9" s="17">
        <v>0.6093050941730429</v>
      </c>
      <c r="S9" s="17">
        <v>0.50303750920368051</v>
      </c>
      <c r="T9" s="17">
        <v>0.56093003067695613</v>
      </c>
      <c r="U9" s="17">
        <v>0.54400578367793762</v>
      </c>
      <c r="V9" s="17">
        <v>0.5725977070073639</v>
      </c>
      <c r="W9" s="17">
        <v>0.68333196488244319</v>
      </c>
      <c r="X9" s="17">
        <v>0.64038273286365943</v>
      </c>
      <c r="Y9" s="17">
        <v>0.63140493920311236</v>
      </c>
      <c r="AA9" s="17">
        <v>0.65032655261875616</v>
      </c>
      <c r="AB9" s="17">
        <v>0.61243917012075733</v>
      </c>
      <c r="AC9" s="17">
        <v>0.6753058227326959</v>
      </c>
      <c r="AD9" s="17">
        <v>0.59906031417741468</v>
      </c>
      <c r="AE9" s="17">
        <v>0.62451150504042841</v>
      </c>
      <c r="AF9" s="17">
        <v>0.68224430733427588</v>
      </c>
      <c r="AG9" s="17">
        <v>0.52341538082903449</v>
      </c>
      <c r="AH9" s="17">
        <v>0.5514878333598614</v>
      </c>
      <c r="AI9" s="17">
        <v>0.44045551137296129</v>
      </c>
    </row>
    <row r="10" spans="2:37" ht="19" customHeight="1" x14ac:dyDescent="0.2">
      <c r="B10" s="20" t="s">
        <v>90</v>
      </c>
      <c r="C10" s="17">
        <v>0.2216456083709866</v>
      </c>
      <c r="D10" s="17">
        <v>0.2949459625117728</v>
      </c>
      <c r="E10" s="17">
        <v>0.31948503076025231</v>
      </c>
      <c r="F10" s="17">
        <v>0.21754593094611421</v>
      </c>
      <c r="G10" s="17">
        <v>0.21131874398748651</v>
      </c>
      <c r="H10" s="17">
        <v>0.1924908656800339</v>
      </c>
      <c r="I10" s="17">
        <v>0.12503772397488641</v>
      </c>
      <c r="K10" s="17">
        <v>0.20935025499636989</v>
      </c>
      <c r="L10" s="17">
        <v>0.23337402126036261</v>
      </c>
      <c r="N10" s="17">
        <v>0.15207527936968471</v>
      </c>
      <c r="O10" s="17">
        <v>0.3057871806518247</v>
      </c>
      <c r="P10" s="17">
        <v>0.18664222022655799</v>
      </c>
      <c r="Q10" s="17">
        <v>0.1344963397059924</v>
      </c>
      <c r="R10" s="17">
        <v>0.25209452447808861</v>
      </c>
      <c r="S10" s="17">
        <v>0.32313684706349122</v>
      </c>
      <c r="T10" s="17">
        <v>0.23348188499981151</v>
      </c>
      <c r="U10" s="17">
        <v>0.22505897157034899</v>
      </c>
      <c r="V10" s="17">
        <v>0.25624489134532502</v>
      </c>
      <c r="W10" s="17">
        <v>0.18372960402218841</v>
      </c>
      <c r="X10" s="17">
        <v>0.21390832965286599</v>
      </c>
      <c r="Y10" s="17">
        <v>0.1891332845002206</v>
      </c>
      <c r="AA10" s="17">
        <v>0.19605172079666389</v>
      </c>
      <c r="AB10" s="17">
        <v>0.24747195771489419</v>
      </c>
      <c r="AC10" s="17">
        <v>0.2341062129271948</v>
      </c>
      <c r="AD10" s="17">
        <v>0.2583369907458809</v>
      </c>
      <c r="AE10" s="17">
        <v>0.18658882192338341</v>
      </c>
      <c r="AF10" s="17">
        <v>0.21880988103498861</v>
      </c>
      <c r="AG10" s="17">
        <v>0.17800837295000549</v>
      </c>
      <c r="AH10" s="17">
        <v>0.2438673718062678</v>
      </c>
      <c r="AI10" s="17">
        <v>0.26987634616196571</v>
      </c>
    </row>
    <row r="11" spans="2:37" ht="19" customHeight="1" x14ac:dyDescent="0.2">
      <c r="B11" s="20" t="s">
        <v>83</v>
      </c>
      <c r="C11" s="17">
        <v>8.1458601553401816E-2</v>
      </c>
      <c r="D11" s="17">
        <v>0.14147016844388469</v>
      </c>
      <c r="E11" s="17">
        <v>0.10213868464739249</v>
      </c>
      <c r="F11" s="17">
        <v>6.3063646790233074E-2</v>
      </c>
      <c r="G11" s="17">
        <v>5.783631070563168E-2</v>
      </c>
      <c r="H11" s="17">
        <v>4.9874269387103772E-2</v>
      </c>
      <c r="I11" s="17">
        <v>8.0214579580120585E-2</v>
      </c>
      <c r="K11" s="17">
        <v>7.5866125440516907E-2</v>
      </c>
      <c r="L11" s="17">
        <v>8.658113384261272E-2</v>
      </c>
      <c r="N11" s="17">
        <v>6.0094341036240832E-2</v>
      </c>
      <c r="O11" s="17">
        <v>0.1103850089436559</v>
      </c>
      <c r="P11" s="17">
        <v>9.8691702173089271E-2</v>
      </c>
      <c r="Q11" s="17">
        <v>0.13500373082835029</v>
      </c>
      <c r="R11" s="17">
        <v>6.3016565945868977E-2</v>
      </c>
      <c r="S11" s="17">
        <v>7.8359483549294243E-2</v>
      </c>
      <c r="T11" s="17">
        <v>0.1086556913132497</v>
      </c>
      <c r="U11" s="17">
        <v>8.0538697704063134E-2</v>
      </c>
      <c r="V11" s="17">
        <v>7.563345230661922E-2</v>
      </c>
      <c r="W11" s="17">
        <v>5.9163005317096923E-2</v>
      </c>
      <c r="X11" s="17">
        <v>9.951337854534778E-2</v>
      </c>
      <c r="Y11" s="17">
        <v>9.0303020485201779E-2</v>
      </c>
      <c r="AA11" s="17">
        <v>8.4173927222666395E-2</v>
      </c>
      <c r="AB11" s="17">
        <v>7.195714704352589E-2</v>
      </c>
      <c r="AC11" s="17">
        <v>4.8511023710426322E-2</v>
      </c>
      <c r="AD11" s="17">
        <v>7.8988018959812764E-2</v>
      </c>
      <c r="AE11" s="17">
        <v>9.1813231642159501E-2</v>
      </c>
      <c r="AF11" s="17">
        <v>4.987452819244724E-2</v>
      </c>
      <c r="AG11" s="17">
        <v>0.1028590799777311</v>
      </c>
      <c r="AH11" s="17">
        <v>7.2464494288202286E-2</v>
      </c>
      <c r="AI11" s="17">
        <v>0.1210351385044337</v>
      </c>
    </row>
    <row r="12" spans="2:37" ht="19" customHeight="1" x14ac:dyDescent="0.2">
      <c r="B12" s="20" t="s">
        <v>91</v>
      </c>
      <c r="C12" s="17">
        <v>4.5040410275864348E-2</v>
      </c>
      <c r="D12" s="17">
        <v>9.1857446879582985E-2</v>
      </c>
      <c r="E12" s="17">
        <v>2.6514454546935039E-2</v>
      </c>
      <c r="F12" s="17">
        <v>4.1887670663329928E-2</v>
      </c>
      <c r="G12" s="17">
        <v>3.8610612525587083E-2</v>
      </c>
      <c r="H12" s="17">
        <v>3.9402108110876327E-2</v>
      </c>
      <c r="I12" s="17">
        <v>4.0616471948789992E-2</v>
      </c>
      <c r="K12" s="17">
        <v>4.4169618982760568E-2</v>
      </c>
      <c r="L12" s="17">
        <v>4.6157178972972723E-2</v>
      </c>
      <c r="N12" s="17">
        <v>4.7634887282108948E-2</v>
      </c>
      <c r="O12" s="17">
        <v>5.980350031473055E-2</v>
      </c>
      <c r="P12" s="17">
        <v>5.0117205124456513E-2</v>
      </c>
      <c r="Q12" s="17">
        <v>1.248968960298689E-2</v>
      </c>
      <c r="R12" s="17">
        <v>4.4511608324821823E-2</v>
      </c>
      <c r="S12" s="17">
        <v>3.7031301783869063E-2</v>
      </c>
      <c r="T12" s="17">
        <v>5.5089493016373468E-2</v>
      </c>
      <c r="U12" s="17">
        <v>8.7805174345396586E-2</v>
      </c>
      <c r="V12" s="17">
        <v>4.8542062551117947E-2</v>
      </c>
      <c r="W12" s="17">
        <v>3.116996278799888E-2</v>
      </c>
      <c r="X12" s="17">
        <v>3.2949943199928618E-2</v>
      </c>
      <c r="Y12" s="17">
        <v>3.1589136513351837E-2</v>
      </c>
      <c r="AA12" s="17">
        <v>3.7835059943164363E-2</v>
      </c>
      <c r="AB12" s="17">
        <v>3.0826564939011061E-2</v>
      </c>
      <c r="AC12" s="17">
        <v>2.7407568504335001E-2</v>
      </c>
      <c r="AD12" s="17">
        <v>4.3413525132617169E-2</v>
      </c>
      <c r="AE12" s="17">
        <v>5.148054696709875E-2</v>
      </c>
      <c r="AF12" s="17">
        <v>3.2330888600250338E-2</v>
      </c>
      <c r="AG12" s="17">
        <v>9.9957641324695451E-2</v>
      </c>
      <c r="AH12" s="17">
        <v>3.9674289018305893E-2</v>
      </c>
      <c r="AI12" s="17">
        <v>5.8213134204092111E-2</v>
      </c>
    </row>
    <row r="13" spans="2:37" ht="19" customHeight="1" x14ac:dyDescent="0.2">
      <c r="B13" s="20" t="s">
        <v>85</v>
      </c>
      <c r="C13" s="17">
        <v>1.9049437458301899E-2</v>
      </c>
      <c r="D13" s="17">
        <v>2.0242833873833611E-2</v>
      </c>
      <c r="E13" s="17">
        <v>2.684077055803551E-2</v>
      </c>
      <c r="F13" s="17">
        <v>1.4879351570708851E-2</v>
      </c>
      <c r="G13" s="17">
        <v>1.1301073993036309E-2</v>
      </c>
      <c r="H13" s="17">
        <v>1.373984857190725E-2</v>
      </c>
      <c r="I13" s="17">
        <v>2.5181394016773041E-2</v>
      </c>
      <c r="K13" s="17">
        <v>1.403456780596537E-2</v>
      </c>
      <c r="L13" s="17">
        <v>2.2313791331512241E-2</v>
      </c>
      <c r="N13" s="17">
        <v>5.6812054426132741E-3</v>
      </c>
      <c r="O13" s="17">
        <v>1.5099184062540461E-2</v>
      </c>
      <c r="P13" s="17">
        <v>2.0234221847874719E-2</v>
      </c>
      <c r="Q13" s="17">
        <v>5.977245364955585E-2</v>
      </c>
      <c r="R13" s="17">
        <v>9.1686893125176062E-3</v>
      </c>
      <c r="S13" s="17">
        <v>2.706779737768468E-2</v>
      </c>
      <c r="T13" s="17">
        <v>2.1242106494400941E-2</v>
      </c>
      <c r="U13" s="17">
        <v>1.6625639579240351E-2</v>
      </c>
      <c r="V13" s="17">
        <v>1.8327728754210109E-2</v>
      </c>
      <c r="W13" s="17">
        <v>1.5476604764244541E-2</v>
      </c>
      <c r="X13" s="17">
        <v>1.324561573819797E-2</v>
      </c>
      <c r="Y13" s="17">
        <v>3.2106735071221477E-2</v>
      </c>
      <c r="AA13" s="17">
        <v>8.1090242435115662E-3</v>
      </c>
      <c r="AB13" s="17">
        <v>1.0051642672532741E-2</v>
      </c>
      <c r="AC13" s="17">
        <v>7.9950793391807828E-3</v>
      </c>
      <c r="AD13" s="17">
        <v>9.126143108310265E-3</v>
      </c>
      <c r="AE13" s="17">
        <v>2.201731253940965E-2</v>
      </c>
      <c r="AF13" s="17">
        <v>0</v>
      </c>
      <c r="AG13" s="17">
        <v>3.320791484734284E-2</v>
      </c>
      <c r="AH13" s="17">
        <v>3.0553734158773469E-2</v>
      </c>
      <c r="AI13" s="17">
        <v>8.0315300915493548E-2</v>
      </c>
    </row>
    <row r="14" spans="2:37" ht="19" customHeight="1" x14ac:dyDescent="0.2">
      <c r="B14" s="20" t="s">
        <v>86</v>
      </c>
      <c r="C14" s="17">
        <v>1.734543440012799E-2</v>
      </c>
      <c r="D14" s="17">
        <v>2.7641987489692311E-2</v>
      </c>
      <c r="E14" s="17">
        <v>1.851278272994274E-2</v>
      </c>
      <c r="F14" s="17">
        <v>2.1152340409777499E-2</v>
      </c>
      <c r="G14" s="17">
        <v>1.2549820046163691E-2</v>
      </c>
      <c r="H14" s="17">
        <v>1.395318336796917E-2</v>
      </c>
      <c r="I14" s="17">
        <v>1.266863855006199E-2</v>
      </c>
      <c r="K14" s="17">
        <v>1.9189996865855641E-2</v>
      </c>
      <c r="L14" s="17">
        <v>1.564503679421508E-2</v>
      </c>
      <c r="N14" s="17">
        <v>1.207378647071174E-2</v>
      </c>
      <c r="O14" s="17">
        <v>3.2091572965952171E-2</v>
      </c>
      <c r="P14" s="17">
        <v>9.8007501602946443E-3</v>
      </c>
      <c r="Q14" s="17">
        <v>5.5300433527377409E-2</v>
      </c>
      <c r="R14" s="17">
        <v>1.242103128340907E-2</v>
      </c>
      <c r="S14" s="17">
        <v>3.136706102198019E-2</v>
      </c>
      <c r="T14" s="17">
        <v>1.305183360135284E-2</v>
      </c>
      <c r="U14" s="17">
        <v>2.8085133293325161E-2</v>
      </c>
      <c r="V14" s="17">
        <v>1.4982337522728831E-2</v>
      </c>
      <c r="W14" s="17">
        <v>1.173670465074453E-2</v>
      </c>
      <c r="X14" s="17">
        <v>0</v>
      </c>
      <c r="Y14" s="17">
        <v>1.838113450782065E-2</v>
      </c>
      <c r="AA14" s="17">
        <v>2.3503715175237468E-2</v>
      </c>
      <c r="AB14" s="17">
        <v>1.090304361714326E-2</v>
      </c>
      <c r="AC14" s="17">
        <v>0</v>
      </c>
      <c r="AD14" s="17">
        <v>7.1466380615404163E-3</v>
      </c>
      <c r="AE14" s="17">
        <v>1.6973224097522221E-2</v>
      </c>
      <c r="AF14" s="17">
        <v>1.674039483803836E-2</v>
      </c>
      <c r="AG14" s="17">
        <v>3.5004309444496583E-2</v>
      </c>
      <c r="AH14" s="17">
        <v>3.118659079806127E-2</v>
      </c>
      <c r="AI14" s="17">
        <v>3.0104568841053461E-2</v>
      </c>
    </row>
    <row r="15" spans="2:37" ht="19" customHeight="1" x14ac:dyDescent="0.2">
      <c r="B15" s="20" t="s">
        <v>92</v>
      </c>
      <c r="C15" s="17">
        <v>1.028539364141489E-2</v>
      </c>
      <c r="D15" s="17">
        <v>6.5782478975647306E-3</v>
      </c>
      <c r="E15" s="17">
        <v>1.233796020056872E-2</v>
      </c>
      <c r="F15" s="17">
        <v>1.487716586157385E-2</v>
      </c>
      <c r="G15" s="17">
        <v>5.9005287964983798E-3</v>
      </c>
      <c r="H15" s="17">
        <v>1.4273606343927219E-2</v>
      </c>
      <c r="I15" s="17">
        <v>8.2600489183285424E-3</v>
      </c>
      <c r="K15" s="17">
        <v>5.0896540901702956E-3</v>
      </c>
      <c r="L15" s="17">
        <v>1.542398296003146E-2</v>
      </c>
      <c r="N15" s="17">
        <v>1.212915624779878E-2</v>
      </c>
      <c r="O15" s="17">
        <v>0</v>
      </c>
      <c r="P15" s="17">
        <v>9.7138761900742322E-3</v>
      </c>
      <c r="Q15" s="17">
        <v>2.4222332421767911E-2</v>
      </c>
      <c r="R15" s="17">
        <v>9.4824864822510967E-3</v>
      </c>
      <c r="S15" s="17">
        <v>0</v>
      </c>
      <c r="T15" s="17">
        <v>7.5489598978554411E-3</v>
      </c>
      <c r="U15" s="17">
        <v>1.7880599829688329E-2</v>
      </c>
      <c r="V15" s="17">
        <v>1.367182051263474E-2</v>
      </c>
      <c r="W15" s="17">
        <v>1.539215357528345E-2</v>
      </c>
      <c r="X15" s="17">
        <v>0</v>
      </c>
      <c r="Y15" s="17">
        <v>7.0817497190712279E-3</v>
      </c>
      <c r="AA15" s="17">
        <v>0</v>
      </c>
      <c r="AB15" s="17">
        <v>1.6350473892135491E-2</v>
      </c>
      <c r="AC15" s="17">
        <v>6.674292786167161E-3</v>
      </c>
      <c r="AD15" s="17">
        <v>3.9283698144239824E-3</v>
      </c>
      <c r="AE15" s="17">
        <v>6.6153577899979764E-3</v>
      </c>
      <c r="AF15" s="17">
        <v>0</v>
      </c>
      <c r="AG15" s="17">
        <v>2.7547300626694259E-2</v>
      </c>
      <c r="AH15" s="17">
        <v>3.0765686570528031E-2</v>
      </c>
      <c r="AI15" s="17">
        <v>0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5.4741226022815691E-2</v>
      </c>
      <c r="D9" s="17">
        <v>0.1040635788980854</v>
      </c>
      <c r="E9" s="17">
        <v>8.463932025744561E-2</v>
      </c>
      <c r="F9" s="17">
        <v>7.5023537833502726E-2</v>
      </c>
      <c r="G9" s="17">
        <v>3.4948009934218392E-2</v>
      </c>
      <c r="H9" s="17">
        <v>2.7717389277646151E-2</v>
      </c>
      <c r="I9" s="17">
        <v>1.5593378153264731E-2</v>
      </c>
      <c r="K9" s="17">
        <v>6.0355215924229433E-2</v>
      </c>
      <c r="L9" s="17">
        <v>4.8724438869268742E-2</v>
      </c>
      <c r="N9" s="17">
        <v>7.6258828380410287E-2</v>
      </c>
      <c r="O9" s="17">
        <v>7.9684143677417621E-2</v>
      </c>
      <c r="P9" s="17">
        <v>5.7065721942216777E-2</v>
      </c>
      <c r="Q9" s="17">
        <v>1.2224942672167749E-2</v>
      </c>
      <c r="R9" s="17">
        <v>4.3626954690732238E-2</v>
      </c>
      <c r="S9" s="17">
        <v>4.28902066281776E-2</v>
      </c>
      <c r="T9" s="17">
        <v>2.855137867443289E-2</v>
      </c>
      <c r="U9" s="17">
        <v>5.5604821340814993E-2</v>
      </c>
      <c r="V9" s="17">
        <v>9.3169593658834191E-2</v>
      </c>
      <c r="W9" s="17">
        <v>5.3250352096634541E-2</v>
      </c>
      <c r="X9" s="17">
        <v>3.5606281178102363E-2</v>
      </c>
      <c r="Y9" s="17">
        <v>4.5427001297968873E-2</v>
      </c>
      <c r="AA9" s="17">
        <v>4.5634417859082212E-2</v>
      </c>
      <c r="AB9" s="17">
        <v>8.6234896406432948E-2</v>
      </c>
      <c r="AC9" s="17">
        <v>3.3367402078938541E-2</v>
      </c>
      <c r="AD9" s="17">
        <v>6.4553080423992742E-2</v>
      </c>
      <c r="AE9" s="17">
        <v>4.8036042345488389E-2</v>
      </c>
      <c r="AF9" s="17">
        <v>0.10145701287269419</v>
      </c>
      <c r="AG9" s="17">
        <v>5.5452218198813401E-2</v>
      </c>
      <c r="AH9" s="17">
        <v>1.124255614654357E-2</v>
      </c>
      <c r="AI9" s="17">
        <v>3.8571484801429502E-2</v>
      </c>
    </row>
    <row r="10" spans="2:37" ht="19" customHeight="1" x14ac:dyDescent="0.2">
      <c r="B10" s="20" t="s">
        <v>90</v>
      </c>
      <c r="C10" s="17">
        <v>8.9002444071782663E-2</v>
      </c>
      <c r="D10" s="17">
        <v>0.1455231821838657</v>
      </c>
      <c r="E10" s="17">
        <v>0.1909723826536957</v>
      </c>
      <c r="F10" s="17">
        <v>0.1203063645619868</v>
      </c>
      <c r="G10" s="17">
        <v>6.8891114017441357E-2</v>
      </c>
      <c r="H10" s="17">
        <v>9.875179434994703E-3</v>
      </c>
      <c r="I10" s="17">
        <v>1.2824630679916269E-2</v>
      </c>
      <c r="K10" s="17">
        <v>9.5370525539610715E-2</v>
      </c>
      <c r="L10" s="17">
        <v>8.3303869597569885E-2</v>
      </c>
      <c r="N10" s="17">
        <v>4.8914581990640908E-2</v>
      </c>
      <c r="O10" s="17">
        <v>4.8459866124968817E-2</v>
      </c>
      <c r="P10" s="17">
        <v>5.7099115203831263E-2</v>
      </c>
      <c r="Q10" s="17">
        <v>9.9783376551244932E-2</v>
      </c>
      <c r="R10" s="17">
        <v>8.9637951083722606E-2</v>
      </c>
      <c r="S10" s="17">
        <v>9.1526611971020577E-2</v>
      </c>
      <c r="T10" s="17">
        <v>9.6105155160954317E-2</v>
      </c>
      <c r="U10" s="17">
        <v>0.1165164306724879</v>
      </c>
      <c r="V10" s="17">
        <v>0.14751011257122579</v>
      </c>
      <c r="W10" s="17">
        <v>6.6044892219910944E-2</v>
      </c>
      <c r="X10" s="17">
        <v>7.1745943936810566E-2</v>
      </c>
      <c r="Y10" s="17">
        <v>7.6680634309170728E-2</v>
      </c>
      <c r="AA10" s="17">
        <v>6.3683682184156029E-2</v>
      </c>
      <c r="AB10" s="17">
        <v>0.1501564921450381</v>
      </c>
      <c r="AC10" s="17">
        <v>8.6313632427945458E-2</v>
      </c>
      <c r="AD10" s="17">
        <v>8.3356383327657269E-2</v>
      </c>
      <c r="AE10" s="17">
        <v>7.4512997957380978E-2</v>
      </c>
      <c r="AF10" s="17">
        <v>1.8087427784673059E-2</v>
      </c>
      <c r="AG10" s="17">
        <v>5.5848902259214177E-2</v>
      </c>
      <c r="AH10" s="17">
        <v>7.1411104207862966E-2</v>
      </c>
      <c r="AI10" s="17">
        <v>0.1261236135520708</v>
      </c>
    </row>
    <row r="11" spans="2:37" ht="19" customHeight="1" x14ac:dyDescent="0.2">
      <c r="B11" s="20" t="s">
        <v>83</v>
      </c>
      <c r="C11" s="17">
        <v>8.549906584708343E-2</v>
      </c>
      <c r="D11" s="17">
        <v>0.1355877274246805</v>
      </c>
      <c r="E11" s="17">
        <v>0.14640837002783061</v>
      </c>
      <c r="F11" s="17">
        <v>0.13064360761468749</v>
      </c>
      <c r="G11" s="17">
        <v>7.9071372103378709E-2</v>
      </c>
      <c r="H11" s="17">
        <v>1.7595143835082941E-2</v>
      </c>
      <c r="I11" s="17">
        <v>1.69983440080698E-2</v>
      </c>
      <c r="K11" s="17">
        <v>0.1039934794061991</v>
      </c>
      <c r="L11" s="17">
        <v>6.7030754029956605E-2</v>
      </c>
      <c r="N11" s="17">
        <v>4.7961551853195949E-2</v>
      </c>
      <c r="O11" s="17">
        <v>9.0680625357779474E-2</v>
      </c>
      <c r="P11" s="17">
        <v>7.7035695023870254E-2</v>
      </c>
      <c r="Q11" s="17">
        <v>9.318193004626589E-2</v>
      </c>
      <c r="R11" s="17">
        <v>7.0051324003174986E-2</v>
      </c>
      <c r="S11" s="17">
        <v>8.2230055971852359E-2</v>
      </c>
      <c r="T11" s="17">
        <v>0.1139116231360158</v>
      </c>
      <c r="U11" s="17">
        <v>0.1065824804912314</v>
      </c>
      <c r="V11" s="17">
        <v>0.14773610696264911</v>
      </c>
      <c r="W11" s="17">
        <v>7.4114824274138194E-2</v>
      </c>
      <c r="X11" s="17">
        <v>5.3772284679747831E-2</v>
      </c>
      <c r="Y11" s="17">
        <v>4.892257878680286E-2</v>
      </c>
      <c r="AA11" s="17">
        <v>8.8591678243479327E-2</v>
      </c>
      <c r="AB11" s="17">
        <v>0.11759258957704991</v>
      </c>
      <c r="AC11" s="17">
        <v>7.3993302195843741E-2</v>
      </c>
      <c r="AD11" s="17">
        <v>0.1313601566536006</v>
      </c>
      <c r="AE11" s="17">
        <v>6.3623353853764372E-2</v>
      </c>
      <c r="AF11" s="17">
        <v>4.9410733748522402E-2</v>
      </c>
      <c r="AG11" s="17">
        <v>4.2594063381485622E-2</v>
      </c>
      <c r="AH11" s="17">
        <v>5.7044507717879063E-2</v>
      </c>
      <c r="AI11" s="17">
        <v>9.2172307656267882E-2</v>
      </c>
    </row>
    <row r="12" spans="2:37" ht="19" customHeight="1" x14ac:dyDescent="0.2">
      <c r="B12" s="20" t="s">
        <v>91</v>
      </c>
      <c r="C12" s="17">
        <v>0.12332274610716989</v>
      </c>
      <c r="D12" s="17">
        <v>0.18224253285603439</v>
      </c>
      <c r="E12" s="17">
        <v>0.18385201101924281</v>
      </c>
      <c r="F12" s="17">
        <v>0.15446937637217029</v>
      </c>
      <c r="G12" s="17">
        <v>0.15809288756539791</v>
      </c>
      <c r="H12" s="17">
        <v>5.4178090120175049E-2</v>
      </c>
      <c r="I12" s="17">
        <v>2.7913482037302088E-2</v>
      </c>
      <c r="K12" s="17">
        <v>0.1234334420239868</v>
      </c>
      <c r="L12" s="17">
        <v>0.12394212960704371</v>
      </c>
      <c r="N12" s="17">
        <v>0.1030346919889827</v>
      </c>
      <c r="O12" s="17">
        <v>7.9053897830950542E-2</v>
      </c>
      <c r="P12" s="17">
        <v>0.1180249897712853</v>
      </c>
      <c r="Q12" s="17">
        <v>0.140818667258721</v>
      </c>
      <c r="R12" s="17">
        <v>0.1237322135783399</v>
      </c>
      <c r="S12" s="17">
        <v>0.14378718879026911</v>
      </c>
      <c r="T12" s="17">
        <v>0.13723810893458269</v>
      </c>
      <c r="U12" s="17">
        <v>0.1680558307644005</v>
      </c>
      <c r="V12" s="17">
        <v>0.15769794847116389</v>
      </c>
      <c r="W12" s="17">
        <v>0.1034561878982773</v>
      </c>
      <c r="X12" s="17">
        <v>8.5214727110933225E-2</v>
      </c>
      <c r="Y12" s="17">
        <v>8.8247777174353545E-2</v>
      </c>
      <c r="AA12" s="17">
        <v>0.1261604171324984</v>
      </c>
      <c r="AB12" s="17">
        <v>0.1447143355785713</v>
      </c>
      <c r="AC12" s="17">
        <v>0.1030618943130498</v>
      </c>
      <c r="AD12" s="17">
        <v>0.1940823789828427</v>
      </c>
      <c r="AE12" s="17">
        <v>0.1008038888024177</v>
      </c>
      <c r="AF12" s="17">
        <v>8.4357340370709508E-2</v>
      </c>
      <c r="AG12" s="17">
        <v>7.2919692582451734E-2</v>
      </c>
      <c r="AH12" s="17">
        <v>9.3187789696098755E-2</v>
      </c>
      <c r="AI12" s="17">
        <v>0.14161935376471099</v>
      </c>
    </row>
    <row r="13" spans="2:37" ht="19" customHeight="1" x14ac:dyDescent="0.2">
      <c r="B13" s="20" t="s">
        <v>85</v>
      </c>
      <c r="C13" s="17">
        <v>0.10112697179078931</v>
      </c>
      <c r="D13" s="17">
        <v>0.1343228349011856</v>
      </c>
      <c r="E13" s="17">
        <v>0.1050279410313462</v>
      </c>
      <c r="F13" s="17">
        <v>0.1126219605242169</v>
      </c>
      <c r="G13" s="17">
        <v>0.1135984144158462</v>
      </c>
      <c r="H13" s="17">
        <v>9.3383346678577339E-2</v>
      </c>
      <c r="I13" s="17">
        <v>6.1692367734656917E-2</v>
      </c>
      <c r="K13" s="17">
        <v>0.1095599602878259</v>
      </c>
      <c r="L13" s="17">
        <v>9.3481850352364004E-2</v>
      </c>
      <c r="N13" s="17">
        <v>0.13562940597195239</v>
      </c>
      <c r="O13" s="17">
        <v>3.1660780570502867E-2</v>
      </c>
      <c r="P13" s="17">
        <v>0.1108847373439355</v>
      </c>
      <c r="Q13" s="17">
        <v>9.4869885579353747E-2</v>
      </c>
      <c r="R13" s="17">
        <v>7.5900322753758034E-2</v>
      </c>
      <c r="S13" s="17">
        <v>0.11826691309088889</v>
      </c>
      <c r="T13" s="17">
        <v>0.1042518594733923</v>
      </c>
      <c r="U13" s="17">
        <v>8.6924813993705649E-2</v>
      </c>
      <c r="V13" s="17">
        <v>0.1030202603647027</v>
      </c>
      <c r="W13" s="17">
        <v>0.1052028898490438</v>
      </c>
      <c r="X13" s="17">
        <v>0.13959463426774979</v>
      </c>
      <c r="Y13" s="17">
        <v>7.1830889058991404E-2</v>
      </c>
      <c r="AA13" s="17">
        <v>7.9031518652012925E-2</v>
      </c>
      <c r="AB13" s="17">
        <v>0.10531070803546121</v>
      </c>
      <c r="AC13" s="17">
        <v>0.1068453487346825</v>
      </c>
      <c r="AD13" s="17">
        <v>9.2885706740666846E-2</v>
      </c>
      <c r="AE13" s="17">
        <v>0.11038378293477361</v>
      </c>
      <c r="AF13" s="17">
        <v>0.15554470410683621</v>
      </c>
      <c r="AG13" s="17">
        <v>0.1023448946491398</v>
      </c>
      <c r="AH13" s="17">
        <v>8.9708844409433761E-2</v>
      </c>
      <c r="AI13" s="17">
        <v>9.3744168837975386E-2</v>
      </c>
    </row>
    <row r="14" spans="2:37" ht="19" customHeight="1" x14ac:dyDescent="0.2">
      <c r="B14" s="20" t="s">
        <v>86</v>
      </c>
      <c r="C14" s="17">
        <v>0.32909303505997373</v>
      </c>
      <c r="D14" s="17">
        <v>0.1726115021126273</v>
      </c>
      <c r="E14" s="17">
        <v>0.20301310934048039</v>
      </c>
      <c r="F14" s="17">
        <v>0.28236767112166578</v>
      </c>
      <c r="G14" s="17">
        <v>0.41729789565300962</v>
      </c>
      <c r="H14" s="17">
        <v>0.46120899367090162</v>
      </c>
      <c r="I14" s="17">
        <v>0.41263740969328111</v>
      </c>
      <c r="K14" s="17">
        <v>0.3128395157885478</v>
      </c>
      <c r="L14" s="17">
        <v>0.34526245295183128</v>
      </c>
      <c r="N14" s="17">
        <v>0.34170785977802087</v>
      </c>
      <c r="O14" s="17">
        <v>0.50946428670704191</v>
      </c>
      <c r="P14" s="17">
        <v>0.34680828890708593</v>
      </c>
      <c r="Q14" s="17">
        <v>0.32405281103889549</v>
      </c>
      <c r="R14" s="17">
        <v>0.40012878470836899</v>
      </c>
      <c r="S14" s="17">
        <v>0.27946977722766497</v>
      </c>
      <c r="T14" s="17">
        <v>0.30318989678145608</v>
      </c>
      <c r="U14" s="17">
        <v>0.30133625645561779</v>
      </c>
      <c r="V14" s="17">
        <v>0.21816606493000351</v>
      </c>
      <c r="W14" s="17">
        <v>0.34816388578698598</v>
      </c>
      <c r="X14" s="17">
        <v>0.33059277983935881</v>
      </c>
      <c r="Y14" s="17">
        <v>0.39750838476148481</v>
      </c>
      <c r="AA14" s="17">
        <v>0.32737459832905158</v>
      </c>
      <c r="AB14" s="17">
        <v>0.26393705508657023</v>
      </c>
      <c r="AC14" s="17">
        <v>0.34723959973305668</v>
      </c>
      <c r="AD14" s="17">
        <v>0.29791040918135342</v>
      </c>
      <c r="AE14" s="17">
        <v>0.3736628101727883</v>
      </c>
      <c r="AF14" s="17">
        <v>0.33549210433117133</v>
      </c>
      <c r="AG14" s="17">
        <v>0.28473061100078012</v>
      </c>
      <c r="AH14" s="17">
        <v>0.3796600103325885</v>
      </c>
      <c r="AI14" s="17">
        <v>0.39592586710442801</v>
      </c>
    </row>
    <row r="15" spans="2:37" ht="19" customHeight="1" x14ac:dyDescent="0.2">
      <c r="B15" s="20" t="s">
        <v>92</v>
      </c>
      <c r="C15" s="17">
        <v>0.21721451110038531</v>
      </c>
      <c r="D15" s="17">
        <v>0.12564864162352099</v>
      </c>
      <c r="E15" s="17">
        <v>8.6086865669958879E-2</v>
      </c>
      <c r="F15" s="17">
        <v>0.12456748197176989</v>
      </c>
      <c r="G15" s="17">
        <v>0.1281003063107079</v>
      </c>
      <c r="H15" s="17">
        <v>0.33604185698262229</v>
      </c>
      <c r="I15" s="17">
        <v>0.45234038769350909</v>
      </c>
      <c r="K15" s="17">
        <v>0.19444786102960029</v>
      </c>
      <c r="L15" s="17">
        <v>0.23825450459196601</v>
      </c>
      <c r="N15" s="17">
        <v>0.24649308003679679</v>
      </c>
      <c r="O15" s="17">
        <v>0.16099639973133881</v>
      </c>
      <c r="P15" s="17">
        <v>0.23308145180777509</v>
      </c>
      <c r="Q15" s="17">
        <v>0.23506838685335149</v>
      </c>
      <c r="R15" s="17">
        <v>0.19692244918190319</v>
      </c>
      <c r="S15" s="17">
        <v>0.2418292463201264</v>
      </c>
      <c r="T15" s="17">
        <v>0.216751977839166</v>
      </c>
      <c r="U15" s="17">
        <v>0.16497936628174181</v>
      </c>
      <c r="V15" s="17">
        <v>0.13269991304142059</v>
      </c>
      <c r="W15" s="17">
        <v>0.24976696787500921</v>
      </c>
      <c r="X15" s="17">
        <v>0.28347334898729731</v>
      </c>
      <c r="Y15" s="17">
        <v>0.27138273461122769</v>
      </c>
      <c r="AA15" s="17">
        <v>0.26952368759971951</v>
      </c>
      <c r="AB15" s="17">
        <v>0.13205392317087641</v>
      </c>
      <c r="AC15" s="17">
        <v>0.2491788205164833</v>
      </c>
      <c r="AD15" s="17">
        <v>0.13585188468988649</v>
      </c>
      <c r="AE15" s="17">
        <v>0.22897712393338671</v>
      </c>
      <c r="AF15" s="17">
        <v>0.25565067678539349</v>
      </c>
      <c r="AG15" s="17">
        <v>0.38610961792811521</v>
      </c>
      <c r="AH15" s="17">
        <v>0.29774518748959339</v>
      </c>
      <c r="AI15" s="17">
        <v>0.11184320428311741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168"/>
  <sheetViews>
    <sheetView showGridLines="0" workbookViewId="0"/>
  </sheetViews>
  <sheetFormatPr baseColWidth="10" defaultColWidth="8.83203125" defaultRowHeight="15" x14ac:dyDescent="0.2"/>
  <cols>
    <col min="1" max="2" width="5" customWidth="1"/>
    <col min="3" max="3" width="10" customWidth="1"/>
    <col min="4" max="4" width="100" customWidth="1"/>
    <col min="5" max="5" width="20" customWidth="1"/>
    <col min="6" max="6" width="50" customWidth="1"/>
  </cols>
  <sheetData>
    <row r="2" spans="3:6" ht="40" customHeight="1" x14ac:dyDescent="0.3">
      <c r="D2" s="4" t="s">
        <v>11</v>
      </c>
    </row>
    <row r="6" spans="3:6" x14ac:dyDescent="0.2">
      <c r="D6" s="5" t="str">
        <f>HYPERLINK("#'Full Results'!A1", "Full Results")</f>
        <v>Full Results</v>
      </c>
    </row>
    <row r="8" spans="3:6" x14ac:dyDescent="0.2">
      <c r="C8" s="6" t="s">
        <v>12</v>
      </c>
      <c r="D8" s="7" t="s">
        <v>13</v>
      </c>
      <c r="E8" s="6" t="s">
        <v>14</v>
      </c>
      <c r="F8" s="7" t="s">
        <v>15</v>
      </c>
    </row>
    <row r="9" spans="3:6" x14ac:dyDescent="0.2">
      <c r="C9" s="8">
        <v>1</v>
      </c>
      <c r="D9" s="5" t="str">
        <f>HYPERLINK("#'Table 1'!A1", "Grid Summary: How confident are you with the following?")</f>
        <v>Grid Summary: How confident are you with the following?</v>
      </c>
      <c r="E9" s="9">
        <f>HYPERLINK("#'Full Results'!A9", 9)</f>
        <v>9</v>
      </c>
      <c r="F9" s="10"/>
    </row>
    <row r="10" spans="3:6" x14ac:dyDescent="0.2">
      <c r="C10" s="8">
        <v>2</v>
      </c>
      <c r="D10" s="5" t="str">
        <f>HYPERLINK("#'Table 2'!A1", "How confident are you with the following?: Using the internet safely")</f>
        <v>How confident are you with the following?: Using the internet safely</v>
      </c>
      <c r="E10" s="9">
        <f>HYPERLINK("#'Full Results'!A9", 9)</f>
        <v>9</v>
      </c>
      <c r="F10" s="10" t="s">
        <v>16</v>
      </c>
    </row>
    <row r="11" spans="3:6" x14ac:dyDescent="0.2">
      <c r="C11" s="8">
        <v>3</v>
      </c>
      <c r="D11" s="5" t="str">
        <f>HYPERLINK("#'Table 3'!A1", "How confident are you with the following?: Avoiding online scams")</f>
        <v>How confident are you with the following?: Avoiding online scams</v>
      </c>
      <c r="E11" s="9">
        <f>HYPERLINK("#'Full Results'!A17", 17)</f>
        <v>17</v>
      </c>
      <c r="F11" s="10" t="s">
        <v>16</v>
      </c>
    </row>
    <row r="12" spans="3:6" x14ac:dyDescent="0.2">
      <c r="C12" s="8">
        <v>4</v>
      </c>
      <c r="D12" s="5" t="str">
        <f>HYPERLINK("#'Table 4'!A1", "How confident are you with the following?: Evaluating the trustworthiness of websites and online content")</f>
        <v>How confident are you with the following?: Evaluating the trustworthiness of websites and online content</v>
      </c>
      <c r="E12" s="9">
        <f>HYPERLINK("#'Full Results'!A25", 25)</f>
        <v>25</v>
      </c>
      <c r="F12" s="10" t="s">
        <v>16</v>
      </c>
    </row>
    <row r="13" spans="3:6" x14ac:dyDescent="0.2">
      <c r="C13" s="8">
        <v>5</v>
      </c>
      <c r="D13" s="5" t="str">
        <f>HYPERLINK("#'Table 5'!A1", "How confident are you in your ability to tell whether an image, video, voice recording or advert has been created or altered using AI?")</f>
        <v>How confident are you in your ability to tell whether an image, video, voice recording or advert has been created or altered using AI?</v>
      </c>
      <c r="E13" s="9">
        <f>HYPERLINK("#'Full Results'!A33", 33)</f>
        <v>33</v>
      </c>
      <c r="F13" s="10" t="s">
        <v>16</v>
      </c>
    </row>
    <row r="14" spans="3:6" x14ac:dyDescent="0.2">
      <c r="C14" s="8">
        <v>6</v>
      </c>
      <c r="D14" s="5" t="str">
        <f>HYPERLINK("#'Table 6'!A1", "How often do you use the internet?")</f>
        <v>How often do you use the internet?</v>
      </c>
      <c r="E14" s="9">
        <f>HYPERLINK("#'Full Results'!A41", 41)</f>
        <v>41</v>
      </c>
      <c r="F14" s="10" t="s">
        <v>16</v>
      </c>
    </row>
    <row r="15" spans="3:6" x14ac:dyDescent="0.2">
      <c r="C15" s="8">
        <v>7</v>
      </c>
      <c r="D15" s="5" t="str">
        <f>HYPERLINK("#'Table 7'!A1", "Grid Summary: Which of the following services do you use, and how often?")</f>
        <v>Grid Summary: Which of the following services do you use, and how often?</v>
      </c>
      <c r="E15" s="9">
        <f>HYPERLINK("#'Full Results'!A52", 52)</f>
        <v>52</v>
      </c>
      <c r="F15" s="10"/>
    </row>
    <row r="16" spans="3:6" x14ac:dyDescent="0.2">
      <c r="C16" s="8">
        <v>8</v>
      </c>
      <c r="D16" s="5" t="str">
        <f>HYPERLINK("#'Table 8'!A1", "Which of the following services do you use, and how often?: Social media sites or apps")</f>
        <v>Which of the following services do you use, and how often?: Social media sites or apps</v>
      </c>
      <c r="E16" s="9">
        <f>HYPERLINK("#'Full Results'!A52", 52)</f>
        <v>52</v>
      </c>
      <c r="F16" s="10" t="s">
        <v>16</v>
      </c>
    </row>
    <row r="17" spans="3:6" x14ac:dyDescent="0.2">
      <c r="C17" s="8">
        <v>9</v>
      </c>
      <c r="D17" s="5" t="str">
        <f>HYPERLINK("#'Table 9'!A1", "Which of the following services do you use, and how often?: Search engines")</f>
        <v>Which of the following services do you use, and how often?: Search engines</v>
      </c>
      <c r="E17" s="9">
        <f>HYPERLINK("#'Full Results'!A62", 62)</f>
        <v>62</v>
      </c>
      <c r="F17" s="10" t="s">
        <v>16</v>
      </c>
    </row>
    <row r="18" spans="3:6" x14ac:dyDescent="0.2">
      <c r="C18" s="8">
        <v>10</v>
      </c>
      <c r="D18" s="5" t="str">
        <f>HYPERLINK("#'Table 10'!A1", "Which of the following services do you use, and how often?: Video-sharing websites or apps")</f>
        <v>Which of the following services do you use, and how often?: Video-sharing websites or apps</v>
      </c>
      <c r="E18" s="9">
        <f>HYPERLINK("#'Full Results'!A72", 72)</f>
        <v>72</v>
      </c>
      <c r="F18" s="10" t="s">
        <v>16</v>
      </c>
    </row>
    <row r="19" spans="3:6" x14ac:dyDescent="0.2">
      <c r="C19" s="8">
        <v>11</v>
      </c>
      <c r="D19" s="5" t="str">
        <f>HYPERLINK("#'Table 11'!A1", "Which of the following services do you use, and how often?: News websites or apps")</f>
        <v>Which of the following services do you use, and how often?: News websites or apps</v>
      </c>
      <c r="E19" s="9">
        <f>HYPERLINK("#'Full Results'!A82", 82)</f>
        <v>82</v>
      </c>
      <c r="F19" s="10" t="s">
        <v>16</v>
      </c>
    </row>
    <row r="20" spans="3:6" x14ac:dyDescent="0.2">
      <c r="C20" s="8">
        <v>12</v>
      </c>
      <c r="D20" s="5" t="str">
        <f>HYPERLINK("#'Table 12'!A1", "Which of the following services do you use, and how often?: Online shopping websites or marketplaces")</f>
        <v>Which of the following services do you use, and how often?: Online shopping websites or marketplaces</v>
      </c>
      <c r="E20" s="9">
        <f>HYPERLINK("#'Full Results'!A92", 92)</f>
        <v>92</v>
      </c>
      <c r="F20" s="10" t="s">
        <v>16</v>
      </c>
    </row>
    <row r="21" spans="3:6" x14ac:dyDescent="0.2">
      <c r="C21" s="8">
        <v>13</v>
      </c>
      <c r="D21" s="5" t="str">
        <f>HYPERLINK("#'Table 13'!A1", "Which of the following services do you use, and how often?: Online banking or finance apps")</f>
        <v>Which of the following services do you use, and how often?: Online banking or finance apps</v>
      </c>
      <c r="E21" s="9">
        <f>HYPERLINK("#'Full Results'!A102", 102)</f>
        <v>102</v>
      </c>
      <c r="F21" s="10" t="s">
        <v>16</v>
      </c>
    </row>
    <row r="22" spans="3:6" x14ac:dyDescent="0.2">
      <c r="C22" s="8">
        <v>14</v>
      </c>
      <c r="D22" s="5" t="str">
        <f>HYPERLINK("#'Table 14'!A1", "Which of the following services do you use, and how often?: Messaging apps")</f>
        <v>Which of the following services do you use, and how often?: Messaging apps</v>
      </c>
      <c r="E22" s="9">
        <f>HYPERLINK("#'Full Results'!A112", 112)</f>
        <v>112</v>
      </c>
      <c r="F22" s="10" t="s">
        <v>16</v>
      </c>
    </row>
    <row r="23" spans="3:6" x14ac:dyDescent="0.2">
      <c r="C23" s="8">
        <v>15</v>
      </c>
      <c r="D23" s="5" t="str">
        <f>HYPERLINK("#'Table 15'!A1", "Which of the following services do you use, and how often?: Email services")</f>
        <v>Which of the following services do you use, and how often?: Email services</v>
      </c>
      <c r="E23" s="9">
        <f>HYPERLINK("#'Full Results'!A122", 122)</f>
        <v>122</v>
      </c>
      <c r="F23" s="10" t="s">
        <v>16</v>
      </c>
    </row>
    <row r="24" spans="3:6" x14ac:dyDescent="0.2">
      <c r="C24" s="8">
        <v>16</v>
      </c>
      <c r="D24" s="5" t="str">
        <f>HYPERLINK("#'Table 16'!A1", "Which of the following services do you use, and how often?: Ticketing websites or apps")</f>
        <v>Which of the following services do you use, and how often?: Ticketing websites or apps</v>
      </c>
      <c r="E24" s="9">
        <f>HYPERLINK("#'Full Results'!A132", 132)</f>
        <v>132</v>
      </c>
      <c r="F24" s="10" t="s">
        <v>16</v>
      </c>
    </row>
    <row r="25" spans="3:6" x14ac:dyDescent="0.2">
      <c r="C25" s="8">
        <v>17</v>
      </c>
      <c r="D25" s="5" t="str">
        <f>HYPERLINK("#'Table 17'!A1", "Which of the following services do you use, and how often?: Forums, blogs or community sites")</f>
        <v>Which of the following services do you use, and how often?: Forums, blogs or community sites</v>
      </c>
      <c r="E25" s="9">
        <f>HYPERLINK("#'Full Results'!A142", 142)</f>
        <v>142</v>
      </c>
      <c r="F25" s="10" t="s">
        <v>16</v>
      </c>
    </row>
    <row r="26" spans="3:6" x14ac:dyDescent="0.2">
      <c r="C26" s="8">
        <v>18</v>
      </c>
      <c r="D26" s="5" t="str">
        <f>HYPERLINK("#'Table 18'!A1", "Grid Summary: Which of the following social media platforms do you use, and how often?")</f>
        <v>Grid Summary: Which of the following social media platforms do you use, and how often?</v>
      </c>
      <c r="E26" s="9">
        <f>HYPERLINK("#'Full Results'!A152", 152)</f>
        <v>152</v>
      </c>
      <c r="F26" s="10"/>
    </row>
    <row r="27" spans="3:6" x14ac:dyDescent="0.2">
      <c r="C27" s="8">
        <v>19</v>
      </c>
      <c r="D27" s="5" t="str">
        <f>HYPERLINK("#'Table 19'!A1", "Which of the following social media platforms do you use, and how often?: Instagram")</f>
        <v>Which of the following social media platforms do you use, and how often?: Instagram</v>
      </c>
      <c r="E27" s="9">
        <f>HYPERLINK("#'Full Results'!A152", 152)</f>
        <v>152</v>
      </c>
      <c r="F27" s="10" t="s">
        <v>16</v>
      </c>
    </row>
    <row r="28" spans="3:6" x14ac:dyDescent="0.2">
      <c r="C28" s="8">
        <v>20</v>
      </c>
      <c r="D28" s="5" t="str">
        <f>HYPERLINK("#'Table 20'!A1", "Which of the following social media platforms do you use, and how often?: Facebook")</f>
        <v>Which of the following social media platforms do you use, and how often?: Facebook</v>
      </c>
      <c r="E28" s="9">
        <f>HYPERLINK("#'Full Results'!A162", 162)</f>
        <v>162</v>
      </c>
      <c r="F28" s="10" t="s">
        <v>16</v>
      </c>
    </row>
    <row r="29" spans="3:6" x14ac:dyDescent="0.2">
      <c r="C29" s="8">
        <v>21</v>
      </c>
      <c r="D29" s="5" t="str">
        <f>HYPERLINK("#'Table 21'!A1", "Which of the following social media platforms do you use, and how often?: X (formerly twitter)")</f>
        <v>Which of the following social media platforms do you use, and how often?: X (formerly twitter)</v>
      </c>
      <c r="E29" s="9">
        <f>HYPERLINK("#'Full Results'!A172", 172)</f>
        <v>172</v>
      </c>
      <c r="F29" s="10" t="s">
        <v>16</v>
      </c>
    </row>
    <row r="30" spans="3:6" x14ac:dyDescent="0.2">
      <c r="C30" s="8">
        <v>22</v>
      </c>
      <c r="D30" s="5" t="str">
        <f>HYPERLINK("#'Table 22'!A1", "Which of the following social media platforms do you use, and how often?: LinkedIn")</f>
        <v>Which of the following social media platforms do you use, and how often?: LinkedIn</v>
      </c>
      <c r="E30" s="9">
        <f>HYPERLINK("#'Full Results'!A182", 182)</f>
        <v>182</v>
      </c>
      <c r="F30" s="10" t="s">
        <v>16</v>
      </c>
    </row>
    <row r="31" spans="3:6" x14ac:dyDescent="0.2">
      <c r="C31" s="8">
        <v>23</v>
      </c>
      <c r="D31" s="5" t="str">
        <f>HYPERLINK("#'Table 23'!A1", "Which of the following social media platforms do you use, and how often?: Snapchat")</f>
        <v>Which of the following social media platforms do you use, and how often?: Snapchat</v>
      </c>
      <c r="E31" s="9">
        <f>HYPERLINK("#'Full Results'!A192", 192)</f>
        <v>192</v>
      </c>
      <c r="F31" s="10" t="s">
        <v>16</v>
      </c>
    </row>
    <row r="32" spans="3:6" x14ac:dyDescent="0.2">
      <c r="C32" s="8">
        <v>24</v>
      </c>
      <c r="D32" s="5" t="str">
        <f>HYPERLINK("#'Table 24'!A1", "Which of the following social media platforms do you use, and how often?: TikTok")</f>
        <v>Which of the following social media platforms do you use, and how often?: TikTok</v>
      </c>
      <c r="E32" s="9">
        <f>HYPERLINK("#'Full Results'!A202", 202)</f>
        <v>202</v>
      </c>
      <c r="F32" s="10" t="s">
        <v>16</v>
      </c>
    </row>
    <row r="33" spans="3:6" x14ac:dyDescent="0.2">
      <c r="C33" s="8">
        <v>25</v>
      </c>
      <c r="D33" s="5" t="str">
        <f>HYPERLINK("#'Table 25'!A1", "Which of the following social media platforms do you use, and how often?: Reddit")</f>
        <v>Which of the following social media platforms do you use, and how often?: Reddit</v>
      </c>
      <c r="E33" s="9">
        <f>HYPERLINK("#'Full Results'!A212", 212)</f>
        <v>212</v>
      </c>
      <c r="F33" s="10" t="s">
        <v>16</v>
      </c>
    </row>
    <row r="34" spans="3:6" x14ac:dyDescent="0.2">
      <c r="C34" s="8">
        <v>26</v>
      </c>
      <c r="D34" s="5" t="str">
        <f>HYPERLINK("#'Table 26'!A1", "Which of the following social media platforms do you use, and how often?: Pinterest")</f>
        <v>Which of the following social media platforms do you use, and how often?: Pinterest</v>
      </c>
      <c r="E34" s="9">
        <f>HYPERLINK("#'Full Results'!A222", 222)</f>
        <v>222</v>
      </c>
      <c r="F34" s="10" t="s">
        <v>16</v>
      </c>
    </row>
    <row r="35" spans="3:6" x14ac:dyDescent="0.2">
      <c r="C35" s="8">
        <v>27</v>
      </c>
      <c r="D35" s="5" t="str">
        <f>HYPERLINK("#'Table 27'!A1", "Grid Summary: Compared with 12 months ago, are you using each of the following more or less?")</f>
        <v>Grid Summary: Compared with 12 months ago, are you using each of the following more or less?</v>
      </c>
      <c r="E35" s="9">
        <f>HYPERLINK("#'Full Results'!A232", 232)</f>
        <v>232</v>
      </c>
      <c r="F35" s="10"/>
    </row>
    <row r="36" spans="3:6" x14ac:dyDescent="0.2">
      <c r="C36" s="8">
        <v>28</v>
      </c>
      <c r="D36" s="5" t="str">
        <f>HYPERLINK("#'Table 28'!A1", "Compared with 12 months ago, are you using each of the following more or less?: The internet overall")</f>
        <v>Compared with 12 months ago, are you using each of the following more or less?: The internet overall</v>
      </c>
      <c r="E36" s="9">
        <f>HYPERLINK("#'Full Results'!A232", 232)</f>
        <v>232</v>
      </c>
      <c r="F36" s="10" t="s">
        <v>16</v>
      </c>
    </row>
    <row r="37" spans="3:6" x14ac:dyDescent="0.2">
      <c r="C37" s="8">
        <v>29</v>
      </c>
      <c r="D37" s="5" t="str">
        <f>HYPERLINK("#'Table 29'!A1", "Compared with 12 months ago, are you using each of the following more or less?: Social media sites or apps")</f>
        <v>Compared with 12 months ago, are you using each of the following more or less?: Social media sites or apps</v>
      </c>
      <c r="E37" s="9">
        <f>HYPERLINK("#'Full Results'!A241", 241)</f>
        <v>241</v>
      </c>
      <c r="F37" s="10" t="s">
        <v>16</v>
      </c>
    </row>
    <row r="38" spans="3:6" x14ac:dyDescent="0.2">
      <c r="C38" s="8">
        <v>30</v>
      </c>
      <c r="D38" s="5" t="str">
        <f>HYPERLINK("#'Table 30'!A1", "Compared with 12 months ago, are you using each of the following more or less?: Online shopping websites or marketplaces")</f>
        <v>Compared with 12 months ago, are you using each of the following more or less?: Online shopping websites or marketplaces</v>
      </c>
      <c r="E38" s="9">
        <f>HYPERLINK("#'Full Results'!A250", 250)</f>
        <v>250</v>
      </c>
      <c r="F38" s="10" t="s">
        <v>16</v>
      </c>
    </row>
    <row r="39" spans="3:6" x14ac:dyDescent="0.2">
      <c r="C39" s="8">
        <v>31</v>
      </c>
      <c r="D39" s="5" t="str">
        <f>HYPERLINK("#'Table 31'!A1", "Compared with 12 months ago, are you using each of the following more or less?: Online banking or finance apps")</f>
        <v>Compared with 12 months ago, are you using each of the following more or less?: Online banking or finance apps</v>
      </c>
      <c r="E39" s="9">
        <f>HYPERLINK("#'Full Results'!A259", 259)</f>
        <v>259</v>
      </c>
      <c r="F39" s="10" t="s">
        <v>16</v>
      </c>
    </row>
    <row r="40" spans="3:6" x14ac:dyDescent="0.2">
      <c r="C40" s="8">
        <v>32</v>
      </c>
      <c r="D40" s="5" t="str">
        <f>HYPERLINK("#'Table 32'!A1", "Compared with 12 months ago, are you using each of the following more or less?: Search engines")</f>
        <v>Compared with 12 months ago, are you using each of the following more or less?: Search engines</v>
      </c>
      <c r="E40" s="9">
        <f>HYPERLINK("#'Full Results'!A268", 268)</f>
        <v>268</v>
      </c>
      <c r="F40" s="10" t="s">
        <v>16</v>
      </c>
    </row>
    <row r="41" spans="3:6" x14ac:dyDescent="0.2">
      <c r="C41" s="8">
        <v>33</v>
      </c>
      <c r="D41" s="5" t="str">
        <f>HYPERLINK("#'Table 33'!A1", "Compared with 12 months ago, are you using each of the following more or less?: Video-sharing websites or apps")</f>
        <v>Compared with 12 months ago, are you using each of the following more or less?: Video-sharing websites or apps</v>
      </c>
      <c r="E41" s="9">
        <f>HYPERLINK("#'Full Results'!A277", 277)</f>
        <v>277</v>
      </c>
      <c r="F41" s="10" t="s">
        <v>16</v>
      </c>
    </row>
    <row r="42" spans="3:6" x14ac:dyDescent="0.2">
      <c r="C42" s="8">
        <v>34</v>
      </c>
      <c r="D42" s="5" t="str">
        <f>HYPERLINK("#'Table 34'!A1", "Compared with 12 months ago, are you using each of the following more or less?: Artificial Intelligence (AI) tools, for example ChatGPT, Co-Pilot, Gemini, Claude.")</f>
        <v>Compared with 12 months ago, are you using each of the following more or less?: Artificial Intelligence (AI) tools, for example ChatGPT, Co-Pilot, Gemini, Claude.</v>
      </c>
      <c r="E42" s="9">
        <f>HYPERLINK("#'Full Results'!A286", 286)</f>
        <v>286</v>
      </c>
      <c r="F42" s="10" t="s">
        <v>16</v>
      </c>
    </row>
    <row r="43" spans="3:6" x14ac:dyDescent="0.2">
      <c r="C43" s="8">
        <v>35</v>
      </c>
      <c r="D43" s="5" t="str">
        <f>HYPERLINK("#'Table 35'!A1", "How often, if at all, do you directly interact with online adverts? This would typically involve clicking on the advert and being redirected to another page.")</f>
        <v>How often, if at all, do you directly interact with online adverts? This would typically involve clicking on the advert and being redirected to another page.</v>
      </c>
      <c r="E43" s="9">
        <f>HYPERLINK("#'Full Results'!A295", 295)</f>
        <v>295</v>
      </c>
      <c r="F43" s="10" t="s">
        <v>16</v>
      </c>
    </row>
    <row r="44" spans="3:6" x14ac:dyDescent="0.2">
      <c r="C44" s="8">
        <v>36</v>
      </c>
      <c r="D44" s="5" t="str">
        <f>HYPERLINK("#'Table 36'!A1", "Grid Summary: How much do you trust adverts you see in each of the following places?")</f>
        <v>Grid Summary: How much do you trust adverts you see in each of the following places?</v>
      </c>
      <c r="E44" s="9">
        <f>HYPERLINK("#'Full Results'!A304", 304)</f>
        <v>304</v>
      </c>
      <c r="F44" s="10"/>
    </row>
    <row r="45" spans="3:6" x14ac:dyDescent="0.2">
      <c r="C45" s="8">
        <v>37</v>
      </c>
      <c r="D45" s="5" t="str">
        <f>HYPERLINK("#'Table 37'!A1", "How much do you trust adverts you see in each of the following places?: Social media sites or apps")</f>
        <v>How much do you trust adverts you see in each of the following places?: Social media sites or apps</v>
      </c>
      <c r="E45" s="9">
        <f>HYPERLINK("#'Full Results'!A304", 304)</f>
        <v>304</v>
      </c>
      <c r="F45" s="10" t="s">
        <v>16</v>
      </c>
    </row>
    <row r="46" spans="3:6" x14ac:dyDescent="0.2">
      <c r="C46" s="8">
        <v>38</v>
      </c>
      <c r="D46" s="5" t="str">
        <f>HYPERLINK("#'Table 38'!A1", "How much do you trust adverts you see in each of the following places?: Search engines")</f>
        <v>How much do you trust adverts you see in each of the following places?: Search engines</v>
      </c>
      <c r="E46" s="9">
        <f>HYPERLINK("#'Full Results'!A312", 312)</f>
        <v>312</v>
      </c>
      <c r="F46" s="10" t="s">
        <v>16</v>
      </c>
    </row>
    <row r="47" spans="3:6" x14ac:dyDescent="0.2">
      <c r="C47" s="8">
        <v>39</v>
      </c>
      <c r="D47" s="5" t="str">
        <f>HYPERLINK("#'Table 39'!A1", "How much do you trust adverts you see in each of the following places?: Video-sharing websites or apps")</f>
        <v>How much do you trust adverts you see in each of the following places?: Video-sharing websites or apps</v>
      </c>
      <c r="E47" s="9">
        <f>HYPERLINK("#'Full Results'!A320", 320)</f>
        <v>320</v>
      </c>
      <c r="F47" s="10" t="s">
        <v>16</v>
      </c>
    </row>
    <row r="48" spans="3:6" x14ac:dyDescent="0.2">
      <c r="C48" s="8">
        <v>40</v>
      </c>
      <c r="D48" s="5" t="str">
        <f>HYPERLINK("#'Table 40'!A1", "How much do you trust adverts you see in each of the following places?: News websites or apps")</f>
        <v>How much do you trust adverts you see in each of the following places?: News websites or apps</v>
      </c>
      <c r="E48" s="9">
        <f>HYPERLINK("#'Full Results'!A328", 328)</f>
        <v>328</v>
      </c>
      <c r="F48" s="10" t="s">
        <v>16</v>
      </c>
    </row>
    <row r="49" spans="3:6" x14ac:dyDescent="0.2">
      <c r="C49" s="8">
        <v>41</v>
      </c>
      <c r="D49" s="5" t="str">
        <f>HYPERLINK("#'Table 41'!A1", "How much do you trust adverts you see in each of the following places?: Online shopping websites or marketplaces")</f>
        <v>How much do you trust adverts you see in each of the following places?: Online shopping websites or marketplaces</v>
      </c>
      <c r="E49" s="9">
        <f>HYPERLINK("#'Full Results'!A336", 336)</f>
        <v>336</v>
      </c>
      <c r="F49" s="10" t="s">
        <v>16</v>
      </c>
    </row>
    <row r="50" spans="3:6" x14ac:dyDescent="0.2">
      <c r="C50" s="8">
        <v>42</v>
      </c>
      <c r="D50" s="5" t="str">
        <f>HYPERLINK("#'Table 42'!A1", "How much do you trust adverts you see in each of the following places?: Messaging apps")</f>
        <v>How much do you trust adverts you see in each of the following places?: Messaging apps</v>
      </c>
      <c r="E50" s="9">
        <f>HYPERLINK("#'Full Results'!A344", 344)</f>
        <v>344</v>
      </c>
      <c r="F50" s="10" t="s">
        <v>16</v>
      </c>
    </row>
    <row r="51" spans="3:6" x14ac:dyDescent="0.2">
      <c r="C51" s="8">
        <v>43</v>
      </c>
      <c r="D51" s="5" t="str">
        <f>HYPERLINK("#'Table 43'!A1", "How much do you trust adverts you see in each of the following places?: Email")</f>
        <v>How much do you trust adverts you see in each of the following places?: Email</v>
      </c>
      <c r="E51" s="9">
        <f>HYPERLINK("#'Full Results'!A352", 352)</f>
        <v>352</v>
      </c>
      <c r="F51" s="10" t="s">
        <v>16</v>
      </c>
    </row>
    <row r="52" spans="3:6" x14ac:dyDescent="0.2">
      <c r="C52" s="8">
        <v>44</v>
      </c>
      <c r="D52" s="5" t="str">
        <f>HYPERLINK("#'Table 44'!A1", "How much do you trust adverts you see in each of the following places?: Influencer or creator posts")</f>
        <v>How much do you trust adverts you see in each of the following places?: Influencer or creator posts</v>
      </c>
      <c r="E52" s="9">
        <f>HYPERLINK("#'Full Results'!A360", 360)</f>
        <v>360</v>
      </c>
      <c r="F52" s="10" t="s">
        <v>16</v>
      </c>
    </row>
    <row r="53" spans="3:6" x14ac:dyDescent="0.2">
      <c r="C53" s="8">
        <v>45</v>
      </c>
      <c r="D53" s="5" t="str">
        <f>HYPERLINK("#'Table 45'!A1", "How often, if at all, do you come across content online that you think may have been created or altered using AI?")</f>
        <v>How often, if at all, do you come across content online that you think may have been created or altered using AI?</v>
      </c>
      <c r="E53" s="9">
        <f>HYPERLINK("#'Full Results'!A368", 368)</f>
        <v>368</v>
      </c>
      <c r="F53" s="10" t="s">
        <v>16</v>
      </c>
    </row>
    <row r="54" spans="3:6" x14ac:dyDescent="0.2">
      <c r="C54" s="8">
        <v>46</v>
      </c>
      <c r="D54" s="5" t="str">
        <f>HYPERLINK("#'Table 46'!A1", "In the last 12 months, which of the following have you seen online? Select all that apply.")</f>
        <v>In the last 12 months, which of the following have you seen online? Select all that apply.</v>
      </c>
      <c r="E54" s="9">
        <f>HYPERLINK("#'Full Results'!A377", 377)</f>
        <v>377</v>
      </c>
      <c r="F54" s="10" t="s">
        <v>16</v>
      </c>
    </row>
    <row r="55" spans="3:6" x14ac:dyDescent="0.2">
      <c r="C55" s="8">
        <v>47</v>
      </c>
      <c r="D55" s="5" t="str">
        <f>HYPERLINK("#'Table 47'!A1", "Compared with 12 months ago, do you think you see AI-generated content online more or less often?")</f>
        <v>Compared with 12 months ago, do you think you see AI-generated content online more or less often?</v>
      </c>
      <c r="E55" s="9">
        <f>HYPERLINK("#'Full Results'!A391", 391)</f>
        <v>391</v>
      </c>
      <c r="F55" s="10" t="s">
        <v>16</v>
      </c>
    </row>
    <row r="56" spans="3:6" x14ac:dyDescent="0.2">
      <c r="C56" s="8">
        <v>48</v>
      </c>
      <c r="D56" s="5" t="str">
        <f>HYPERLINK("#'Table 48'!A1", "When, if ever, did you first notice a meaningful increase in AI-generated content online?")</f>
        <v>When, if ever, did you first notice a meaningful increase in AI-generated content online?</v>
      </c>
      <c r="E56" s="9">
        <f>HYPERLINK("#'Full Results'!A400", 400)</f>
        <v>400</v>
      </c>
      <c r="F56" s="10" t="s">
        <v>16</v>
      </c>
    </row>
    <row r="57" spans="3:6" x14ac:dyDescent="0.2">
      <c r="C57" s="8">
        <v>49</v>
      </c>
      <c r="D57" s="5" t="str">
        <f>HYPERLINK("#'Table 49'!A1", "In which of the following do you typically see AI-generated content? Select all that apply.")</f>
        <v>In which of the following do you typically see AI-generated content? Select all that apply.</v>
      </c>
      <c r="E57" s="9">
        <f>HYPERLINK("#'Full Results'!A410", 410)</f>
        <v>410</v>
      </c>
      <c r="F57" s="10" t="s">
        <v>16</v>
      </c>
    </row>
    <row r="58" spans="3:6" x14ac:dyDescent="0.2">
      <c r="C58" s="8">
        <v>50</v>
      </c>
      <c r="D58" s="5" t="str">
        <f>HYPERLINK("#'Table 50'!A1", "Grid Summary: To what extent do you agree or disagree with the following statements?")</f>
        <v>Grid Summary: To what extent do you agree or disagree with the following statements?</v>
      </c>
      <c r="E58" s="9">
        <f>HYPERLINK("#'Full Results'!A422", 422)</f>
        <v>422</v>
      </c>
      <c r="F58" s="10"/>
    </row>
    <row r="59" spans="3:6" x14ac:dyDescent="0.2">
      <c r="C59" s="8">
        <v>51</v>
      </c>
      <c r="D59" s="5" t="str">
        <f>HYPERLINK("#'Table 51'!A1", "To what extent do you agree or disagree with the following statements?: AI-generated content is often hard to tell apart from content made by real people")</f>
        <v>To what extent do you agree or disagree with the following statements?: AI-generated content is often hard to tell apart from content made by real people</v>
      </c>
      <c r="E59" s="9">
        <f>HYPERLINK("#'Full Results'!A422", 422)</f>
        <v>422</v>
      </c>
      <c r="F59" s="10" t="s">
        <v>16</v>
      </c>
    </row>
    <row r="60" spans="3:6" x14ac:dyDescent="0.2">
      <c r="C60" s="8">
        <v>52</v>
      </c>
      <c r="D60" s="5" t="str">
        <f>HYPERLINK("#'Table 52'!A1", "To what extent do you agree or disagree with the following statements?: AI makes scam adverts harder to identify")</f>
        <v>To what extent do you agree or disagree with the following statements?: AI makes scam adverts harder to identify</v>
      </c>
      <c r="E60" s="9">
        <f>HYPERLINK("#'Full Results'!A431", 431)</f>
        <v>431</v>
      </c>
      <c r="F60" s="10" t="s">
        <v>16</v>
      </c>
    </row>
    <row r="61" spans="3:6" x14ac:dyDescent="0.2">
      <c r="C61" s="8">
        <v>53</v>
      </c>
      <c r="D61" s="5" t="str">
        <f>HYPERLINK("#'Table 53'!A1", "To what extent do you agree or disagree with the following statements?: I am less confident that what I see online is genuine because of AI")</f>
        <v>To what extent do you agree or disagree with the following statements?: I am less confident that what I see online is genuine because of AI</v>
      </c>
      <c r="E61" s="9">
        <f>HYPERLINK("#'Full Results'!A440", 440)</f>
        <v>440</v>
      </c>
      <c r="F61" s="10" t="s">
        <v>16</v>
      </c>
    </row>
    <row r="62" spans="3:6" x14ac:dyDescent="0.2">
      <c r="C62" s="8">
        <v>54</v>
      </c>
      <c r="D62" s="5" t="str">
        <f>HYPERLINK("#'Table 54'!A1", "To what extent do you agree or disagree with the following statements?: I am more cautious about clicking links or adverts because of AI")</f>
        <v>To what extent do you agree or disagree with the following statements?: I am more cautious about clicking links or adverts because of AI</v>
      </c>
      <c r="E62" s="9">
        <f>HYPERLINK("#'Full Results'!A449", 449)</f>
        <v>449</v>
      </c>
      <c r="F62" s="10" t="s">
        <v>16</v>
      </c>
    </row>
    <row r="63" spans="3:6" x14ac:dyDescent="0.2">
      <c r="C63" s="8">
        <v>55</v>
      </c>
      <c r="D63" s="5" t="str">
        <f>HYPERLINK("#'Table 55'!A1", "To what extent do you agree or disagree with the following statements?: AI-generated adverts can be useful when they are clearly labelled")</f>
        <v>To what extent do you agree or disagree with the following statements?: AI-generated adverts can be useful when they are clearly labelled</v>
      </c>
      <c r="E63" s="9">
        <f>HYPERLINK("#'Full Results'!A458", 458)</f>
        <v>458</v>
      </c>
      <c r="F63" s="10" t="s">
        <v>16</v>
      </c>
    </row>
    <row r="64" spans="3:6" x14ac:dyDescent="0.2">
      <c r="C64" s="8">
        <v>56</v>
      </c>
      <c r="D64" s="5" t="str">
        <f>HYPERLINK("#'Table 56'!A1", "To what extent do you agree or disagree with the following statements?: I worry that deepfakes could be used to impersonate people I trust")</f>
        <v>To what extent do you agree or disagree with the following statements?: I worry that deepfakes could be used to impersonate people I trust</v>
      </c>
      <c r="E64" s="9">
        <f>HYPERLINK("#'Full Results'!A467", 467)</f>
        <v>467</v>
      </c>
      <c r="F64" s="10" t="s">
        <v>16</v>
      </c>
    </row>
    <row r="65" spans="3:6" x14ac:dyDescent="0.2">
      <c r="C65" s="8">
        <v>57</v>
      </c>
      <c r="D65" s="5" t="str">
        <f>HYPERLINK("#'Table 57'!A1", "To what extent do you agree or disagree with the following statements?: AI-generated content tends to be deceptive or malicious")</f>
        <v>To what extent do you agree or disagree with the following statements?: AI-generated content tends to be deceptive or malicious</v>
      </c>
      <c r="E65" s="9">
        <f>HYPERLINK("#'Full Results'!A476", 476)</f>
        <v>476</v>
      </c>
      <c r="F65" s="10" t="s">
        <v>16</v>
      </c>
    </row>
    <row r="66" spans="3:6" x14ac:dyDescent="0.2">
      <c r="C66" s="8">
        <v>58</v>
      </c>
      <c r="D66" s="5" t="str">
        <f>HYPERLINK("#'Table 58'!A1", "How often do you see adverts online that you suspect may be scams?")</f>
        <v>How often do you see adverts online that you suspect may be scams?</v>
      </c>
      <c r="E66" s="9">
        <f>HYPERLINK("#'Full Results'!A485", 485)</f>
        <v>485</v>
      </c>
      <c r="F66" s="10" t="s">
        <v>16</v>
      </c>
    </row>
    <row r="67" spans="3:6" x14ac:dyDescent="0.2">
      <c r="C67" s="8">
        <v>59</v>
      </c>
      <c r="D67" s="5" t="str">
        <f>HYPERLINK("#'Table 59'!A1", "Where do you most commonly see adverts you suspect may be scams? Select all that apply.")</f>
        <v>Where do you most commonly see adverts you suspect may be scams? Select all that apply.</v>
      </c>
      <c r="E67" s="9">
        <f>HYPERLINK("#'Full Results'!A494", 494)</f>
        <v>494</v>
      </c>
      <c r="F67" s="10" t="s">
        <v>16</v>
      </c>
    </row>
    <row r="68" spans="3:6" x14ac:dyDescent="0.2">
      <c r="C68" s="8">
        <v>60</v>
      </c>
      <c r="D68" s="5" t="str">
        <f>HYPERLINK("#'Table 60'!A1", "Grid Summary: Have you ever encountered any of the following types of scam adverts?")</f>
        <v>Grid Summary: Have you ever encountered any of the following types of scam adverts?</v>
      </c>
      <c r="E68" s="9">
        <f>HYPERLINK("#'Full Results'!A507", 507)</f>
        <v>507</v>
      </c>
      <c r="F68" s="10"/>
    </row>
    <row r="69" spans="3:6" x14ac:dyDescent="0.2">
      <c r="C69" s="8">
        <v>61</v>
      </c>
      <c r="D69" s="5" t="str">
        <f>HYPERLINK("#'Table 61'!A1", "Have you ever encountered any of the following types of scam adverts?: Ads pretending to be from banks, fintechs or financial brands")</f>
        <v>Have you ever encountered any of the following types of scam adverts?: Ads pretending to be from banks, fintechs or financial brands</v>
      </c>
      <c r="E69" s="9">
        <f>HYPERLINK("#'Full Results'!A507", 507)</f>
        <v>507</v>
      </c>
      <c r="F69" s="10" t="s">
        <v>16</v>
      </c>
    </row>
    <row r="70" spans="3:6" x14ac:dyDescent="0.2">
      <c r="C70" s="8">
        <v>62</v>
      </c>
      <c r="D70" s="5" t="str">
        <f>HYPERLINK("#'Table 62'!A1", "Have you ever encountered any of the following types of scam adverts?: Ads using celebrities, influencers or public figures to promote investments or offers")</f>
        <v>Have you ever encountered any of the following types of scam adverts?: Ads using celebrities, influencers or public figures to promote investments or offers</v>
      </c>
      <c r="E70" s="9">
        <f>HYPERLINK("#'Full Results'!A512", 512)</f>
        <v>512</v>
      </c>
      <c r="F70" s="10" t="s">
        <v>16</v>
      </c>
    </row>
    <row r="71" spans="3:6" x14ac:dyDescent="0.2">
      <c r="C71" s="8">
        <v>63</v>
      </c>
      <c r="D71" s="5" t="str">
        <f>HYPERLINK("#'Table 63'!A1", "Have you ever encountered any of the following types of scam adverts?: Ads pretending to feature company executives or business leaders")</f>
        <v>Have you ever encountered any of the following types of scam adverts?: Ads pretending to feature company executives or business leaders</v>
      </c>
      <c r="E71" s="9">
        <f>HYPERLINK("#'Full Results'!A517", 517)</f>
        <v>517</v>
      </c>
      <c r="F71" s="10" t="s">
        <v>16</v>
      </c>
    </row>
    <row r="72" spans="3:6" x14ac:dyDescent="0.2">
      <c r="C72" s="8">
        <v>64</v>
      </c>
      <c r="D72" s="5" t="str">
        <f>HYPERLINK("#'Table 64'!A1", "Have you ever encountered any of the following types of scam adverts?: Investment, crypto or \""get rich quick\"" adverts")</f>
        <v>Have you ever encountered any of the following types of scam adverts?: Investment, crypto or \"get rich quick\" adverts</v>
      </c>
      <c r="E72" s="9">
        <f>HYPERLINK("#'Full Results'!A522", 522)</f>
        <v>522</v>
      </c>
      <c r="F72" s="10" t="s">
        <v>16</v>
      </c>
    </row>
    <row r="73" spans="3:6" x14ac:dyDescent="0.2">
      <c r="C73" s="8">
        <v>65</v>
      </c>
      <c r="D73" s="5" t="str">
        <f>HYPERLINK("#'Table 65'!A1", "Have you ever encountered any of the following types of scam adverts?: Fake product discounts or fake online shops")</f>
        <v>Have you ever encountered any of the following types of scam adverts?: Fake product discounts or fake online shops</v>
      </c>
      <c r="E73" s="9">
        <f>HYPERLINK("#'Full Results'!A527", 527)</f>
        <v>527</v>
      </c>
      <c r="F73" s="10" t="s">
        <v>16</v>
      </c>
    </row>
    <row r="74" spans="3:6" x14ac:dyDescent="0.2">
      <c r="C74" s="8">
        <v>66</v>
      </c>
      <c r="D74" s="5" t="str">
        <f>HYPERLINK("#'Table 66'!A1", "Have you ever encountered any of the following types of scam adverts?: Fake ticketing or event adverts")</f>
        <v>Have you ever encountered any of the following types of scam adverts?: Fake ticketing or event adverts</v>
      </c>
      <c r="E74" s="9">
        <f>HYPERLINK("#'Full Results'!A532", 532)</f>
        <v>532</v>
      </c>
      <c r="F74" s="10" t="s">
        <v>16</v>
      </c>
    </row>
    <row r="75" spans="3:6" x14ac:dyDescent="0.2">
      <c r="C75" s="8">
        <v>67</v>
      </c>
      <c r="D75" s="5" t="str">
        <f>HYPERLINK("#'Table 67'!A1", "Have you ever encountered any of the following types of scam adverts?: Fake job, training or side-hustle adverts")</f>
        <v>Have you ever encountered any of the following types of scam adverts?: Fake job, training or side-hustle adverts</v>
      </c>
      <c r="E75" s="9">
        <f>HYPERLINK("#'Full Results'!A537", 537)</f>
        <v>537</v>
      </c>
      <c r="F75" s="10" t="s">
        <v>16</v>
      </c>
    </row>
    <row r="76" spans="3:6" x14ac:dyDescent="0.2">
      <c r="C76" s="8">
        <v>68</v>
      </c>
      <c r="D76" s="5" t="str">
        <f>HYPERLINK("#'Table 68'!A1", "Have you ever encountered any of the following types of scam adverts?: Health, diet or lifestyle scam adverts")</f>
        <v>Have you ever encountered any of the following types of scam adverts?: Health, diet or lifestyle scam adverts</v>
      </c>
      <c r="E76" s="9">
        <f>HYPERLINK("#'Full Results'!A542", 542)</f>
        <v>542</v>
      </c>
      <c r="F76" s="10" t="s">
        <v>16</v>
      </c>
    </row>
    <row r="77" spans="3:6" x14ac:dyDescent="0.2">
      <c r="C77" s="8">
        <v>69</v>
      </c>
      <c r="D77" s="5" t="str">
        <f>HYPERLINK("#'Table 69'!A1", "Have you ever encountered any of the following types of scam adverts?: Charity or fundraising scam adverts")</f>
        <v>Have you ever encountered any of the following types of scam adverts?: Charity or fundraising scam adverts</v>
      </c>
      <c r="E77" s="9">
        <f>HYPERLINK("#'Full Results'!A547", 547)</f>
        <v>547</v>
      </c>
      <c r="F77" s="10" t="s">
        <v>16</v>
      </c>
    </row>
    <row r="78" spans="3:6" x14ac:dyDescent="0.2">
      <c r="C78" s="8">
        <v>70</v>
      </c>
      <c r="D78" s="5" t="str">
        <f>HYPERLINK("#'Table 70'!A1", "Have you ever encountered any of the following types of scam adverts?: Ads that redirect to a suspicious or unexpected website")</f>
        <v>Have you ever encountered any of the following types of scam adverts?: Ads that redirect to a suspicious or unexpected website</v>
      </c>
      <c r="E78" s="9">
        <f>HYPERLINK("#'Full Results'!A552", 552)</f>
        <v>552</v>
      </c>
      <c r="F78" s="10" t="s">
        <v>16</v>
      </c>
    </row>
    <row r="79" spans="3:6" x14ac:dyDescent="0.2">
      <c r="C79" s="8">
        <v>71</v>
      </c>
      <c r="D79" s="5" t="str">
        <f>HYPERLINK("#'Table 71'!A1", "Have you ever encountered any of the following types of scam adverts?: Ads using AI-generated images, voices or videos")</f>
        <v>Have you ever encountered any of the following types of scam adverts?: Ads using AI-generated images, voices or videos</v>
      </c>
      <c r="E79" s="9">
        <f>HYPERLINK("#'Full Results'!A557", 557)</f>
        <v>557</v>
      </c>
      <c r="F79" s="10" t="s">
        <v>16</v>
      </c>
    </row>
    <row r="80" spans="3:6" x14ac:dyDescent="0.2">
      <c r="C80" s="8">
        <v>72</v>
      </c>
      <c r="D80" s="5" t="str">
        <f>HYPERLINK("#'Table 72'!A1", "Compared with 12 months ago, do you think the number of online scam adverts has increased or decreased?")</f>
        <v>Compared with 12 months ago, do you think the number of online scam adverts has increased or decreased?</v>
      </c>
      <c r="E80" s="9">
        <f>HYPERLINK("#'Full Results'!A562", 562)</f>
        <v>562</v>
      </c>
      <c r="F80" s="10" t="s">
        <v>16</v>
      </c>
    </row>
    <row r="81" spans="3:6" x14ac:dyDescent="0.2">
      <c r="C81" s="8">
        <v>73</v>
      </c>
      <c r="D81" s="5" t="str">
        <f>HYPERLINK("#'Table 73'!A1", "Compared with 12 months ago, do you think the number of scam adverts using AI-generated images, videos, voices or deepfakes has increased or decreased?")</f>
        <v>Compared with 12 months ago, do you think the number of scam adverts using AI-generated images, videos, voices or deepfakes has increased or decreased?</v>
      </c>
      <c r="E81" s="9">
        <f>HYPERLINK("#'Full Results'!A571", 571)</f>
        <v>571</v>
      </c>
      <c r="F81" s="10" t="s">
        <v>16</v>
      </c>
    </row>
    <row r="82" spans="3:6" x14ac:dyDescent="0.2">
      <c r="C82" s="8">
        <v>74</v>
      </c>
      <c r="D82" s="5" t="str">
        <f>HYPERLINK("#'Table 74'!A1", "Grid Summary: Have any of the following happened to you or someone you know?")</f>
        <v>Grid Summary: Have any of the following happened to you or someone you know?</v>
      </c>
      <c r="E82" s="9">
        <f>HYPERLINK("#'Full Results'!A580", 580)</f>
        <v>580</v>
      </c>
      <c r="F82" s="10"/>
    </row>
    <row r="83" spans="3:6" x14ac:dyDescent="0.2">
      <c r="C83" s="8">
        <v>75</v>
      </c>
      <c r="D83" s="5" t="str">
        <f>HYPERLINK("#'Table 75'!A1", "Have any of the following happened to you or someone you know?: Seen a scam advert online")</f>
        <v>Have any of the following happened to you or someone you know?: Seen a scam advert online</v>
      </c>
      <c r="E83" s="9">
        <f>HYPERLINK("#'Full Results'!A580", 580)</f>
        <v>580</v>
      </c>
      <c r="F83" s="10" t="s">
        <v>16</v>
      </c>
    </row>
    <row r="84" spans="3:6" x14ac:dyDescent="0.2">
      <c r="C84" s="8">
        <v>76</v>
      </c>
      <c r="D84" s="5" t="str">
        <f>HYPERLINK("#'Table 76'!A1", "Have any of the following happened to you or someone you know?: Clicked on a scam advert online")</f>
        <v>Have any of the following happened to you or someone you know?: Clicked on a scam advert online</v>
      </c>
      <c r="E84" s="9">
        <f>HYPERLINK("#'Full Results'!A585", 585)</f>
        <v>585</v>
      </c>
      <c r="F84" s="10" t="s">
        <v>16</v>
      </c>
    </row>
    <row r="85" spans="3:6" x14ac:dyDescent="0.2">
      <c r="C85" s="8">
        <v>77</v>
      </c>
      <c r="D85" s="5" t="str">
        <f>HYPERLINK("#'Table 77'!A1", "Have any of the following happened to you or someone you know?: Given personal details after clicking on an advert that turned out to be a scam")</f>
        <v>Have any of the following happened to you or someone you know?: Given personal details after clicking on an advert that turned out to be a scam</v>
      </c>
      <c r="E85" s="9">
        <f>HYPERLINK("#'Full Results'!A590", 590)</f>
        <v>590</v>
      </c>
      <c r="F85" s="10" t="s">
        <v>16</v>
      </c>
    </row>
    <row r="86" spans="3:6" x14ac:dyDescent="0.2">
      <c r="C86" s="8">
        <v>78</v>
      </c>
      <c r="D86" s="5" t="str">
        <f>HYPERLINK("#'Table 78'!A1", "Have any of the following happened to you or someone you know?: Lost money after clicking on an advert that turned out to be a scam")</f>
        <v>Have any of the following happened to you or someone you know?: Lost money after clicking on an advert that turned out to be a scam</v>
      </c>
      <c r="E86" s="9">
        <f>HYPERLINK("#'Full Results'!A595", 595)</f>
        <v>595</v>
      </c>
      <c r="F86" s="10" t="s">
        <v>16</v>
      </c>
    </row>
    <row r="87" spans="3:6" x14ac:dyDescent="0.2">
      <c r="C87" s="8">
        <v>79</v>
      </c>
      <c r="D87" s="5" t="str">
        <f>HYPERLINK("#'Table 79'!A1", "Have any of the following happened to you or someone you know?: Someone I know has lost money after clicking on an advert that turned out to be a scam")</f>
        <v>Have any of the following happened to you or someone you know?: Someone I know has lost money after clicking on an advert that turned out to be a scam</v>
      </c>
      <c r="E87" s="9">
        <f>HYPERLINK("#'Full Results'!A600", 600)</f>
        <v>600</v>
      </c>
      <c r="F87" s="10" t="s">
        <v>16</v>
      </c>
    </row>
    <row r="88" spans="3:6" x14ac:dyDescent="0.2">
      <c r="C88" s="8">
        <v>80</v>
      </c>
      <c r="D88" s="5" t="str">
        <f>HYPERLINK("#'Table 80'!A1", "Have any of the following happened to you or someone you know?: Encountered a scam advert that I believe used AI or deepfake content")</f>
        <v>Have any of the following happened to you or someone you know?: Encountered a scam advert that I believe used AI or deepfake content</v>
      </c>
      <c r="E88" s="9">
        <f>HYPERLINK("#'Full Results'!A605", 605)</f>
        <v>605</v>
      </c>
      <c r="F88" s="10" t="s">
        <v>16</v>
      </c>
    </row>
    <row r="89" spans="3:6" x14ac:dyDescent="0.2">
      <c r="C89" s="8">
        <v>81</v>
      </c>
      <c r="D89" s="5" t="str">
        <f>HYPERLINK("#'Table 81'!A1", "How confident are you in your ability to recognise a scam advert online?")</f>
        <v>How confident are you in your ability to recognise a scam advert online?</v>
      </c>
      <c r="E89" s="9">
        <f>HYPERLINK("#'Full Results'!A610", 610)</f>
        <v>610</v>
      </c>
      <c r="F89" s="10" t="s">
        <v>16</v>
      </c>
    </row>
    <row r="90" spans="3:6" x14ac:dyDescent="0.2">
      <c r="C90" s="8">
        <v>82</v>
      </c>
      <c r="D90" s="5" t="str">
        <f>HYPERLINK("#'Table 82'!A1", "Which of the following make scam adverts harder to identify? Select all that apply.")</f>
        <v>Which of the following make scam adverts harder to identify? Select all that apply.</v>
      </c>
      <c r="E90" s="9">
        <f>HYPERLINK("#'Full Results'!A621", 621)</f>
        <v>621</v>
      </c>
      <c r="F90" s="10" t="s">
        <v>16</v>
      </c>
    </row>
    <row r="91" spans="3:6" x14ac:dyDescent="0.2">
      <c r="C91" s="8">
        <v>83</v>
      </c>
      <c r="D91" s="5" t="str">
        <f>HYPERLINK("#'Table 83'!A1", "Have scam adverts affected your behaviour online in any of the following ways? Select all that apply.")</f>
        <v>Have scam adverts affected your behaviour online in any of the following ways? Select all that apply.</v>
      </c>
      <c r="E91" s="9">
        <f>HYPERLINK("#'Full Results'!A636", 636)</f>
        <v>636</v>
      </c>
      <c r="F91" s="10" t="s">
        <v>16</v>
      </c>
    </row>
    <row r="92" spans="3:6" x14ac:dyDescent="0.2">
      <c r="C92" s="8">
        <v>84</v>
      </c>
      <c r="D92" s="5" t="str">
        <f>HYPERLINK("#'Table 84'!A1", "Have you ever abandoned an online purchase that started from an advert because you worried it might be a scam?")</f>
        <v>Have you ever abandoned an online purchase that started from an advert because you worried it might be a scam?</v>
      </c>
      <c r="E92" s="9">
        <f>HYPERLINK("#'Full Results'!A652", 652)</f>
        <v>652</v>
      </c>
      <c r="F92" s="10" t="s">
        <v>16</v>
      </c>
    </row>
    <row r="93" spans="3:6" x14ac:dyDescent="0.2">
      <c r="C93" s="8">
        <v>85</v>
      </c>
      <c r="D93" s="5" t="str">
        <f>HYPERLINK("#'Table 85'!A1", "Have you ever abandoned an online purchase that started from an advert because you discovered it was a scam? This could be through reading a news report, being warned by a family member or friend etc.")</f>
        <v>Have you ever abandoned an online purchase that started from an advert because you discovered it was a scam? This could be through reading a news report, being warned by a family member or friend etc.</v>
      </c>
      <c r="E93" s="9">
        <f>HYPERLINK("#'Full Results'!A660", 660)</f>
        <v>660</v>
      </c>
      <c r="F93" s="10" t="s">
        <v>16</v>
      </c>
    </row>
    <row r="94" spans="3:6" x14ac:dyDescent="0.2">
      <c r="C94" s="8">
        <v>86</v>
      </c>
      <c r="D94" s="5" t="str">
        <f>HYPERLINK("#'Table 86'!A1", "Grid Summary: To what extent do you agree or disagree with the following statements?")</f>
        <v>Grid Summary: To what extent do you agree or disagree with the following statements?</v>
      </c>
      <c r="E94" s="9">
        <f>HYPERLINK("#'Full Results'!A668", 668)</f>
        <v>668</v>
      </c>
      <c r="F94" s="10"/>
    </row>
    <row r="95" spans="3:6" x14ac:dyDescent="0.2">
      <c r="C95" s="8">
        <v>87</v>
      </c>
      <c r="D95" s="5" t="str">
        <f>HYPERLINK("#'Table 87'!A1", "To what extent do you agree or disagree with the following statements?: I have seen identical scam adverts multiple times while online")</f>
        <v>To what extent do you agree or disagree with the following statements?: I have seen identical scam adverts multiple times while online</v>
      </c>
      <c r="E95" s="9">
        <f>HYPERLINK("#'Full Results'!A668", 668)</f>
        <v>668</v>
      </c>
      <c r="F95" s="10" t="s">
        <v>16</v>
      </c>
    </row>
    <row r="96" spans="3:6" x14ac:dyDescent="0.2">
      <c r="C96" s="8">
        <v>88</v>
      </c>
      <c r="D96" s="5" t="str">
        <f>HYPERLINK("#'Table 88'!A1", "To what extent do you agree or disagree with the following statements?: Online scams have changed the way I make purchases")</f>
        <v>To what extent do you agree or disagree with the following statements?: Online scams have changed the way I make purchases</v>
      </c>
      <c r="E96" s="9">
        <f>HYPERLINK("#'Full Results'!A677", 677)</f>
        <v>677</v>
      </c>
      <c r="F96" s="10" t="s">
        <v>16</v>
      </c>
    </row>
    <row r="97" spans="3:6" x14ac:dyDescent="0.2">
      <c r="C97" s="8">
        <v>89</v>
      </c>
      <c r="D97" s="5" t="str">
        <f>HYPERLINK("#'Table 89'!A1", "To what extent do you agree or disagree with the following statements?: The presence of online scams has made me more cautious of spending online")</f>
        <v>To what extent do you agree or disagree with the following statements?: The presence of online scams has made me more cautious of spending online</v>
      </c>
      <c r="E97" s="9">
        <f>HYPERLINK("#'Full Results'!A686", 686)</f>
        <v>686</v>
      </c>
      <c r="F97" s="10" t="s">
        <v>16</v>
      </c>
    </row>
    <row r="98" spans="3:6" x14ac:dyDescent="0.2">
      <c r="C98" s="8">
        <v>90</v>
      </c>
      <c r="D98" s="5" t="str">
        <f>HYPERLINK("#'Table 90'!A1", "To what extent do you agree or disagree with the following statements?: I would be spending more online if there were fewer scams")</f>
        <v>To what extent do you agree or disagree with the following statements?: I would be spending more online if there were fewer scams</v>
      </c>
      <c r="E98" s="9">
        <f>HYPERLINK("#'Full Results'!A695", 695)</f>
        <v>695</v>
      </c>
      <c r="F98" s="10" t="s">
        <v>16</v>
      </c>
    </row>
    <row r="99" spans="3:6" x14ac:dyDescent="0.2">
      <c r="C99" s="8">
        <v>91</v>
      </c>
      <c r="D99" s="5" t="str">
        <f>HYPERLINK("#'Table 91'!A1", "Which of the following, if any, have you done in the last 12 months because of scam adverts? Select all that apply.")</f>
        <v>Which of the following, if any, have you done in the last 12 months because of scam adverts? Select all that apply.</v>
      </c>
      <c r="E99" s="9">
        <f>HYPERLINK("#'Full Results'!A704", 704)</f>
        <v>704</v>
      </c>
      <c r="F99" s="10" t="s">
        <v>17</v>
      </c>
    </row>
    <row r="100" spans="3:6" x14ac:dyDescent="0.2">
      <c r="C100" s="8">
        <v>92</v>
      </c>
      <c r="D100" s="5" t="str">
        <f>HYPERLINK("#'Table 92'!A1", "When buying something online, which of the following do you usually do to avoid scams? Select all that apply.")</f>
        <v>When buying something online, which of the following do you usually do to avoid scams? Select all that apply.</v>
      </c>
      <c r="E100" s="9">
        <f>HYPERLINK("#'Full Results'!A717", 717)</f>
        <v>717</v>
      </c>
      <c r="F100" s="10" t="s">
        <v>16</v>
      </c>
    </row>
    <row r="101" spans="3:6" x14ac:dyDescent="0.2">
      <c r="C101" s="8">
        <v>93</v>
      </c>
      <c r="D101" s="5" t="str">
        <f>HYPERLINK("#'Table 93'!A1", "Grid Summary: To what extent do you agree or disagree with the following statements?")</f>
        <v>Grid Summary: To what extent do you agree or disagree with the following statements?</v>
      </c>
      <c r="E101" s="9">
        <f>HYPERLINK("#'Full Results'!A733", 733)</f>
        <v>733</v>
      </c>
      <c r="F101" s="10"/>
    </row>
    <row r="102" spans="3:6" x14ac:dyDescent="0.2">
      <c r="C102" s="8">
        <v>94</v>
      </c>
      <c r="D102" s="5" t="str">
        <f>HYPERLINK("#'Table 94'!A1", "To what extent do you agree or disagree with the following statements?: The presence of scam adverts makes me less trusting of online advertising overall")</f>
        <v>To what extent do you agree or disagree with the following statements?: The presence of scam adverts makes me less trusting of online advertising overall</v>
      </c>
      <c r="E102" s="9">
        <f>HYPERLINK("#'Full Results'!A733", 733)</f>
        <v>733</v>
      </c>
      <c r="F102" s="10" t="s">
        <v>16</v>
      </c>
    </row>
    <row r="103" spans="3:6" x14ac:dyDescent="0.2">
      <c r="C103" s="8">
        <v>95</v>
      </c>
      <c r="D103" s="5" t="str">
        <f>HYPERLINK("#'Table 95'!A1", "To what extent do you agree or disagree with the following statements?: Scam adverts make me less trusting of unfamiliar brands")</f>
        <v>To what extent do you agree or disagree with the following statements?: Scam adverts make me less trusting of unfamiliar brands</v>
      </c>
      <c r="E103" s="9">
        <f>HYPERLINK("#'Full Results'!A742", 742)</f>
        <v>742</v>
      </c>
      <c r="F103" s="10" t="s">
        <v>16</v>
      </c>
    </row>
    <row r="104" spans="3:6" x14ac:dyDescent="0.2">
      <c r="C104" s="8">
        <v>96</v>
      </c>
      <c r="D104" s="5" t="str">
        <f>HYPERLINK("#'Table 96'!A1", "To what extent do you agree or disagree with the following statements?: Scam adverts make me less trusting of the websites or apps where they appear")</f>
        <v>To what extent do you agree or disagree with the following statements?: Scam adverts make me less trusting of the websites or apps where they appear</v>
      </c>
      <c r="E104" s="9">
        <f>HYPERLINK("#'Full Results'!A751", 751)</f>
        <v>751</v>
      </c>
      <c r="F104" s="10" t="s">
        <v>16</v>
      </c>
    </row>
    <row r="105" spans="3:6" x14ac:dyDescent="0.2">
      <c r="C105" s="8">
        <v>97</v>
      </c>
      <c r="D105" s="5" t="str">
        <f>HYPERLINK("#'Table 97'!A1", "To what extent do you agree or disagree with the following statements?: Scam adverts make it harder for legitimate businesses to reach new customers online")</f>
        <v>To what extent do you agree or disagree with the following statements?: Scam adverts make it harder for legitimate businesses to reach new customers online</v>
      </c>
      <c r="E105" s="9">
        <f>HYPERLINK("#'Full Results'!A760", 760)</f>
        <v>760</v>
      </c>
      <c r="F105" s="10" t="s">
        <v>16</v>
      </c>
    </row>
    <row r="106" spans="3:6" x14ac:dyDescent="0.2">
      <c r="C106" s="8">
        <v>98</v>
      </c>
      <c r="D106" s="5" t="str">
        <f>HYPERLINK("#'Table 98'!A1", "To what extent do you agree or disagree with the following statements?: I worry that AI will make online fraud much more common")</f>
        <v>To what extent do you agree or disagree with the following statements?: I worry that AI will make online fraud much more common</v>
      </c>
      <c r="E106" s="9">
        <f>HYPERLINK("#'Full Results'!A769", 769)</f>
        <v>769</v>
      </c>
      <c r="F106" s="10" t="s">
        <v>16</v>
      </c>
    </row>
    <row r="107" spans="3:6" x14ac:dyDescent="0.2">
      <c r="C107" s="8">
        <v>99</v>
      </c>
      <c r="D107" s="5" t="str">
        <f>HYPERLINK("#'Table 99'!A1", "Most websites, apps and social media platforms allow users to report adverts they think may be scams. When you see an online advert you think may be a scam, how often do you report it?")</f>
        <v>Most websites, apps and social media platforms allow users to report adverts they think may be scams. When you see an online advert you think may be a scam, how often do you report it?</v>
      </c>
      <c r="E107" s="9">
        <f>HYPERLINK("#'Full Results'!A778", 778)</f>
        <v>778</v>
      </c>
      <c r="F107" s="10" t="s">
        <v>16</v>
      </c>
    </row>
    <row r="108" spans="3:6" x14ac:dyDescent="0.2">
      <c r="C108" s="8">
        <v>100</v>
      </c>
      <c r="D108" s="5" t="str">
        <f>HYPERLINK("#'Table 100'!A1", "Why do you report adverts you think may be scams? Select all that apply.")</f>
        <v>Why do you report adverts you think may be scams? Select all that apply.</v>
      </c>
      <c r="E108" s="9">
        <f>HYPERLINK("#'Full Results'!A788", 788)</f>
        <v>788</v>
      </c>
      <c r="F108" s="10" t="s">
        <v>18</v>
      </c>
    </row>
    <row r="109" spans="3:6" x14ac:dyDescent="0.2">
      <c r="C109" s="8">
        <v>101</v>
      </c>
      <c r="D109" s="5" t="str">
        <f>HYPERLINK("#'Table 101'!A1", "After you made the report, did any of the following occur? Select all that apply.")</f>
        <v>After you made the report, did any of the following occur? Select all that apply.</v>
      </c>
      <c r="E109" s="9">
        <f>HYPERLINK("#'Full Results'!A800", 800)</f>
        <v>800</v>
      </c>
      <c r="F109" s="10" t="s">
        <v>18</v>
      </c>
    </row>
    <row r="110" spans="3:6" x14ac:dyDescent="0.2">
      <c r="C110" s="8">
        <v>102</v>
      </c>
      <c r="D110" s="5" t="str">
        <f>HYPERLINK("#'Table 102'!A1", "Why do you not usually report adverts you think may be scams? Select all that apply.")</f>
        <v>Why do you not usually report adverts you think may be scams? Select all that apply.</v>
      </c>
      <c r="E110" s="9">
        <f>HYPERLINK("#'Full Results'!A808", 808)</f>
        <v>808</v>
      </c>
      <c r="F110" s="10" t="s">
        <v>19</v>
      </c>
    </row>
    <row r="111" spans="3:6" x14ac:dyDescent="0.2">
      <c r="C111" s="8">
        <v>103</v>
      </c>
      <c r="D111" s="5" t="str">
        <f>HYPERLINK("#'Table 103'!A1", "How likely do you think action is taken when scams are reported?")</f>
        <v>How likely do you think action is taken when scams are reported?</v>
      </c>
      <c r="E111" s="9">
        <f>HYPERLINK("#'Full Results'!A823", 823)</f>
        <v>823</v>
      </c>
      <c r="F111" s="10" t="s">
        <v>16</v>
      </c>
    </row>
    <row r="112" spans="3:6" x14ac:dyDescent="0.2">
      <c r="C112" s="8">
        <v>104</v>
      </c>
      <c r="D112" s="5" t="str">
        <f>HYPERLINK("#'Table 104'!A1", "Do you think this advert is genuine or a scam?")</f>
        <v>Do you think this advert is genuine or a scam?</v>
      </c>
      <c r="E112" s="9">
        <f>HYPERLINK("#'Full Results'!A832", 832)</f>
        <v>832</v>
      </c>
      <c r="F112" s="10" t="s">
        <v>16</v>
      </c>
    </row>
    <row r="113" spans="3:6" x14ac:dyDescent="0.2">
      <c r="C113" s="8">
        <v>105</v>
      </c>
      <c r="D113" s="5" t="str">
        <f>HYPERLINK("#'Table 105'!A1", "Why do you think this advert is genuine? Select all that apply.")</f>
        <v>Why do you think this advert is genuine? Select all that apply.</v>
      </c>
      <c r="E113" s="9">
        <f>HYPERLINK("#'Full Results'!A840", 840)</f>
        <v>840</v>
      </c>
      <c r="F113" s="10" t="s">
        <v>20</v>
      </c>
    </row>
    <row r="114" spans="3:6" x14ac:dyDescent="0.2">
      <c r="C114" s="8">
        <v>106</v>
      </c>
      <c r="D114" s="5" t="str">
        <f>HYPERLINK("#'Table 106'!A1", "Why do you think this advert is a scam? Select all that apply.")</f>
        <v>Why do you think this advert is a scam? Select all that apply.</v>
      </c>
      <c r="E114" s="9">
        <f>HYPERLINK("#'Full Results'!A856", 856)</f>
        <v>856</v>
      </c>
      <c r="F114" s="10" t="s">
        <v>21</v>
      </c>
    </row>
    <row r="115" spans="3:6" x14ac:dyDescent="0.2">
      <c r="C115" s="8">
        <v>107</v>
      </c>
      <c r="D115" s="5" t="str">
        <f>HYPERLINK("#'Table 107'!A1", "Do you think this advert is genuine or a scam?")</f>
        <v>Do you think this advert is genuine or a scam?</v>
      </c>
      <c r="E115" s="9">
        <f>HYPERLINK("#'Full Results'!A871", 871)</f>
        <v>871</v>
      </c>
      <c r="F115" s="10" t="s">
        <v>16</v>
      </c>
    </row>
    <row r="116" spans="3:6" x14ac:dyDescent="0.2">
      <c r="C116" s="8">
        <v>108</v>
      </c>
      <c r="D116" s="5" t="str">
        <f>HYPERLINK("#'Table 108'!A1", "Why do you think this advert is genuine? Select all that apply.")</f>
        <v>Why do you think this advert is genuine? Select all that apply.</v>
      </c>
      <c r="E116" s="9">
        <f>HYPERLINK("#'Full Results'!A879", 879)</f>
        <v>879</v>
      </c>
      <c r="F116" s="10" t="s">
        <v>22</v>
      </c>
    </row>
    <row r="117" spans="3:6" x14ac:dyDescent="0.2">
      <c r="C117" s="8">
        <v>109</v>
      </c>
      <c r="D117" s="5" t="str">
        <f>HYPERLINK("#'Table 109'!A1", "Why do you think this advert is a scam? Select all that apply.")</f>
        <v>Why do you think this advert is a scam? Select all that apply.</v>
      </c>
      <c r="E117" s="9">
        <f>HYPERLINK("#'Full Results'!A895", 895)</f>
        <v>895</v>
      </c>
      <c r="F117" s="10" t="s">
        <v>23</v>
      </c>
    </row>
    <row r="118" spans="3:6" x14ac:dyDescent="0.2">
      <c r="C118" s="8">
        <v>110</v>
      </c>
      <c r="D118" s="5" t="str">
        <f>HYPERLINK("#'Table 110'!A1", "Do you think this advert is genuine or a scam?")</f>
        <v>Do you think this advert is genuine or a scam?</v>
      </c>
      <c r="E118" s="9">
        <f>HYPERLINK("#'Full Results'!A910", 910)</f>
        <v>910</v>
      </c>
      <c r="F118" s="10" t="s">
        <v>16</v>
      </c>
    </row>
    <row r="119" spans="3:6" x14ac:dyDescent="0.2">
      <c r="C119" s="8">
        <v>111</v>
      </c>
      <c r="D119" s="5" t="str">
        <f>HYPERLINK("#'Table 111'!A1", "Why do you think this advert is genuine? Select all that apply.")</f>
        <v>Why do you think this advert is genuine? Select all that apply.</v>
      </c>
      <c r="E119" s="9">
        <f>HYPERLINK("#'Full Results'!A918", 918)</f>
        <v>918</v>
      </c>
      <c r="F119" s="10" t="s">
        <v>20</v>
      </c>
    </row>
    <row r="120" spans="3:6" x14ac:dyDescent="0.2">
      <c r="C120" s="8">
        <v>112</v>
      </c>
      <c r="D120" s="5" t="str">
        <f>HYPERLINK("#'Table 112'!A1", "Why do you think this advert is a scam? Select all that apply.")</f>
        <v>Why do you think this advert is a scam? Select all that apply.</v>
      </c>
      <c r="E120" s="9">
        <f>HYPERLINK("#'Full Results'!A934", 934)</f>
        <v>934</v>
      </c>
      <c r="F120" s="10" t="s">
        <v>24</v>
      </c>
    </row>
    <row r="121" spans="3:6" x14ac:dyDescent="0.2">
      <c r="C121" s="8">
        <v>113</v>
      </c>
      <c r="D121" s="5" t="str">
        <f>HYPERLINK("#'Table 113'!A1", "Do you think this advert is genuine or a scam?")</f>
        <v>Do you think this advert is genuine or a scam?</v>
      </c>
      <c r="E121" s="9">
        <f>HYPERLINK("#'Full Results'!A949", 949)</f>
        <v>949</v>
      </c>
      <c r="F121" s="10" t="s">
        <v>16</v>
      </c>
    </row>
    <row r="122" spans="3:6" x14ac:dyDescent="0.2">
      <c r="C122" s="8">
        <v>114</v>
      </c>
      <c r="D122" s="5" t="str">
        <f>HYPERLINK("#'Table 114'!A1", "Why do you think this advert is genuine? Select all that apply.")</f>
        <v>Why do you think this advert is genuine? Select all that apply.</v>
      </c>
      <c r="E122" s="9">
        <f>HYPERLINK("#'Full Results'!A957", 957)</f>
        <v>957</v>
      </c>
      <c r="F122" s="10" t="s">
        <v>20</v>
      </c>
    </row>
    <row r="123" spans="3:6" x14ac:dyDescent="0.2">
      <c r="C123" s="8">
        <v>115</v>
      </c>
      <c r="D123" s="5" t="str">
        <f>HYPERLINK("#'Table 115'!A1", "Why do you think this advert is a scam? Select all that apply.")</f>
        <v>Why do you think this advert is a scam? Select all that apply.</v>
      </c>
      <c r="E123" s="9">
        <f>HYPERLINK("#'Full Results'!A973", 973)</f>
        <v>973</v>
      </c>
      <c r="F123" s="10" t="s">
        <v>25</v>
      </c>
    </row>
    <row r="124" spans="3:6" x14ac:dyDescent="0.2">
      <c r="C124" s="8">
        <v>116</v>
      </c>
      <c r="D124" s="5" t="str">
        <f>HYPERLINK("#'Table 116'!A1", "Do you think this advert is genuine or a scam?")</f>
        <v>Do you think this advert is genuine or a scam?</v>
      </c>
      <c r="E124" s="9">
        <f>HYPERLINK("#'Full Results'!A988", 988)</f>
        <v>988</v>
      </c>
      <c r="F124" s="10" t="s">
        <v>16</v>
      </c>
    </row>
    <row r="125" spans="3:6" x14ac:dyDescent="0.2">
      <c r="C125" s="8">
        <v>117</v>
      </c>
      <c r="D125" s="5" t="str">
        <f>HYPERLINK("#'Table 117'!A1", "Why do you think this advert is genuine? Select all that apply.")</f>
        <v>Why do you think this advert is genuine? Select all that apply.</v>
      </c>
      <c r="E125" s="9">
        <f>HYPERLINK("#'Full Results'!A996", 996)</f>
        <v>996</v>
      </c>
      <c r="F125" s="10" t="s">
        <v>20</v>
      </c>
    </row>
    <row r="126" spans="3:6" x14ac:dyDescent="0.2">
      <c r="C126" s="8">
        <v>118</v>
      </c>
      <c r="D126" s="5" t="str">
        <f>HYPERLINK("#'Table 118'!A1", "Why do you think this advert is a scam? Select all that apply.")</f>
        <v>Why do you think this advert is a scam? Select all that apply.</v>
      </c>
      <c r="E126" s="9">
        <f>HYPERLINK("#'Full Results'!A1012", 1012)</f>
        <v>1012</v>
      </c>
      <c r="F126" s="10" t="s">
        <v>26</v>
      </c>
    </row>
    <row r="127" spans="3:6" x14ac:dyDescent="0.2">
      <c r="C127" s="8">
        <v>119</v>
      </c>
      <c r="D127" s="5" t="str">
        <f>HYPERLINK("#'Table 119'!A1", "Do you think this advert is genuine or a scam?")</f>
        <v>Do you think this advert is genuine or a scam?</v>
      </c>
      <c r="E127" s="9">
        <f>HYPERLINK("#'Full Results'!A1027", 1027)</f>
        <v>1027</v>
      </c>
      <c r="F127" s="10" t="s">
        <v>16</v>
      </c>
    </row>
    <row r="128" spans="3:6" x14ac:dyDescent="0.2">
      <c r="C128" s="8">
        <v>120</v>
      </c>
      <c r="D128" s="5" t="str">
        <f>HYPERLINK("#'Table 120'!A1", "Why do you think this advert is genuine? Select all that apply.")</f>
        <v>Why do you think this advert is genuine? Select all that apply.</v>
      </c>
      <c r="E128" s="9">
        <f>HYPERLINK("#'Full Results'!A1035", 1035)</f>
        <v>1035</v>
      </c>
      <c r="F128" s="10" t="s">
        <v>27</v>
      </c>
    </row>
    <row r="129" spans="3:6" x14ac:dyDescent="0.2">
      <c r="C129" s="8">
        <v>121</v>
      </c>
      <c r="D129" s="5" t="str">
        <f>HYPERLINK("#'Table 121'!A1", "Why do you think this advert is a scam? Select all that apply.")</f>
        <v>Why do you think this advert is a scam? Select all that apply.</v>
      </c>
      <c r="E129" s="9">
        <f>HYPERLINK("#'Full Results'!A1051", 1051)</f>
        <v>1051</v>
      </c>
      <c r="F129" s="10" t="s">
        <v>28</v>
      </c>
    </row>
    <row r="130" spans="3:6" x14ac:dyDescent="0.2">
      <c r="C130" s="8">
        <v>122</v>
      </c>
      <c r="D130" s="5" t="str">
        <f>HYPERLINK("#'Table 122'!A1", "Do you think this advert is genuine or a scam?")</f>
        <v>Do you think this advert is genuine or a scam?</v>
      </c>
      <c r="E130" s="9">
        <f>HYPERLINK("#'Full Results'!A1066", 1066)</f>
        <v>1066</v>
      </c>
      <c r="F130" s="10" t="s">
        <v>16</v>
      </c>
    </row>
    <row r="131" spans="3:6" x14ac:dyDescent="0.2">
      <c r="C131" s="8">
        <v>123</v>
      </c>
      <c r="D131" s="5" t="str">
        <f>HYPERLINK("#'Table 123'!A1", "Why do you think this advert is genuine? Select all that apply.")</f>
        <v>Why do you think this advert is genuine? Select all that apply.</v>
      </c>
      <c r="E131" s="9">
        <f>HYPERLINK("#'Full Results'!A1074", 1074)</f>
        <v>1074</v>
      </c>
      <c r="F131" s="10" t="s">
        <v>27</v>
      </c>
    </row>
    <row r="132" spans="3:6" x14ac:dyDescent="0.2">
      <c r="C132" s="8">
        <v>124</v>
      </c>
      <c r="D132" s="5" t="str">
        <f>HYPERLINK("#'Table 124'!A1", "Why do you think this advert is a scam? Select all that apply.")</f>
        <v>Why do you think this advert is a scam? Select all that apply.</v>
      </c>
      <c r="E132" s="9">
        <f>HYPERLINK("#'Full Results'!A1090", 1090)</f>
        <v>1090</v>
      </c>
      <c r="F132" s="10" t="s">
        <v>29</v>
      </c>
    </row>
    <row r="133" spans="3:6" x14ac:dyDescent="0.2">
      <c r="C133" s="8">
        <v>125</v>
      </c>
      <c r="D133" s="5" t="str">
        <f>HYPERLINK("#'Table 125'!A1", "Do you think this advert is genuine or a scam?")</f>
        <v>Do you think this advert is genuine or a scam?</v>
      </c>
      <c r="E133" s="9">
        <f>HYPERLINK("#'Full Results'!A1105", 1105)</f>
        <v>1105</v>
      </c>
      <c r="F133" s="10" t="s">
        <v>16</v>
      </c>
    </row>
    <row r="134" spans="3:6" x14ac:dyDescent="0.2">
      <c r="C134" s="8">
        <v>126</v>
      </c>
      <c r="D134" s="5" t="str">
        <f>HYPERLINK("#'Table 126'!A1", "Why do you think this advert is genuine? Select all that apply.")</f>
        <v>Why do you think this advert is genuine? Select all that apply.</v>
      </c>
      <c r="E134" s="9">
        <f>HYPERLINK("#'Full Results'!A1113", 1113)</f>
        <v>1113</v>
      </c>
      <c r="F134" s="10" t="s">
        <v>30</v>
      </c>
    </row>
    <row r="135" spans="3:6" x14ac:dyDescent="0.2">
      <c r="C135" s="8">
        <v>127</v>
      </c>
      <c r="D135" s="5" t="str">
        <f>HYPERLINK("#'Table 127'!A1", "Why do you think this advert is a scam? Select all that apply.")</f>
        <v>Why do you think this advert is a scam? Select all that apply.</v>
      </c>
      <c r="E135" s="9">
        <f>HYPERLINK("#'Full Results'!A1129", 1129)</f>
        <v>1129</v>
      </c>
      <c r="F135" s="10" t="s">
        <v>31</v>
      </c>
    </row>
    <row r="136" spans="3:6" x14ac:dyDescent="0.2">
      <c r="C136" s="8">
        <v>128</v>
      </c>
      <c r="D136" s="5" t="str">
        <f>HYPERLINK("#'Table 128'!A1", "After seeing these examples, how easy or difficult do you think it is to tell the difference between genuine adverts and scam adverts online?")</f>
        <v>After seeing these examples, how easy or difficult do you think it is to tell the difference between genuine adverts and scam adverts online?</v>
      </c>
      <c r="E136" s="9">
        <f>HYPERLINK("#'Full Results'!A1144", 1144)</f>
        <v>1144</v>
      </c>
      <c r="F136" s="10" t="s">
        <v>16</v>
      </c>
    </row>
    <row r="137" spans="3:6" x14ac:dyDescent="0.2">
      <c r="C137" s="8">
        <v>129</v>
      </c>
      <c r="D137" s="5" t="str">
        <f>HYPERLINK("#'Table 129'!A1", "And after seeing these examples, how confident are you in your ability to recognise a scam advert online?")</f>
        <v>And after seeing these examples, how confident are you in your ability to recognise a scam advert online?</v>
      </c>
      <c r="E137" s="9">
        <f>HYPERLINK("#'Full Results'!A1152", 1152)</f>
        <v>1152</v>
      </c>
      <c r="F137" s="10" t="s">
        <v>16</v>
      </c>
    </row>
    <row r="138" spans="3:6" x14ac:dyDescent="0.2">
      <c r="C138" s="8">
        <v>130</v>
      </c>
      <c r="D138" s="5" t="str">
        <f>HYPERLINK("#'Table 130'!A1", "Grid Summary: To what extent do you agree or disagree with the following statements?")</f>
        <v>Grid Summary: To what extent do you agree or disagree with the following statements?</v>
      </c>
      <c r="E138" s="9">
        <f>HYPERLINK("#'Full Results'!A1163", 1163)</f>
        <v>1163</v>
      </c>
      <c r="F138" s="10"/>
    </row>
    <row r="139" spans="3:6" x14ac:dyDescent="0.2">
      <c r="C139" s="8">
        <v>131</v>
      </c>
      <c r="D139" s="5" t="str">
        <f>HYPERLINK("#'Table 131'!A1", "To what extent do you agree or disagree with the following statements?: There is not enough protection for consumers from online scams.")</f>
        <v>To what extent do you agree or disagree with the following statements?: There is not enough protection for consumers from online scams.</v>
      </c>
      <c r="E139" s="9">
        <f>HYPERLINK("#'Full Results'!A1163", 1163)</f>
        <v>1163</v>
      </c>
      <c r="F139" s="10" t="s">
        <v>16</v>
      </c>
    </row>
    <row r="140" spans="3:6" x14ac:dyDescent="0.2">
      <c r="C140" s="8">
        <v>132</v>
      </c>
      <c r="D140" s="5" t="str">
        <f>HYPERLINK("#'Table 132'!A1", "To what extent do you agree or disagree with the following statements?: Consumers are still vulnerable to scams under the current system.")</f>
        <v>To what extent do you agree or disagree with the following statements?: Consumers are still vulnerable to scams under the current system.</v>
      </c>
      <c r="E140" s="9">
        <f>HYPERLINK("#'Full Results'!A1172", 1172)</f>
        <v>1172</v>
      </c>
      <c r="F140" s="10" t="s">
        <v>16</v>
      </c>
    </row>
    <row r="141" spans="3:6" x14ac:dyDescent="0.2">
      <c r="C141" s="8">
        <v>133</v>
      </c>
      <c r="D141" s="5" t="str">
        <f>HYPERLINK("#'Table 133'!A1", "Grid Summary: To what extent would you support or oppose each of the following measures to tackle scam adverts?")</f>
        <v>Grid Summary: To what extent would you support or oppose each of the following measures to tackle scam adverts?</v>
      </c>
      <c r="E141" s="9">
        <f>HYPERLINK("#'Full Results'!A1181", 1181)</f>
        <v>1181</v>
      </c>
      <c r="F141" s="10"/>
    </row>
    <row r="142" spans="3:6" x14ac:dyDescent="0.2">
      <c r="C142" s="8">
        <v>134</v>
      </c>
      <c r="D142" s="5" t="str">
        <f>HYPERLINK("#'Table 134'!A1", "To what extent would you support or oppose each of the following measures to tackle scam adverts?: Requiring online platforms to verify advertisers before adverts go live")</f>
        <v>To what extent would you support or oppose each of the following measures to tackle scam adverts?: Requiring online platforms to verify advertisers before adverts go live</v>
      </c>
      <c r="E142" s="9">
        <f>HYPERLINK("#'Full Results'!A1181", 1181)</f>
        <v>1181</v>
      </c>
      <c r="F142" s="10" t="s">
        <v>16</v>
      </c>
    </row>
    <row r="143" spans="3:6" x14ac:dyDescent="0.2">
      <c r="C143" s="8">
        <v>135</v>
      </c>
      <c r="D143" s="5" t="str">
        <f>HYPERLINK("#'Table 135'!A1", "To what extent would you support or oppose each of the following measures to tackle scam adverts?: Stronger identity checks for advertisers selling financial products or services")</f>
        <v>To what extent would you support or oppose each of the following measures to tackle scam adverts?: Stronger identity checks for advertisers selling financial products or services</v>
      </c>
      <c r="E143" s="9">
        <f>HYPERLINK("#'Full Results'!A1190", 1190)</f>
        <v>1190</v>
      </c>
      <c r="F143" s="10" t="s">
        <v>16</v>
      </c>
    </row>
    <row r="144" spans="3:6" x14ac:dyDescent="0.2">
      <c r="C144" s="8">
        <v>136</v>
      </c>
      <c r="D144" s="5" t="str">
        <f>HYPERLINK("#'Table 136'!A1", "To what extent would you support or oppose each of the following measures to tackle scam adverts?: Creating a verified list of legitimate advertisers and brands")</f>
        <v>To what extent would you support or oppose each of the following measures to tackle scam adverts?: Creating a verified list of legitimate advertisers and brands</v>
      </c>
      <c r="E144" s="9">
        <f>HYPERLINK("#'Full Results'!A1199", 1199)</f>
        <v>1199</v>
      </c>
      <c r="F144" s="10" t="s">
        <v>16</v>
      </c>
    </row>
    <row r="145" spans="3:6" x14ac:dyDescent="0.2">
      <c r="C145" s="8">
        <v>137</v>
      </c>
      <c r="D145" s="5" t="str">
        <f>HYPERLINK("#'Table 137'!A1", "To what extent would you support or oppose each of the following measures to tackle scam adverts?: Automatically blocking adverts that misuse the name or branding of real companies")</f>
        <v>To what extent would you support or oppose each of the following measures to tackle scam adverts?: Automatically blocking adverts that misuse the name or branding of real companies</v>
      </c>
      <c r="E145" s="9">
        <f>HYPERLINK("#'Full Results'!A1208", 1208)</f>
        <v>1208</v>
      </c>
      <c r="F145" s="10" t="s">
        <v>16</v>
      </c>
    </row>
    <row r="146" spans="3:6" x14ac:dyDescent="0.2">
      <c r="C146" s="8">
        <v>138</v>
      </c>
      <c r="D146" s="5" t="str">
        <f>HYPERLINK("#'Table 138'!A1", "To what extent would you support or oppose each of the following measures to tackle scam adverts?: Stronger checks on adverts using celebrities, public figures or company executives")</f>
        <v>To what extent would you support or oppose each of the following measures to tackle scam adverts?: Stronger checks on adverts using celebrities, public figures or company executives</v>
      </c>
      <c r="E146" s="9">
        <f>HYPERLINK("#'Full Results'!A1217", 1217)</f>
        <v>1217</v>
      </c>
      <c r="F146" s="10" t="s">
        <v>16</v>
      </c>
    </row>
    <row r="147" spans="3:6" x14ac:dyDescent="0.2">
      <c r="C147" s="8">
        <v>139</v>
      </c>
      <c r="D147" s="5" t="str">
        <f>HYPERLINK("#'Table 139'!A1", "To what extent would you support or oppose each of the following measures to tackle scam adverts?: Stronger action against adverts using AI-generated or deepfake images, voices or videos")</f>
        <v>To what extent would you support or oppose each of the following measures to tackle scam adverts?: Stronger action against adverts using AI-generated or deepfake images, voices or videos</v>
      </c>
      <c r="E147" s="9">
        <f>HYPERLINK("#'Full Results'!A1226", 1226)</f>
        <v>1226</v>
      </c>
      <c r="F147" s="10" t="s">
        <v>16</v>
      </c>
    </row>
    <row r="148" spans="3:6" x14ac:dyDescent="0.2">
      <c r="C148" s="8">
        <v>140</v>
      </c>
      <c r="D148" s="5" t="str">
        <f>HYPERLINK("#'Table 140'!A1", "Grid Summary: To what extent would you support or oppose each of the following measures to tackle scam adverts?")</f>
        <v>Grid Summary: To what extent would you support or oppose each of the following measures to tackle scam adverts?</v>
      </c>
      <c r="E148" s="9">
        <f>HYPERLINK("#'Full Results'!A1235", 1235)</f>
        <v>1235</v>
      </c>
      <c r="F148" s="10"/>
    </row>
    <row r="149" spans="3:6" x14ac:dyDescent="0.2">
      <c r="C149" s="8">
        <v>141</v>
      </c>
      <c r="D149" s="5" t="str">
        <f>HYPERLINK("#'Table 141'!A1", "To what extent would you support or oppose each of the following measures to tackle scam adverts?: Faster removal of scam adverts once reported")</f>
        <v>To what extent would you support or oppose each of the following measures to tackle scam adverts?: Faster removal of scam adverts once reported</v>
      </c>
      <c r="E149" s="9">
        <f>HYPERLINK("#'Full Results'!A1235", 1235)</f>
        <v>1235</v>
      </c>
      <c r="F149" s="10" t="s">
        <v>16</v>
      </c>
    </row>
    <row r="150" spans="3:6" x14ac:dyDescent="0.2">
      <c r="C150" s="8">
        <v>142</v>
      </c>
      <c r="D150" s="5" t="str">
        <f>HYPERLINK("#'Table 142'!A1", "To what extent would you support or oppose each of the following measures to tackle scam adverts?: Automatically detecting and removing duplicate versions of scam adverts")</f>
        <v>To what extent would you support or oppose each of the following measures to tackle scam adverts?: Automatically detecting and removing duplicate versions of scam adverts</v>
      </c>
      <c r="E150" s="9">
        <f>HYPERLINK("#'Full Results'!A1244", 1244)</f>
        <v>1244</v>
      </c>
      <c r="F150" s="10" t="s">
        <v>16</v>
      </c>
    </row>
    <row r="151" spans="3:6" x14ac:dyDescent="0.2">
      <c r="C151" s="8">
        <v>143</v>
      </c>
      <c r="D151" s="5" t="str">
        <f>HYPERLINK("#'Table 143'!A1", "To what extent would you support or oppose each of the following measures to tackle scam adverts?: Detecting adverts that redirect users to suspicious websites after approval")</f>
        <v>To what extent would you support or oppose each of the following measures to tackle scam adverts?: Detecting adverts that redirect users to suspicious websites after approval</v>
      </c>
      <c r="E151" s="9">
        <f>HYPERLINK("#'Full Results'!A1253", 1253)</f>
        <v>1253</v>
      </c>
      <c r="F151" s="10" t="s">
        <v>16</v>
      </c>
    </row>
    <row r="152" spans="3:6" x14ac:dyDescent="0.2">
      <c r="C152" s="8">
        <v>144</v>
      </c>
      <c r="D152" s="5" t="str">
        <f>HYPERLINK("#'Table 144'!A1", "To what extent would you support or oppose each of the following measures to tackle scam adverts?: Publishing transparency reports on scam advert detection and removal")</f>
        <v>To what extent would you support or oppose each of the following measures to tackle scam adverts?: Publishing transparency reports on scam advert detection and removal</v>
      </c>
      <c r="E152" s="9">
        <f>HYPERLINK("#'Full Results'!A1262", 1262)</f>
        <v>1262</v>
      </c>
      <c r="F152" s="10" t="s">
        <v>16</v>
      </c>
    </row>
    <row r="153" spans="3:6" x14ac:dyDescent="0.2">
      <c r="C153" s="8">
        <v>145</v>
      </c>
      <c r="D153" s="5" t="str">
        <f>HYPERLINK("#'Table 145'!A1", "To what extent would you support or oppose each of the following measures to tackle scam adverts?: Letting users know what action was taken after they report a scam advert")</f>
        <v>To what extent would you support or oppose each of the following measures to tackle scam adverts?: Letting users know what action was taken after they report a scam advert</v>
      </c>
      <c r="E153" s="9">
        <f>HYPERLINK("#'Full Results'!A1271", 1271)</f>
        <v>1271</v>
      </c>
      <c r="F153" s="10" t="s">
        <v>16</v>
      </c>
    </row>
    <row r="154" spans="3:6" x14ac:dyDescent="0.2">
      <c r="C154" s="8">
        <v>146</v>
      </c>
      <c r="D154" s="5" t="str">
        <f>HYPERLINK("#'Table 146'!A1", "To what extent would you support or oppose each of the following measures to tackle scam adverts?: Showing warnings before users click on high-risk adverts")</f>
        <v>To what extent would you support or oppose each of the following measures to tackle scam adverts?: Showing warnings before users click on high-risk adverts</v>
      </c>
      <c r="E154" s="9">
        <f>HYPERLINK("#'Full Results'!A1280", 1280)</f>
        <v>1280</v>
      </c>
      <c r="F154" s="10" t="s">
        <v>16</v>
      </c>
    </row>
    <row r="155" spans="3:6" x14ac:dyDescent="0.2">
      <c r="C155" s="8">
        <v>147</v>
      </c>
      <c r="D155" s="5" t="str">
        <f>HYPERLINK("#'Table 147'!A1", "To what extent would you support or oppose each of the following measures to tackle scam adverts?: Financial penalties for firms that fail to meet their responsibilities to protect consumers")</f>
        <v>To what extent would you support or oppose each of the following measures to tackle scam adverts?: Financial penalties for firms that fail to meet their responsibilities to protect consumers</v>
      </c>
      <c r="E155" s="9">
        <f>HYPERLINK("#'Full Results'!A1289", 1289)</f>
        <v>1289</v>
      </c>
      <c r="F155" s="10" t="s">
        <v>16</v>
      </c>
    </row>
    <row r="156" spans="3:6" x14ac:dyDescent="0.2">
      <c r="C156" s="8">
        <v>148</v>
      </c>
      <c r="D156" s="5" t="str">
        <f>HYPERLINK("#'Table 148'!A1", "Which of the following would give you more confidence in safely navigating the internet and making online purchases? Select up to three.")</f>
        <v>Which of the following would give you more confidence in safely navigating the internet and making online purchases? Select up to three.</v>
      </c>
      <c r="E156" s="9">
        <f>HYPERLINK("#'Full Results'!A1298", 1298)</f>
        <v>1298</v>
      </c>
      <c r="F156" s="10" t="s">
        <v>16</v>
      </c>
    </row>
    <row r="157" spans="3:6" x14ac:dyDescent="0.2">
      <c r="C157" s="8">
        <v>149</v>
      </c>
      <c r="D157" s="5" t="str">
        <f>HYPERLINK("#'Table 149'!A1", "Grid Summary: How much responsibility, if any, should each of the following have for reducing scam adverts online?")</f>
        <v>Grid Summary: How much responsibility, if any, should each of the following have for reducing scam adverts online?</v>
      </c>
      <c r="E157" s="9">
        <f>HYPERLINK("#'Full Results'!A1308", 1308)</f>
        <v>1308</v>
      </c>
      <c r="F157" s="10"/>
    </row>
    <row r="158" spans="3:6" x14ac:dyDescent="0.2">
      <c r="C158" s="8">
        <v>150</v>
      </c>
      <c r="D158" s="5" t="str">
        <f>HYPERLINK("#'Table 150'!A1", "How much responsibility, if any, should each of the following have for reducing scam adverts online?: Social media, search and video platforms")</f>
        <v>How much responsibility, if any, should each of the following have for reducing scam adverts online?: Social media, search and video platforms</v>
      </c>
      <c r="E158" s="9">
        <f>HYPERLINK("#'Full Results'!A1308", 1308)</f>
        <v>1308</v>
      </c>
      <c r="F158" s="10" t="s">
        <v>16</v>
      </c>
    </row>
    <row r="159" spans="3:6" x14ac:dyDescent="0.2">
      <c r="C159" s="8">
        <v>151</v>
      </c>
      <c r="D159" s="5" t="str">
        <f>HYPERLINK("#'Table 151'!A1", "How much responsibility, if any, should each of the following have for reducing scam adverts online?: Companies that sell advertising space online (for example, websites, apps, or platforms that host adverts)")</f>
        <v>How much responsibility, if any, should each of the following have for reducing scam adverts online?: Companies that sell advertising space online (for example, websites, apps, or platforms that host adverts)</v>
      </c>
      <c r="E159" s="9">
        <f>HYPERLINK("#'Full Results'!A1316", 1316)</f>
        <v>1316</v>
      </c>
      <c r="F159" s="10" t="s">
        <v>16</v>
      </c>
    </row>
    <row r="160" spans="3:6" x14ac:dyDescent="0.2">
      <c r="C160" s="8">
        <v>152</v>
      </c>
      <c r="D160" s="5" t="str">
        <f>HYPERLINK("#'Table 152'!A1", "How much responsibility, if any, should each of the following have for reducing scam adverts online?: Banks, fintechs and payment providers")</f>
        <v>How much responsibility, if any, should each of the following have for reducing scam adverts online?: Banks, fintechs and payment providers</v>
      </c>
      <c r="E160" s="9">
        <f>HYPERLINK("#'Full Results'!A1324", 1324)</f>
        <v>1324</v>
      </c>
      <c r="F160" s="10" t="s">
        <v>16</v>
      </c>
    </row>
    <row r="161" spans="3:6" x14ac:dyDescent="0.2">
      <c r="C161" s="8">
        <v>153</v>
      </c>
      <c r="D161" s="5" t="str">
        <f>HYPERLINK("#'Table 153'!A1", "How much responsibility, if any, should each of the following have for reducing scam adverts online?: Financial services firms whose brands are impersonated")</f>
        <v>How much responsibility, if any, should each of the following have for reducing scam adverts online?: Financial services firms whose brands are impersonated</v>
      </c>
      <c r="E161" s="9">
        <f>HYPERLINK("#'Full Results'!A1332", 1332)</f>
        <v>1332</v>
      </c>
      <c r="F161" s="10" t="s">
        <v>16</v>
      </c>
    </row>
    <row r="162" spans="3:6" x14ac:dyDescent="0.2">
      <c r="C162" s="8">
        <v>154</v>
      </c>
      <c r="D162" s="5" t="str">
        <f>HYPERLINK("#'Table 154'!A1", "How much responsibility, if any, should each of the following have for reducing scam adverts online?: Police and law enforcement")</f>
        <v>How much responsibility, if any, should each of the following have for reducing scam adverts online?: Police and law enforcement</v>
      </c>
      <c r="E162" s="9">
        <f>HYPERLINK("#'Full Results'!A1340", 1340)</f>
        <v>1340</v>
      </c>
      <c r="F162" s="10" t="s">
        <v>16</v>
      </c>
    </row>
    <row r="163" spans="3:6" x14ac:dyDescent="0.2">
      <c r="C163" s="8">
        <v>155</v>
      </c>
      <c r="D163" s="5" t="str">
        <f>HYPERLINK("#'Table 155'!A1", "How much responsibility, if any, should each of the following have for reducing scam adverts online?: Regulators")</f>
        <v>How much responsibility, if any, should each of the following have for reducing scam adverts online?: Regulators</v>
      </c>
      <c r="E163" s="9">
        <f>HYPERLINK("#'Full Results'!A1348", 1348)</f>
        <v>1348</v>
      </c>
      <c r="F163" s="10" t="s">
        <v>16</v>
      </c>
    </row>
    <row r="164" spans="3:6" x14ac:dyDescent="0.2">
      <c r="C164" s="8">
        <v>156</v>
      </c>
      <c r="D164" s="5" t="str">
        <f>HYPERLINK("#'Table 156'!A1", "How much responsibility, if any, should each of the following have for reducing scam adverts online?: Government")</f>
        <v>How much responsibility, if any, should each of the following have for reducing scam adverts online?: Government</v>
      </c>
      <c r="E164" s="9">
        <f>HYPERLINK("#'Full Results'!A1356", 1356)</f>
        <v>1356</v>
      </c>
      <c r="F164" s="10" t="s">
        <v>16</v>
      </c>
    </row>
    <row r="165" spans="3:6" x14ac:dyDescent="0.2">
      <c r="C165" s="8">
        <v>157</v>
      </c>
      <c r="D165" s="5" t="str">
        <f>HYPERLINK("#'Table 157'!A1", "How much responsibility, if any, should each of the following have for reducing scam adverts online?: Individual internet users")</f>
        <v>How much responsibility, if any, should each of the following have for reducing scam adverts online?: Individual internet users</v>
      </c>
      <c r="E165" s="9">
        <f>HYPERLINK("#'Full Results'!A1364", 1364)</f>
        <v>1364</v>
      </c>
      <c r="F165" s="10" t="s">
        <v>16</v>
      </c>
    </row>
    <row r="166" spans="3:6" x14ac:dyDescent="0.2">
      <c r="C166" s="8">
        <v>158</v>
      </c>
      <c r="D166" s="5" t="str">
        <f>HYPERLINK("#'Table 158'!A1", "How much responsibility, if any, should each of the following have for reducing scam adverts online?: Celebrities, influencers or public figures whose image is misused")</f>
        <v>How much responsibility, if any, should each of the following have for reducing scam adverts online?: Celebrities, influencers or public figures whose image is misused</v>
      </c>
      <c r="E166" s="9">
        <f>HYPERLINK("#'Full Results'!A1372", 1372)</f>
        <v>1372</v>
      </c>
      <c r="F166" s="10" t="s">
        <v>16</v>
      </c>
    </row>
    <row r="167" spans="3:6" x14ac:dyDescent="0.2">
      <c r="C167" s="8">
        <v>159</v>
      </c>
      <c r="D167" s="5" t="str">
        <f>HYPERLINK("#'Table 159'!A1", "Wordcloud: When you think of scam adverts online, what types of adverts or scams come to mind first?")</f>
        <v>Wordcloud: When you think of scam adverts online, what types of adverts or scams come to mind first?</v>
      </c>
      <c r="E167" s="9" t="s">
        <v>32</v>
      </c>
      <c r="F167" s="10"/>
    </row>
    <row r="168" spans="3:6" x14ac:dyDescent="0.2">
      <c r="C168" s="8">
        <v>160</v>
      </c>
      <c r="D168" s="5" t="str">
        <f>HYPERLINK("#'Table 160'!A1", "Wordcloud: In your own words, what has been the biggest news story of the last week?")</f>
        <v>Wordcloud: In your own words, what has been the biggest news story of the last week?</v>
      </c>
      <c r="E168" s="9" t="s">
        <v>32</v>
      </c>
      <c r="F168" s="10"/>
    </row>
  </sheetData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0.11378344231408009</v>
      </c>
      <c r="D9" s="17">
        <v>0.12108034392510771</v>
      </c>
      <c r="E9" s="17">
        <v>0.1436289031513282</v>
      </c>
      <c r="F9" s="17">
        <v>0.1125722657006627</v>
      </c>
      <c r="G9" s="17">
        <v>0.12312812905897511</v>
      </c>
      <c r="H9" s="17">
        <v>0.1195088628638669</v>
      </c>
      <c r="I9" s="17">
        <v>7.4312068799462602E-2</v>
      </c>
      <c r="K9" s="17">
        <v>0.11323360353755479</v>
      </c>
      <c r="L9" s="17">
        <v>0.1125082617174777</v>
      </c>
      <c r="N9" s="17">
        <v>0.1437131647800266</v>
      </c>
      <c r="O9" s="17">
        <v>6.232227034351645E-2</v>
      </c>
      <c r="P9" s="17">
        <v>0.1191007230839678</v>
      </c>
      <c r="Q9" s="17">
        <v>0.1191063832413933</v>
      </c>
      <c r="R9" s="17">
        <v>0.1229294716444134</v>
      </c>
      <c r="S9" s="17">
        <v>0.1332588630145802</v>
      </c>
      <c r="T9" s="17">
        <v>5.399739284481294E-2</v>
      </c>
      <c r="U9" s="17">
        <v>0.10307335741517799</v>
      </c>
      <c r="V9" s="17">
        <v>0.13136002118371889</v>
      </c>
      <c r="W9" s="17">
        <v>0.1284507287657303</v>
      </c>
      <c r="X9" s="17">
        <v>9.6635554410708036E-2</v>
      </c>
      <c r="Y9" s="17">
        <v>9.1078576007262504E-2</v>
      </c>
      <c r="AA9" s="17">
        <v>8.9097871193859549E-2</v>
      </c>
      <c r="AB9" s="17">
        <v>0.15946062299891331</v>
      </c>
      <c r="AC9" s="17">
        <v>0.13447254508798459</v>
      </c>
      <c r="AD9" s="17">
        <v>0.14929342963238479</v>
      </c>
      <c r="AE9" s="17">
        <v>9.8006599569308545E-2</v>
      </c>
      <c r="AF9" s="17">
        <v>0.15125575947278341</v>
      </c>
      <c r="AG9" s="17">
        <v>7.6132585949956616E-2</v>
      </c>
      <c r="AH9" s="17">
        <v>5.1397459122604038E-2</v>
      </c>
      <c r="AI9" s="17">
        <v>9.3646153825781009E-2</v>
      </c>
    </row>
    <row r="10" spans="2:37" ht="19" customHeight="1" x14ac:dyDescent="0.2">
      <c r="B10" s="20" t="s">
        <v>90</v>
      </c>
      <c r="C10" s="17">
        <v>0.2097321426757108</v>
      </c>
      <c r="D10" s="17">
        <v>0.19737739252322489</v>
      </c>
      <c r="E10" s="17">
        <v>0.29285981231689873</v>
      </c>
      <c r="F10" s="17">
        <v>0.27168895607538052</v>
      </c>
      <c r="G10" s="17">
        <v>0.19723367750933299</v>
      </c>
      <c r="H10" s="17">
        <v>0.1775020003795624</v>
      </c>
      <c r="I10" s="17">
        <v>0.13204537892390961</v>
      </c>
      <c r="K10" s="17">
        <v>0.23651038044255471</v>
      </c>
      <c r="L10" s="17">
        <v>0.18394548135849151</v>
      </c>
      <c r="N10" s="17">
        <v>0.1876766274807157</v>
      </c>
      <c r="O10" s="17">
        <v>0.18242179257524091</v>
      </c>
      <c r="P10" s="17">
        <v>0.1937347719388221</v>
      </c>
      <c r="Q10" s="17">
        <v>0.14762657501580789</v>
      </c>
      <c r="R10" s="17">
        <v>0.2165082275223327</v>
      </c>
      <c r="S10" s="17">
        <v>0.21701474860505501</v>
      </c>
      <c r="T10" s="17">
        <v>0.20989306879716799</v>
      </c>
      <c r="U10" s="17">
        <v>0.2428350996534345</v>
      </c>
      <c r="V10" s="17">
        <v>0.22261894164089779</v>
      </c>
      <c r="W10" s="17">
        <v>0.22525029549594389</v>
      </c>
      <c r="X10" s="17">
        <v>0.19182801206196309</v>
      </c>
      <c r="Y10" s="17">
        <v>0.2025115567998948</v>
      </c>
      <c r="AA10" s="17">
        <v>0.20192999124573069</v>
      </c>
      <c r="AB10" s="17">
        <v>0.27504493800048307</v>
      </c>
      <c r="AC10" s="17">
        <v>0.20753195178481859</v>
      </c>
      <c r="AD10" s="17">
        <v>0.24562255747633621</v>
      </c>
      <c r="AE10" s="17">
        <v>0.1795772473913842</v>
      </c>
      <c r="AF10" s="17">
        <v>0.21893071110554491</v>
      </c>
      <c r="AG10" s="17">
        <v>0.1448902567697205</v>
      </c>
      <c r="AH10" s="17">
        <v>0.1483948573566212</v>
      </c>
      <c r="AI10" s="17">
        <v>0.22346620303511069</v>
      </c>
    </row>
    <row r="11" spans="2:37" ht="19" customHeight="1" x14ac:dyDescent="0.2">
      <c r="B11" s="20" t="s">
        <v>83</v>
      </c>
      <c r="C11" s="17">
        <v>0.12534467147611161</v>
      </c>
      <c r="D11" s="17">
        <v>0.18494096363925999</v>
      </c>
      <c r="E11" s="17">
        <v>0.16952249204038949</v>
      </c>
      <c r="F11" s="17">
        <v>0.18529017698345179</v>
      </c>
      <c r="G11" s="17">
        <v>0.1131341948021292</v>
      </c>
      <c r="H11" s="17">
        <v>4.8548748784844907E-2</v>
      </c>
      <c r="I11" s="17">
        <v>6.2764200854097368E-2</v>
      </c>
      <c r="K11" s="17">
        <v>0.124373501473305</v>
      </c>
      <c r="L11" s="17">
        <v>0.12619996015663279</v>
      </c>
      <c r="N11" s="17">
        <v>9.1053324963322024E-2</v>
      </c>
      <c r="O11" s="17">
        <v>0.19596577139305649</v>
      </c>
      <c r="P11" s="17">
        <v>0.1002146909808556</v>
      </c>
      <c r="Q11" s="17">
        <v>0.18991049293253071</v>
      </c>
      <c r="R11" s="17">
        <v>0.1121443447420878</v>
      </c>
      <c r="S11" s="17">
        <v>0.13771044869931931</v>
      </c>
      <c r="T11" s="17">
        <v>0.16227420495941949</v>
      </c>
      <c r="U11" s="17">
        <v>0.14485479266387699</v>
      </c>
      <c r="V11" s="17">
        <v>0.1437877359711861</v>
      </c>
      <c r="W11" s="17">
        <v>0.1360709555261978</v>
      </c>
      <c r="X11" s="17">
        <v>6.1082250047198583E-2</v>
      </c>
      <c r="Y11" s="17">
        <v>9.1202120297538214E-2</v>
      </c>
      <c r="AA11" s="17">
        <v>0.15371826633027921</v>
      </c>
      <c r="AB11" s="17">
        <v>0.1425947982800938</v>
      </c>
      <c r="AC11" s="17">
        <v>0.1212970797789016</v>
      </c>
      <c r="AD11" s="17">
        <v>0.126330952885506</v>
      </c>
      <c r="AE11" s="17">
        <v>0.1237338027588316</v>
      </c>
      <c r="AF11" s="17">
        <v>8.4808360012853926E-2</v>
      </c>
      <c r="AG11" s="17">
        <v>7.8735951900226295E-2</v>
      </c>
      <c r="AH11" s="17">
        <v>0.10374095134370979</v>
      </c>
      <c r="AI11" s="17">
        <v>0.1236123854752276</v>
      </c>
    </row>
    <row r="12" spans="2:37" ht="19" customHeight="1" x14ac:dyDescent="0.2">
      <c r="B12" s="20" t="s">
        <v>91</v>
      </c>
      <c r="C12" s="17">
        <v>0.11414771704408019</v>
      </c>
      <c r="D12" s="17">
        <v>0.14828215214821239</v>
      </c>
      <c r="E12" s="17">
        <v>0.1114898177896021</v>
      </c>
      <c r="F12" s="17">
        <v>0.1086057113444216</v>
      </c>
      <c r="G12" s="17">
        <v>0.14484017248694001</v>
      </c>
      <c r="H12" s="17">
        <v>0.1146656800458155</v>
      </c>
      <c r="I12" s="17">
        <v>7.2858156148891157E-2</v>
      </c>
      <c r="K12" s="17">
        <v>0.1103905362459877</v>
      </c>
      <c r="L12" s="17">
        <v>0.11765978228714261</v>
      </c>
      <c r="N12" s="17">
        <v>0.11123063432778819</v>
      </c>
      <c r="O12" s="17">
        <v>0.15370235505818089</v>
      </c>
      <c r="P12" s="17">
        <v>7.9947599000869521E-2</v>
      </c>
      <c r="Q12" s="17">
        <v>7.2752203849041658E-2</v>
      </c>
      <c r="R12" s="17">
        <v>0.1042063549762373</v>
      </c>
      <c r="S12" s="17">
        <v>9.8449356355628626E-2</v>
      </c>
      <c r="T12" s="17">
        <v>0.11148681087665439</v>
      </c>
      <c r="U12" s="17">
        <v>0.15525447160899941</v>
      </c>
      <c r="V12" s="17">
        <v>0.1275498450079578</v>
      </c>
      <c r="W12" s="17">
        <v>0.10195880178629629</v>
      </c>
      <c r="X12" s="17">
        <v>0.13103701987904651</v>
      </c>
      <c r="Y12" s="17">
        <v>0.10993470554192469</v>
      </c>
      <c r="AA12" s="17">
        <v>7.7478122821035389E-2</v>
      </c>
      <c r="AB12" s="17">
        <v>0.12507679888173939</v>
      </c>
      <c r="AC12" s="17">
        <v>8.3540245118922524E-2</v>
      </c>
      <c r="AD12" s="17">
        <v>0.15038217687655561</v>
      </c>
      <c r="AE12" s="17">
        <v>0.1098316455814662</v>
      </c>
      <c r="AF12" s="17">
        <v>8.6228371130255249E-2</v>
      </c>
      <c r="AG12" s="17">
        <v>9.1772138109987703E-2</v>
      </c>
      <c r="AH12" s="17">
        <v>0.12844302143922201</v>
      </c>
      <c r="AI12" s="17">
        <v>0.16777671325209961</v>
      </c>
    </row>
    <row r="13" spans="2:37" ht="19" customHeight="1" x14ac:dyDescent="0.2">
      <c r="B13" s="20" t="s">
        <v>85</v>
      </c>
      <c r="C13" s="17">
        <v>6.0286679379571342E-2</v>
      </c>
      <c r="D13" s="17">
        <v>9.7277654155539808E-2</v>
      </c>
      <c r="E13" s="17">
        <v>5.6267509992799981E-2</v>
      </c>
      <c r="F13" s="17">
        <v>4.7783306537816907E-2</v>
      </c>
      <c r="G13" s="17">
        <v>6.8812890076726987E-2</v>
      </c>
      <c r="H13" s="17">
        <v>5.2699848913135693E-2</v>
      </c>
      <c r="I13" s="17">
        <v>4.7314489900105193E-2</v>
      </c>
      <c r="K13" s="17">
        <v>5.7993784910954957E-2</v>
      </c>
      <c r="L13" s="17">
        <v>6.2883248847933462E-2</v>
      </c>
      <c r="N13" s="17">
        <v>6.1212338034366681E-2</v>
      </c>
      <c r="O13" s="17">
        <v>9.4771166631407028E-2</v>
      </c>
      <c r="P13" s="17">
        <v>4.0109103004019153E-2</v>
      </c>
      <c r="Q13" s="17">
        <v>7.2231016068075055E-2</v>
      </c>
      <c r="R13" s="17">
        <v>5.1050200633975883E-2</v>
      </c>
      <c r="S13" s="17">
        <v>3.4732320229790399E-2</v>
      </c>
      <c r="T13" s="17">
        <v>7.5353631939351379E-2</v>
      </c>
      <c r="U13" s="17">
        <v>4.7666310893313357E-2</v>
      </c>
      <c r="V13" s="17">
        <v>7.6444401115962235E-2</v>
      </c>
      <c r="W13" s="17">
        <v>4.9646795267223147E-2</v>
      </c>
      <c r="X13" s="17">
        <v>6.7465533809420816E-2</v>
      </c>
      <c r="Y13" s="17">
        <v>7.254907607404916E-2</v>
      </c>
      <c r="AA13" s="17">
        <v>4.5552148520369852E-2</v>
      </c>
      <c r="AB13" s="17">
        <v>2.673393793871609E-2</v>
      </c>
      <c r="AC13" s="17">
        <v>8.0877666165406148E-2</v>
      </c>
      <c r="AD13" s="17">
        <v>7.7172269971849047E-2</v>
      </c>
      <c r="AE13" s="17">
        <v>7.4197851378403706E-2</v>
      </c>
      <c r="AF13" s="17">
        <v>8.6603128569798085E-2</v>
      </c>
      <c r="AG13" s="17">
        <v>7.545768531595512E-2</v>
      </c>
      <c r="AH13" s="17">
        <v>3.9793387767063509E-2</v>
      </c>
      <c r="AI13" s="17">
        <v>8.7150945262350274E-2</v>
      </c>
    </row>
    <row r="14" spans="2:37" ht="19" customHeight="1" x14ac:dyDescent="0.2">
      <c r="B14" s="20" t="s">
        <v>86</v>
      </c>
      <c r="C14" s="17">
        <v>0.1713362768570256</v>
      </c>
      <c r="D14" s="17">
        <v>0.14070279957194379</v>
      </c>
      <c r="E14" s="17">
        <v>0.1245528986814827</v>
      </c>
      <c r="F14" s="17">
        <v>0.1493290731837518</v>
      </c>
      <c r="G14" s="17">
        <v>0.22576829106876789</v>
      </c>
      <c r="H14" s="17">
        <v>0.21286775376452391</v>
      </c>
      <c r="I14" s="17">
        <v>0.17529559564045469</v>
      </c>
      <c r="K14" s="17">
        <v>0.1570906302616801</v>
      </c>
      <c r="L14" s="17">
        <v>0.18626968995464391</v>
      </c>
      <c r="N14" s="17">
        <v>0.1491392432031266</v>
      </c>
      <c r="O14" s="17">
        <v>0.170015604136625</v>
      </c>
      <c r="P14" s="17">
        <v>0.24379890418832531</v>
      </c>
      <c r="Q14" s="17">
        <v>0.1179214804907819</v>
      </c>
      <c r="R14" s="17">
        <v>0.22172315163036099</v>
      </c>
      <c r="S14" s="17">
        <v>0.17470820494790729</v>
      </c>
      <c r="T14" s="17">
        <v>0.1639843563561118</v>
      </c>
      <c r="U14" s="17">
        <v>0.1310962198760052</v>
      </c>
      <c r="V14" s="17">
        <v>0.1585545922841517</v>
      </c>
      <c r="W14" s="17">
        <v>0.16854321946091319</v>
      </c>
      <c r="X14" s="17">
        <v>0.2186853331347903</v>
      </c>
      <c r="Y14" s="17">
        <v>0.14086147433401139</v>
      </c>
      <c r="AA14" s="17">
        <v>0.1218444925759543</v>
      </c>
      <c r="AB14" s="17">
        <v>0.11776703357771991</v>
      </c>
      <c r="AC14" s="17">
        <v>0.19632386058433041</v>
      </c>
      <c r="AD14" s="17">
        <v>0.16148936266932201</v>
      </c>
      <c r="AE14" s="17">
        <v>0.1928766332652431</v>
      </c>
      <c r="AF14" s="17">
        <v>0.16837245797920361</v>
      </c>
      <c r="AG14" s="17">
        <v>0.21430894200466061</v>
      </c>
      <c r="AH14" s="17">
        <v>0.26863110708254812</v>
      </c>
      <c r="AI14" s="17">
        <v>0.17098185099372151</v>
      </c>
    </row>
    <row r="15" spans="2:37" ht="19" customHeight="1" x14ac:dyDescent="0.2">
      <c r="B15" s="20" t="s">
        <v>92</v>
      </c>
      <c r="C15" s="17">
        <v>0.20536907025342019</v>
      </c>
      <c r="D15" s="17">
        <v>0.11033869403671109</v>
      </c>
      <c r="E15" s="17">
        <v>0.10167856602749881</v>
      </c>
      <c r="F15" s="17">
        <v>0.1247305101745146</v>
      </c>
      <c r="G15" s="17">
        <v>0.1270826449971279</v>
      </c>
      <c r="H15" s="17">
        <v>0.27420710524825082</v>
      </c>
      <c r="I15" s="17">
        <v>0.43541010973307942</v>
      </c>
      <c r="K15" s="17">
        <v>0.2004075631279629</v>
      </c>
      <c r="L15" s="17">
        <v>0.21053357567767819</v>
      </c>
      <c r="N15" s="17">
        <v>0.25597466721065398</v>
      </c>
      <c r="O15" s="17">
        <v>0.14080103986197329</v>
      </c>
      <c r="P15" s="17">
        <v>0.22309420780314071</v>
      </c>
      <c r="Q15" s="17">
        <v>0.28045184840236959</v>
      </c>
      <c r="R15" s="17">
        <v>0.17143824885059181</v>
      </c>
      <c r="S15" s="17">
        <v>0.20412605814771889</v>
      </c>
      <c r="T15" s="17">
        <v>0.22301053422648201</v>
      </c>
      <c r="U15" s="17">
        <v>0.17521974788919259</v>
      </c>
      <c r="V15" s="17">
        <v>0.13968446279612509</v>
      </c>
      <c r="W15" s="17">
        <v>0.19007920369769529</v>
      </c>
      <c r="X15" s="17">
        <v>0.23326629665687251</v>
      </c>
      <c r="Y15" s="17">
        <v>0.29186249094531908</v>
      </c>
      <c r="AA15" s="17">
        <v>0.31037910731277091</v>
      </c>
      <c r="AB15" s="17">
        <v>0.1533218703223343</v>
      </c>
      <c r="AC15" s="17">
        <v>0.17595665147963621</v>
      </c>
      <c r="AD15" s="17">
        <v>8.9709250488046316E-2</v>
      </c>
      <c r="AE15" s="17">
        <v>0.22177622005536271</v>
      </c>
      <c r="AF15" s="17">
        <v>0.20380121172956089</v>
      </c>
      <c r="AG15" s="17">
        <v>0.31870243994949321</v>
      </c>
      <c r="AH15" s="17">
        <v>0.25959921588823143</v>
      </c>
      <c r="AI15" s="17">
        <v>0.1333657481557092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J20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10" width="20" customWidth="1"/>
  </cols>
  <sheetData>
    <row r="2" spans="2:10" ht="40" customHeight="1" x14ac:dyDescent="0.2">
      <c r="D2" s="18" t="s">
        <v>414</v>
      </c>
    </row>
    <row r="6" spans="2:10" ht="50" customHeight="1" x14ac:dyDescent="0.2">
      <c r="C6" s="19" t="s">
        <v>415</v>
      </c>
      <c r="D6" s="19" t="s">
        <v>416</v>
      </c>
      <c r="E6" s="19" t="s">
        <v>417</v>
      </c>
      <c r="F6" s="19" t="s">
        <v>418</v>
      </c>
      <c r="G6" s="19" t="s">
        <v>419</v>
      </c>
      <c r="H6" s="19" t="s">
        <v>420</v>
      </c>
      <c r="I6" s="19" t="s">
        <v>421</v>
      </c>
      <c r="J6" s="19" t="s">
        <v>422</v>
      </c>
    </row>
    <row r="7" spans="2:10" ht="16" x14ac:dyDescent="0.2">
      <c r="B7" s="20" t="s">
        <v>89</v>
      </c>
      <c r="C7" s="17">
        <v>0.33069699574090278</v>
      </c>
      <c r="D7" s="17">
        <v>0.51593486642838604</v>
      </c>
      <c r="E7" s="17">
        <v>0.16486853471092719</v>
      </c>
      <c r="F7" s="17">
        <v>7.6587091684018171E-2</v>
      </c>
      <c r="G7" s="17">
        <v>0.19042801080312449</v>
      </c>
      <c r="H7" s="17">
        <v>0.29736249581348417</v>
      </c>
      <c r="I7" s="17">
        <v>6.4331397741963475E-2</v>
      </c>
      <c r="J7" s="17">
        <v>6.1692687585816357E-2</v>
      </c>
    </row>
    <row r="8" spans="2:10" ht="16" x14ac:dyDescent="0.2">
      <c r="B8" s="20" t="s">
        <v>90</v>
      </c>
      <c r="C8" s="17">
        <v>0.14968839483873639</v>
      </c>
      <c r="D8" s="17">
        <v>0.14156050124060121</v>
      </c>
      <c r="E8" s="17">
        <v>0.10360003236194219</v>
      </c>
      <c r="F8" s="17">
        <v>0.11069770071562041</v>
      </c>
      <c r="G8" s="17">
        <v>8.3760727574389363E-2</v>
      </c>
      <c r="H8" s="17">
        <v>9.8553961021704689E-2</v>
      </c>
      <c r="I8" s="17">
        <v>9.3836990205093285E-2</v>
      </c>
      <c r="J8" s="17">
        <v>0.1005421186277705</v>
      </c>
    </row>
    <row r="9" spans="2:10" ht="16" x14ac:dyDescent="0.2">
      <c r="B9" s="20" t="s">
        <v>83</v>
      </c>
      <c r="C9" s="17">
        <v>6.7030675703438278E-2</v>
      </c>
      <c r="D9" s="17">
        <v>7.1089066342454085E-2</v>
      </c>
      <c r="E9" s="17">
        <v>5.4801355807293672E-2</v>
      </c>
      <c r="F9" s="17">
        <v>7.5312649518413141E-2</v>
      </c>
      <c r="G9" s="17">
        <v>5.8195415523078199E-2</v>
      </c>
      <c r="H9" s="17">
        <v>5.5672722736435497E-2</v>
      </c>
      <c r="I9" s="17">
        <v>7.2309963776984329E-2</v>
      </c>
      <c r="J9" s="17">
        <v>7.9333151221017931E-2</v>
      </c>
    </row>
    <row r="10" spans="2:10" ht="16" x14ac:dyDescent="0.2">
      <c r="B10" s="20" t="s">
        <v>91</v>
      </c>
      <c r="C10" s="17">
        <v>4.9586542621484091E-2</v>
      </c>
      <c r="D10" s="17">
        <v>3.8912990814643153E-2</v>
      </c>
      <c r="E10" s="17">
        <v>4.2894399727482907E-2</v>
      </c>
      <c r="F10" s="17">
        <v>5.8058288715016851E-2</v>
      </c>
      <c r="G10" s="17">
        <v>3.3152891917563682E-2</v>
      </c>
      <c r="H10" s="17">
        <v>4.1380162149935902E-2</v>
      </c>
      <c r="I10" s="17">
        <v>6.6360972137695692E-2</v>
      </c>
      <c r="J10" s="17">
        <v>7.7014471204634491E-2</v>
      </c>
    </row>
    <row r="11" spans="2:10" ht="16" x14ac:dyDescent="0.2">
      <c r="B11" s="20" t="s">
        <v>85</v>
      </c>
      <c r="C11" s="17">
        <v>2.6879681959358619E-2</v>
      </c>
      <c r="D11" s="17">
        <v>2.4889171942213292E-2</v>
      </c>
      <c r="E11" s="17">
        <v>3.470216140503473E-2</v>
      </c>
      <c r="F11" s="17">
        <v>5.1606946337182762E-2</v>
      </c>
      <c r="G11" s="17">
        <v>2.158979609723008E-2</v>
      </c>
      <c r="H11" s="17">
        <v>2.2591583654738109E-2</v>
      </c>
      <c r="I11" s="17">
        <v>3.908325564852165E-2</v>
      </c>
      <c r="J11" s="17">
        <v>5.6371532689136028E-2</v>
      </c>
    </row>
    <row r="12" spans="2:10" ht="16" x14ac:dyDescent="0.2">
      <c r="B12" s="20" t="s">
        <v>86</v>
      </c>
      <c r="C12" s="17">
        <v>4.9565775390512552E-2</v>
      </c>
      <c r="D12" s="17">
        <v>4.483296451398891E-2</v>
      </c>
      <c r="E12" s="17">
        <v>7.4385830697602573E-2</v>
      </c>
      <c r="F12" s="17">
        <v>0.10422613919571599</v>
      </c>
      <c r="G12" s="17">
        <v>6.4482243025302574E-2</v>
      </c>
      <c r="H12" s="17">
        <v>5.7521839089946923E-2</v>
      </c>
      <c r="I12" s="17">
        <v>9.6924829357389997E-2</v>
      </c>
      <c r="J12" s="17">
        <v>0.12140119794638229</v>
      </c>
    </row>
    <row r="13" spans="2:10" ht="16" x14ac:dyDescent="0.2">
      <c r="B13" s="20" t="s">
        <v>103</v>
      </c>
      <c r="C13" s="17">
        <v>0.32655193374556712</v>
      </c>
      <c r="D13" s="17">
        <v>0.16278043871771319</v>
      </c>
      <c r="E13" s="17">
        <v>0.52474768528971649</v>
      </c>
      <c r="F13" s="17">
        <v>0.52351118383403261</v>
      </c>
      <c r="G13" s="17">
        <v>0.54839091505931159</v>
      </c>
      <c r="H13" s="17">
        <v>0.4269172355337546</v>
      </c>
      <c r="I13" s="17">
        <v>0.5671525911323515</v>
      </c>
      <c r="J13" s="17">
        <v>0.50364484072524229</v>
      </c>
    </row>
    <row r="16" spans="2:10" x14ac:dyDescent="0.2">
      <c r="B16" t="s">
        <v>409</v>
      </c>
    </row>
    <row r="17" spans="2:2" x14ac:dyDescent="0.2">
      <c r="B17" t="s">
        <v>9</v>
      </c>
    </row>
    <row r="20" spans="2:2" x14ac:dyDescent="0.2">
      <c r="B20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0.33069699574090278</v>
      </c>
      <c r="D9" s="17">
        <v>0.54575051473595748</v>
      </c>
      <c r="E9" s="17">
        <v>0.49476676058711588</v>
      </c>
      <c r="F9" s="17">
        <v>0.44241839059296589</v>
      </c>
      <c r="G9" s="17">
        <v>0.28605382624232129</v>
      </c>
      <c r="H9" s="17">
        <v>0.17950186170103799</v>
      </c>
      <c r="I9" s="17">
        <v>0.1021935983361925</v>
      </c>
      <c r="K9" s="17">
        <v>0.30898974032649518</v>
      </c>
      <c r="L9" s="17">
        <v>0.35129853857666848</v>
      </c>
      <c r="N9" s="17">
        <v>0.32124866961200987</v>
      </c>
      <c r="O9" s="17">
        <v>0.22850145926949289</v>
      </c>
      <c r="P9" s="17">
        <v>0.3715503757828264</v>
      </c>
      <c r="Q9" s="17">
        <v>0.32804283862988032</v>
      </c>
      <c r="R9" s="17">
        <v>0.30494204955035598</v>
      </c>
      <c r="S9" s="17">
        <v>0.33403552024042787</v>
      </c>
      <c r="T9" s="17">
        <v>0.29183225090875892</v>
      </c>
      <c r="U9" s="17">
        <v>0.330643295805083</v>
      </c>
      <c r="V9" s="17">
        <v>0.42328306054605341</v>
      </c>
      <c r="W9" s="17">
        <v>0.31343181731180081</v>
      </c>
      <c r="X9" s="17">
        <v>0.33605811246667328</v>
      </c>
      <c r="Y9" s="17">
        <v>0.28760055313964861</v>
      </c>
      <c r="AA9" s="17">
        <v>0.33363168090599832</v>
      </c>
      <c r="AB9" s="17">
        <v>0.39604353829135891</v>
      </c>
      <c r="AC9" s="17">
        <v>0.27735054901906608</v>
      </c>
      <c r="AD9" s="17">
        <v>0.45461303815994158</v>
      </c>
      <c r="AE9" s="17">
        <v>0.28553118691755602</v>
      </c>
      <c r="AF9" s="17">
        <v>0.37371951327181913</v>
      </c>
      <c r="AG9" s="17">
        <v>0.28126571660300048</v>
      </c>
      <c r="AH9" s="17">
        <v>0.24831538533417361</v>
      </c>
      <c r="AI9" s="17">
        <v>0.24057082149620171</v>
      </c>
    </row>
    <row r="10" spans="2:37" ht="19" customHeight="1" x14ac:dyDescent="0.2">
      <c r="B10" s="20" t="s">
        <v>90</v>
      </c>
      <c r="C10" s="17">
        <v>0.14968839483873639</v>
      </c>
      <c r="D10" s="17">
        <v>0.17026289813552681</v>
      </c>
      <c r="E10" s="17">
        <v>0.1940461499714782</v>
      </c>
      <c r="F10" s="17">
        <v>0.16064360653061191</v>
      </c>
      <c r="G10" s="17">
        <v>0.16694563435828269</v>
      </c>
      <c r="H10" s="17">
        <v>9.7740765305542543E-2</v>
      </c>
      <c r="I10" s="17">
        <v>0.11190270248076301</v>
      </c>
      <c r="K10" s="17">
        <v>0.1439202340068087</v>
      </c>
      <c r="L10" s="17">
        <v>0.15544646213756341</v>
      </c>
      <c r="N10" s="17">
        <v>0.12876637297897051</v>
      </c>
      <c r="O10" s="17">
        <v>0.20527792107607609</v>
      </c>
      <c r="P10" s="17">
        <v>0.12551868942420721</v>
      </c>
      <c r="Q10" s="17">
        <v>0.13299541072683041</v>
      </c>
      <c r="R10" s="17">
        <v>0.1313587113720551</v>
      </c>
      <c r="S10" s="17">
        <v>0.14186612763981499</v>
      </c>
      <c r="T10" s="17">
        <v>0.1659652036598516</v>
      </c>
      <c r="U10" s="17">
        <v>0.14640066653200859</v>
      </c>
      <c r="V10" s="17">
        <v>0.19229221773058891</v>
      </c>
      <c r="W10" s="17">
        <v>0.15319508474662791</v>
      </c>
      <c r="X10" s="17">
        <v>0.16828129304251341</v>
      </c>
      <c r="Y10" s="17">
        <v>0.1051577089599233</v>
      </c>
      <c r="AA10" s="17">
        <v>0.13901171306553539</v>
      </c>
      <c r="AB10" s="17">
        <v>0.1791436319295345</v>
      </c>
      <c r="AC10" s="17">
        <v>0.1968475092896512</v>
      </c>
      <c r="AD10" s="17">
        <v>0.18324439036558349</v>
      </c>
      <c r="AE10" s="17">
        <v>0.11146072686920711</v>
      </c>
      <c r="AF10" s="17">
        <v>0.13753629218944671</v>
      </c>
      <c r="AG10" s="17">
        <v>8.77878914715573E-2</v>
      </c>
      <c r="AH10" s="17">
        <v>0.14326771331220339</v>
      </c>
      <c r="AI10" s="17">
        <v>0.1969361248141937</v>
      </c>
    </row>
    <row r="11" spans="2:37" ht="19" customHeight="1" x14ac:dyDescent="0.2">
      <c r="B11" s="20" t="s">
        <v>83</v>
      </c>
      <c r="C11" s="17">
        <v>6.7030675703438278E-2</v>
      </c>
      <c r="D11" s="17">
        <v>9.527046195772304E-2</v>
      </c>
      <c r="E11" s="17">
        <v>7.5386184132638631E-2</v>
      </c>
      <c r="F11" s="17">
        <v>9.5903262861229577E-2</v>
      </c>
      <c r="G11" s="17">
        <v>5.5922785718223768E-2</v>
      </c>
      <c r="H11" s="17">
        <v>4.5432053787288963E-2</v>
      </c>
      <c r="I11" s="17">
        <v>4.1640738083024612E-2</v>
      </c>
      <c r="K11" s="17">
        <v>6.6362411002981847E-2</v>
      </c>
      <c r="L11" s="17">
        <v>6.7255549228097927E-2</v>
      </c>
      <c r="N11" s="17">
        <v>4.791571966713979E-2</v>
      </c>
      <c r="O11" s="17">
        <v>5.0557854696769322E-2</v>
      </c>
      <c r="P11" s="17">
        <v>5.770954560719406E-2</v>
      </c>
      <c r="Q11" s="17">
        <v>2.471587077537404E-2</v>
      </c>
      <c r="R11" s="17">
        <v>8.2216796897081529E-2</v>
      </c>
      <c r="S11" s="17">
        <v>6.0521223499825992E-2</v>
      </c>
      <c r="T11" s="17">
        <v>9.139155678224728E-2</v>
      </c>
      <c r="U11" s="17">
        <v>9.1602200929150071E-2</v>
      </c>
      <c r="V11" s="17">
        <v>6.3044888555996006E-2</v>
      </c>
      <c r="W11" s="17">
        <v>6.8644392456339479E-2</v>
      </c>
      <c r="X11" s="17">
        <v>5.6928167276018488E-2</v>
      </c>
      <c r="Y11" s="17">
        <v>7.1942088805620877E-2</v>
      </c>
      <c r="AA11" s="17">
        <v>9.2680603806339676E-2</v>
      </c>
      <c r="AB11" s="17">
        <v>7.6986419720041985E-2</v>
      </c>
      <c r="AC11" s="17">
        <v>6.7244556399330163E-2</v>
      </c>
      <c r="AD11" s="17">
        <v>6.3592201873644658E-2</v>
      </c>
      <c r="AE11" s="17">
        <v>5.316903238086184E-2</v>
      </c>
      <c r="AF11" s="17">
        <v>3.2520624776375177E-2</v>
      </c>
      <c r="AG11" s="17">
        <v>5.628757607636533E-2</v>
      </c>
      <c r="AH11" s="17">
        <v>5.3350842681145108E-2</v>
      </c>
      <c r="AI11" s="17">
        <v>9.4633015618136307E-2</v>
      </c>
    </row>
    <row r="12" spans="2:37" ht="19" customHeight="1" x14ac:dyDescent="0.2">
      <c r="B12" s="20" t="s">
        <v>91</v>
      </c>
      <c r="C12" s="17">
        <v>4.9586542621484091E-2</v>
      </c>
      <c r="D12" s="17">
        <v>5.722681211149501E-2</v>
      </c>
      <c r="E12" s="17">
        <v>5.4048693284649681E-2</v>
      </c>
      <c r="F12" s="17">
        <v>4.4546665764275628E-2</v>
      </c>
      <c r="G12" s="17">
        <v>6.3829563079141352E-2</v>
      </c>
      <c r="H12" s="17">
        <v>4.5170868970046137E-2</v>
      </c>
      <c r="I12" s="17">
        <v>3.6350538094840429E-2</v>
      </c>
      <c r="K12" s="17">
        <v>3.8882592268208838E-2</v>
      </c>
      <c r="L12" s="17">
        <v>5.9487219596517843E-2</v>
      </c>
      <c r="N12" s="17">
        <v>5.0238315977023579E-2</v>
      </c>
      <c r="O12" s="17">
        <v>7.5726899815899668E-2</v>
      </c>
      <c r="P12" s="17">
        <v>4.8742006180921761E-2</v>
      </c>
      <c r="Q12" s="17">
        <v>7.4061260461007625E-2</v>
      </c>
      <c r="R12" s="17">
        <v>5.194762041652199E-2</v>
      </c>
      <c r="S12" s="17">
        <v>3.7218819009710517E-2</v>
      </c>
      <c r="T12" s="17">
        <v>3.5027559382463533E-2</v>
      </c>
      <c r="U12" s="17">
        <v>5.4057374829037851E-2</v>
      </c>
      <c r="V12" s="17">
        <v>3.8042708683928429E-2</v>
      </c>
      <c r="W12" s="17">
        <v>5.8511017802352537E-2</v>
      </c>
      <c r="X12" s="17">
        <v>4.387933197097816E-2</v>
      </c>
      <c r="Y12" s="17">
        <v>5.4860237545203278E-2</v>
      </c>
      <c r="AA12" s="17">
        <v>2.922349694238004E-2</v>
      </c>
      <c r="AB12" s="17">
        <v>4.7219053129950103E-2</v>
      </c>
      <c r="AC12" s="17">
        <v>3.954922095043132E-2</v>
      </c>
      <c r="AD12" s="17">
        <v>4.564925258660596E-2</v>
      </c>
      <c r="AE12" s="17">
        <v>5.8364719914394389E-2</v>
      </c>
      <c r="AF12" s="17">
        <v>8.3249122140919646E-2</v>
      </c>
      <c r="AG12" s="17">
        <v>5.6225375162995583E-2</v>
      </c>
      <c r="AH12" s="17">
        <v>2.990099293380525E-2</v>
      </c>
      <c r="AI12" s="17">
        <v>9.6054409324691017E-2</v>
      </c>
    </row>
    <row r="13" spans="2:37" ht="19" customHeight="1" x14ac:dyDescent="0.2">
      <c r="B13" s="20" t="s">
        <v>85</v>
      </c>
      <c r="C13" s="17">
        <v>2.6879681959358619E-2</v>
      </c>
      <c r="D13" s="17">
        <v>2.4439725105926281E-2</v>
      </c>
      <c r="E13" s="17">
        <v>2.6120890816749232E-2</v>
      </c>
      <c r="F13" s="17">
        <v>1.4644156080356329E-2</v>
      </c>
      <c r="G13" s="17">
        <v>4.0746067040647697E-2</v>
      </c>
      <c r="H13" s="17">
        <v>4.1058041256158383E-2</v>
      </c>
      <c r="I13" s="17">
        <v>1.826142287630084E-2</v>
      </c>
      <c r="K13" s="17">
        <v>2.6757174814903788E-2</v>
      </c>
      <c r="L13" s="17">
        <v>2.7157993289213589E-2</v>
      </c>
      <c r="N13" s="17">
        <v>1.7555291560199551E-2</v>
      </c>
      <c r="O13" s="17">
        <v>3.1657859130348819E-2</v>
      </c>
      <c r="P13" s="17">
        <v>2.275233579209433E-2</v>
      </c>
      <c r="Q13" s="17">
        <v>3.5931064919972749E-2</v>
      </c>
      <c r="R13" s="17">
        <v>3.3902667503341387E-2</v>
      </c>
      <c r="S13" s="17">
        <v>1.7702527403348361E-2</v>
      </c>
      <c r="T13" s="17">
        <v>4.2976022127237001E-2</v>
      </c>
      <c r="U13" s="17">
        <v>1.0827019613412569E-2</v>
      </c>
      <c r="V13" s="17">
        <v>3.2890291395330992E-2</v>
      </c>
      <c r="W13" s="17">
        <v>2.184053774079105E-2</v>
      </c>
      <c r="X13" s="17">
        <v>3.0960945080147809E-2</v>
      </c>
      <c r="Y13" s="17">
        <v>3.0315388515397501E-2</v>
      </c>
      <c r="AA13" s="17">
        <v>1.9524082024583961E-2</v>
      </c>
      <c r="AB13" s="17">
        <v>1.9601440100834821E-2</v>
      </c>
      <c r="AC13" s="17">
        <v>2.642102517263965E-2</v>
      </c>
      <c r="AD13" s="17">
        <v>2.3916467541477551E-2</v>
      </c>
      <c r="AE13" s="17">
        <v>2.9904127096485981E-2</v>
      </c>
      <c r="AF13" s="17">
        <v>1.6960022803709091E-2</v>
      </c>
      <c r="AG13" s="17">
        <v>4.7063550548746731E-2</v>
      </c>
      <c r="AH13" s="17">
        <v>3.0320256277322079E-2</v>
      </c>
      <c r="AI13" s="17">
        <v>3.9896598557878797E-2</v>
      </c>
    </row>
    <row r="14" spans="2:37" ht="19" customHeight="1" x14ac:dyDescent="0.2">
      <c r="B14" s="20" t="s">
        <v>86</v>
      </c>
      <c r="C14" s="17">
        <v>4.9565775390512552E-2</v>
      </c>
      <c r="D14" s="17">
        <v>3.6358666629178922E-2</v>
      </c>
      <c r="E14" s="17">
        <v>3.2992585148807367E-2</v>
      </c>
      <c r="F14" s="17">
        <v>5.641581393863726E-2</v>
      </c>
      <c r="G14" s="17">
        <v>6.9444241773329876E-2</v>
      </c>
      <c r="H14" s="17">
        <v>5.0620968489292713E-2</v>
      </c>
      <c r="I14" s="17">
        <v>4.9299469210665248E-2</v>
      </c>
      <c r="K14" s="17">
        <v>5.2671225749357807E-2</v>
      </c>
      <c r="L14" s="17">
        <v>4.6823175643112558E-2</v>
      </c>
      <c r="N14" s="17">
        <v>4.9583662804358261E-2</v>
      </c>
      <c r="O14" s="17">
        <v>1.5736398557423339E-2</v>
      </c>
      <c r="P14" s="17">
        <v>7.7921752151271492E-2</v>
      </c>
      <c r="Q14" s="17">
        <v>4.7956587553753538E-2</v>
      </c>
      <c r="R14" s="17">
        <v>4.2973126163262293E-2</v>
      </c>
      <c r="S14" s="17">
        <v>3.0884708468226621E-2</v>
      </c>
      <c r="T14" s="17">
        <v>7.1756231845533272E-2</v>
      </c>
      <c r="U14" s="17">
        <v>4.9989651739767611E-2</v>
      </c>
      <c r="V14" s="17">
        <v>4.8046204917920277E-2</v>
      </c>
      <c r="W14" s="17">
        <v>5.8919812624439058E-2</v>
      </c>
      <c r="X14" s="17">
        <v>4.3411614483222498E-2</v>
      </c>
      <c r="Y14" s="17">
        <v>4.709346439414288E-2</v>
      </c>
      <c r="AA14" s="17">
        <v>3.5769386910364943E-2</v>
      </c>
      <c r="AB14" s="17">
        <v>3.0868237506387439E-2</v>
      </c>
      <c r="AC14" s="17">
        <v>6.7574937930969733E-2</v>
      </c>
      <c r="AD14" s="17">
        <v>3.3574028135108E-2</v>
      </c>
      <c r="AE14" s="17">
        <v>4.9493920881457397E-2</v>
      </c>
      <c r="AF14" s="17">
        <v>4.9688693241775397E-2</v>
      </c>
      <c r="AG14" s="17">
        <v>6.9115001564931194E-2</v>
      </c>
      <c r="AH14" s="17">
        <v>0.1115197222782487</v>
      </c>
      <c r="AI14" s="17">
        <v>3.9101658229655223E-2</v>
      </c>
    </row>
    <row r="15" spans="2:37" ht="32" customHeight="1" x14ac:dyDescent="0.2">
      <c r="B15" s="20" t="s">
        <v>103</v>
      </c>
      <c r="C15" s="17">
        <v>0.32655193374556712</v>
      </c>
      <c r="D15" s="17">
        <v>7.069092132419233E-2</v>
      </c>
      <c r="E15" s="17">
        <v>0.122638736058561</v>
      </c>
      <c r="F15" s="17">
        <v>0.1854281042319233</v>
      </c>
      <c r="G15" s="17">
        <v>0.31705788178805328</v>
      </c>
      <c r="H15" s="17">
        <v>0.54047544049063334</v>
      </c>
      <c r="I15" s="17">
        <v>0.6403515309182134</v>
      </c>
      <c r="K15" s="17">
        <v>0.3624166218312439</v>
      </c>
      <c r="L15" s="17">
        <v>0.2925310615288263</v>
      </c>
      <c r="N15" s="17">
        <v>0.38469196740029837</v>
      </c>
      <c r="O15" s="17">
        <v>0.39254160745399003</v>
      </c>
      <c r="P15" s="17">
        <v>0.2958052950614849</v>
      </c>
      <c r="Q15" s="17">
        <v>0.35629696693318158</v>
      </c>
      <c r="R15" s="17">
        <v>0.35265902809738159</v>
      </c>
      <c r="S15" s="17">
        <v>0.37777107373864549</v>
      </c>
      <c r="T15" s="17">
        <v>0.30105117529390862</v>
      </c>
      <c r="U15" s="17">
        <v>0.31647979055154041</v>
      </c>
      <c r="V15" s="17">
        <v>0.20240062817018181</v>
      </c>
      <c r="W15" s="17">
        <v>0.32545733731764931</v>
      </c>
      <c r="X15" s="17">
        <v>0.3204805356804461</v>
      </c>
      <c r="Y15" s="17">
        <v>0.4030305586400636</v>
      </c>
      <c r="AA15" s="17">
        <v>0.35015903634479772</v>
      </c>
      <c r="AB15" s="17">
        <v>0.25013767932189218</v>
      </c>
      <c r="AC15" s="17">
        <v>0.3250122012379118</v>
      </c>
      <c r="AD15" s="17">
        <v>0.19541062133763881</v>
      </c>
      <c r="AE15" s="17">
        <v>0.41207628594003731</v>
      </c>
      <c r="AF15" s="17">
        <v>0.30632573157595511</v>
      </c>
      <c r="AG15" s="17">
        <v>0.40225488857240338</v>
      </c>
      <c r="AH15" s="17">
        <v>0.38332508718310188</v>
      </c>
      <c r="AI15" s="17">
        <v>0.29280737195924311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0.51593486642838604</v>
      </c>
      <c r="D9" s="17">
        <v>0.25800713135962289</v>
      </c>
      <c r="E9" s="17">
        <v>0.53469702006707631</v>
      </c>
      <c r="F9" s="17">
        <v>0.61487005532423122</v>
      </c>
      <c r="G9" s="17">
        <v>0.55191789205899622</v>
      </c>
      <c r="H9" s="17">
        <v>0.60875813239103027</v>
      </c>
      <c r="I9" s="17">
        <v>0.49998809800505423</v>
      </c>
      <c r="K9" s="17">
        <v>0.47333607586969523</v>
      </c>
      <c r="L9" s="17">
        <v>0.56061145256085165</v>
      </c>
      <c r="N9" s="17">
        <v>0.60047353233444845</v>
      </c>
      <c r="O9" s="17">
        <v>0.48919545038082779</v>
      </c>
      <c r="P9" s="17">
        <v>0.57031292052893234</v>
      </c>
      <c r="Q9" s="17">
        <v>0.53332489832806595</v>
      </c>
      <c r="R9" s="17">
        <v>0.57029573395533018</v>
      </c>
      <c r="S9" s="17">
        <v>0.52663348256284259</v>
      </c>
      <c r="T9" s="17">
        <v>0.42864853111366208</v>
      </c>
      <c r="U9" s="17">
        <v>0.49718573351180928</v>
      </c>
      <c r="V9" s="17">
        <v>0.39698988200701829</v>
      </c>
      <c r="W9" s="17">
        <v>0.51886415522244123</v>
      </c>
      <c r="X9" s="17">
        <v>0.56658515431204148</v>
      </c>
      <c r="Y9" s="17">
        <v>0.54909243575854227</v>
      </c>
      <c r="AA9" s="17">
        <v>0.53987277382563392</v>
      </c>
      <c r="AB9" s="17">
        <v>0.52979106637868101</v>
      </c>
      <c r="AC9" s="17">
        <v>0.60117940842933304</v>
      </c>
      <c r="AD9" s="17">
        <v>0.41398342579831748</v>
      </c>
      <c r="AE9" s="17">
        <v>0.55099992415832</v>
      </c>
      <c r="AF9" s="17">
        <v>0.64383628772560531</v>
      </c>
      <c r="AG9" s="17">
        <v>0.42457755815782589</v>
      </c>
      <c r="AH9" s="17">
        <v>0.4712147541200094</v>
      </c>
      <c r="AI9" s="17">
        <v>0.48223919072689908</v>
      </c>
    </row>
    <row r="10" spans="2:37" ht="19" customHeight="1" x14ac:dyDescent="0.2">
      <c r="B10" s="20" t="s">
        <v>90</v>
      </c>
      <c r="C10" s="17">
        <v>0.14156050124060121</v>
      </c>
      <c r="D10" s="17">
        <v>0.1807226992891342</v>
      </c>
      <c r="E10" s="17">
        <v>0.20136115113710989</v>
      </c>
      <c r="F10" s="17">
        <v>0.15087066626740689</v>
      </c>
      <c r="G10" s="17">
        <v>0.13045170519704249</v>
      </c>
      <c r="H10" s="17">
        <v>9.4283477866776003E-2</v>
      </c>
      <c r="I10" s="17">
        <v>0.1002609033758159</v>
      </c>
      <c r="K10" s="17">
        <v>0.14909828162037689</v>
      </c>
      <c r="L10" s="17">
        <v>0.1333686904162264</v>
      </c>
      <c r="N10" s="17">
        <v>0.1164655990729843</v>
      </c>
      <c r="O10" s="17">
        <v>0.21639757158368941</v>
      </c>
      <c r="P10" s="17">
        <v>0.16899684105981691</v>
      </c>
      <c r="Q10" s="17">
        <v>0.1105946823527833</v>
      </c>
      <c r="R10" s="17">
        <v>0.1166487047793331</v>
      </c>
      <c r="S10" s="17">
        <v>0.14913641698614449</v>
      </c>
      <c r="T10" s="17">
        <v>0.14349071326041141</v>
      </c>
      <c r="U10" s="17">
        <v>0.14618791683587759</v>
      </c>
      <c r="V10" s="17">
        <v>0.1910941188306767</v>
      </c>
      <c r="W10" s="17">
        <v>0.15589416088443811</v>
      </c>
      <c r="X10" s="17">
        <v>0.14532749569598111</v>
      </c>
      <c r="Y10" s="17">
        <v>5.6937875359386332E-2</v>
      </c>
      <c r="AA10" s="17">
        <v>0.1177674723622987</v>
      </c>
      <c r="AB10" s="17">
        <v>0.18111562658850669</v>
      </c>
      <c r="AC10" s="17">
        <v>0.1217416643913819</v>
      </c>
      <c r="AD10" s="17">
        <v>0.168342326238128</v>
      </c>
      <c r="AE10" s="17">
        <v>0.13045425694489199</v>
      </c>
      <c r="AF10" s="17">
        <v>0.1003129001340512</v>
      </c>
      <c r="AG10" s="17">
        <v>0.12358338001780531</v>
      </c>
      <c r="AH10" s="17">
        <v>0.12775144835672489</v>
      </c>
      <c r="AI10" s="17">
        <v>0.1417831338430395</v>
      </c>
    </row>
    <row r="11" spans="2:37" ht="19" customHeight="1" x14ac:dyDescent="0.2">
      <c r="B11" s="20" t="s">
        <v>83</v>
      </c>
      <c r="C11" s="17">
        <v>7.1089066342454085E-2</v>
      </c>
      <c r="D11" s="17">
        <v>0.11797495130167381</v>
      </c>
      <c r="E11" s="17">
        <v>6.3998480671406913E-2</v>
      </c>
      <c r="F11" s="17">
        <v>4.8487302995339918E-2</v>
      </c>
      <c r="G11" s="17">
        <v>6.8379645504074993E-2</v>
      </c>
      <c r="H11" s="17">
        <v>6.6099510737696932E-2</v>
      </c>
      <c r="I11" s="17">
        <v>6.9651391231798226E-2</v>
      </c>
      <c r="K11" s="17">
        <v>7.7733442585803988E-2</v>
      </c>
      <c r="L11" s="17">
        <v>6.5014779202732659E-2</v>
      </c>
      <c r="N11" s="17">
        <v>3.5598947673556307E-2</v>
      </c>
      <c r="O11" s="17">
        <v>2.9545035323352689E-2</v>
      </c>
      <c r="P11" s="17">
        <v>5.7933768316402158E-2</v>
      </c>
      <c r="Q11" s="17">
        <v>0.12042237328301</v>
      </c>
      <c r="R11" s="17">
        <v>7.0406669340489253E-2</v>
      </c>
      <c r="S11" s="17">
        <v>9.5982972482171955E-2</v>
      </c>
      <c r="T11" s="17">
        <v>0.11188502689161001</v>
      </c>
      <c r="U11" s="17">
        <v>8.7477911438506015E-2</v>
      </c>
      <c r="V11" s="17">
        <v>8.4180552463369043E-2</v>
      </c>
      <c r="W11" s="17">
        <v>4.142221599964508E-2</v>
      </c>
      <c r="X11" s="17">
        <v>4.1163569497895763E-2</v>
      </c>
      <c r="Y11" s="17">
        <v>8.5410154810527189E-2</v>
      </c>
      <c r="AA11" s="17">
        <v>8.2313823207614559E-2</v>
      </c>
      <c r="AB11" s="17">
        <v>4.7621021946922103E-2</v>
      </c>
      <c r="AC11" s="17">
        <v>4.0605366256495648E-2</v>
      </c>
      <c r="AD11" s="17">
        <v>9.0425354909788078E-2</v>
      </c>
      <c r="AE11" s="17">
        <v>7.6273624893539754E-2</v>
      </c>
      <c r="AF11" s="17">
        <v>5.1962139511235218E-2</v>
      </c>
      <c r="AG11" s="17">
        <v>7.5662095894707376E-2</v>
      </c>
      <c r="AH11" s="17">
        <v>7.526942251122716E-2</v>
      </c>
      <c r="AI11" s="17">
        <v>0.1030216497636294</v>
      </c>
    </row>
    <row r="12" spans="2:37" ht="19" customHeight="1" x14ac:dyDescent="0.2">
      <c r="B12" s="20" t="s">
        <v>91</v>
      </c>
      <c r="C12" s="17">
        <v>3.8912990814643153E-2</v>
      </c>
      <c r="D12" s="17">
        <v>7.4145167387371841E-2</v>
      </c>
      <c r="E12" s="17">
        <v>3.5521173114498587E-2</v>
      </c>
      <c r="F12" s="17">
        <v>4.2250233240054023E-2</v>
      </c>
      <c r="G12" s="17">
        <v>4.6212048378117029E-2</v>
      </c>
      <c r="H12" s="17">
        <v>2.8430795717407871E-2</v>
      </c>
      <c r="I12" s="17">
        <v>1.6693117304342271E-2</v>
      </c>
      <c r="K12" s="17">
        <v>3.583202884079939E-2</v>
      </c>
      <c r="L12" s="17">
        <v>4.1300585768371603E-2</v>
      </c>
      <c r="N12" s="17">
        <v>3.1673572545765458E-2</v>
      </c>
      <c r="O12" s="17">
        <v>2.9402240748609899E-2</v>
      </c>
      <c r="P12" s="17">
        <v>1.8390889061195809E-2</v>
      </c>
      <c r="Q12" s="17">
        <v>4.8954914578851129E-2</v>
      </c>
      <c r="R12" s="17">
        <v>3.0799191458700439E-2</v>
      </c>
      <c r="S12" s="17">
        <v>3.1504550245710888E-2</v>
      </c>
      <c r="T12" s="17">
        <v>1.973816048677874E-2</v>
      </c>
      <c r="U12" s="17">
        <v>3.2661012090064827E-2</v>
      </c>
      <c r="V12" s="17">
        <v>5.5159654798740562E-2</v>
      </c>
      <c r="W12" s="17">
        <v>5.7763598728902008E-2</v>
      </c>
      <c r="X12" s="17">
        <v>3.1592078774180563E-2</v>
      </c>
      <c r="Y12" s="17">
        <v>4.7770466440299128E-2</v>
      </c>
      <c r="AA12" s="17">
        <v>3.6721210936011571E-2</v>
      </c>
      <c r="AB12" s="17">
        <v>4.3684760344242457E-2</v>
      </c>
      <c r="AC12" s="17">
        <v>2.007669305722929E-2</v>
      </c>
      <c r="AD12" s="17">
        <v>6.397474801341213E-2</v>
      </c>
      <c r="AE12" s="17">
        <v>3.3390472935581297E-2</v>
      </c>
      <c r="AF12" s="17">
        <v>4.7474261750251072E-3</v>
      </c>
      <c r="AG12" s="17">
        <v>3.7052924538284973E-2</v>
      </c>
      <c r="AH12" s="17">
        <v>4.1671356571804888E-2</v>
      </c>
      <c r="AI12" s="17">
        <v>3.8258291466842897E-2</v>
      </c>
    </row>
    <row r="13" spans="2:37" ht="19" customHeight="1" x14ac:dyDescent="0.2">
      <c r="B13" s="20" t="s">
        <v>85</v>
      </c>
      <c r="C13" s="17">
        <v>2.4889171942213292E-2</v>
      </c>
      <c r="D13" s="17">
        <v>6.4283780310604235E-2</v>
      </c>
      <c r="E13" s="17">
        <v>3.0039194144204379E-2</v>
      </c>
      <c r="F13" s="17">
        <v>1.8134060241870819E-2</v>
      </c>
      <c r="G13" s="17">
        <v>1.4925497164000051E-2</v>
      </c>
      <c r="H13" s="17">
        <v>4.3284474835866534E-3</v>
      </c>
      <c r="I13" s="17">
        <v>2.1960300606035099E-2</v>
      </c>
      <c r="K13" s="17">
        <v>2.8912009427721829E-2</v>
      </c>
      <c r="L13" s="17">
        <v>2.0271050511587261E-2</v>
      </c>
      <c r="N13" s="17">
        <v>3.438098263594272E-2</v>
      </c>
      <c r="O13" s="17">
        <v>1.5860462515465631E-2</v>
      </c>
      <c r="P13" s="17">
        <v>2.1167307846524919E-2</v>
      </c>
      <c r="Q13" s="17">
        <v>1.248968960298689E-2</v>
      </c>
      <c r="R13" s="17">
        <v>1.734475186997738E-2</v>
      </c>
      <c r="S13" s="17">
        <v>2.3847573724055129E-2</v>
      </c>
      <c r="T13" s="17">
        <v>7.7597389449108836E-2</v>
      </c>
      <c r="U13" s="17">
        <v>2.7744220364698969E-2</v>
      </c>
      <c r="V13" s="17">
        <v>2.099959202359403E-2</v>
      </c>
      <c r="W13" s="17">
        <v>1.912685297138586E-2</v>
      </c>
      <c r="X13" s="17">
        <v>6.0596275540878378E-3</v>
      </c>
      <c r="Y13" s="17">
        <v>2.3480698171112129E-2</v>
      </c>
      <c r="AA13" s="17">
        <v>7.4076340297286984E-3</v>
      </c>
      <c r="AB13" s="17">
        <v>1.740823159588584E-2</v>
      </c>
      <c r="AC13" s="17">
        <v>6.7001639468008099E-3</v>
      </c>
      <c r="AD13" s="17">
        <v>4.2626310349912183E-2</v>
      </c>
      <c r="AE13" s="17">
        <v>2.9810000874283021E-2</v>
      </c>
      <c r="AF13" s="17">
        <v>3.1742282119563238E-2</v>
      </c>
      <c r="AG13" s="17">
        <v>3.7164516204333697E-2</v>
      </c>
      <c r="AH13" s="17">
        <v>6.3794475659742136E-3</v>
      </c>
      <c r="AI13" s="17">
        <v>6.7971445963669108E-2</v>
      </c>
    </row>
    <row r="14" spans="2:37" ht="19" customHeight="1" x14ac:dyDescent="0.2">
      <c r="B14" s="20" t="s">
        <v>86</v>
      </c>
      <c r="C14" s="17">
        <v>4.483296451398891E-2</v>
      </c>
      <c r="D14" s="17">
        <v>0.1388581532237447</v>
      </c>
      <c r="E14" s="17">
        <v>4.5111786037593138E-2</v>
      </c>
      <c r="F14" s="17">
        <v>4.2227656687467932E-2</v>
      </c>
      <c r="G14" s="17">
        <v>2.3347533784162031E-2</v>
      </c>
      <c r="H14" s="17">
        <v>2.506641123870236E-2</v>
      </c>
      <c r="I14" s="17">
        <v>1.517014585472992E-2</v>
      </c>
      <c r="K14" s="17">
        <v>4.8520253192530449E-2</v>
      </c>
      <c r="L14" s="17">
        <v>4.1493799382214862E-2</v>
      </c>
      <c r="N14" s="17">
        <v>3.4294941279343127E-2</v>
      </c>
      <c r="O14" s="17">
        <v>6.6331058445810276E-2</v>
      </c>
      <c r="P14" s="17">
        <v>3.0448815073949181E-2</v>
      </c>
      <c r="Q14" s="17">
        <v>4.9077542312370187E-2</v>
      </c>
      <c r="R14" s="17">
        <v>4.8486489284752597E-2</v>
      </c>
      <c r="S14" s="17">
        <v>1.7430009102985311E-2</v>
      </c>
      <c r="T14" s="17">
        <v>6.2685008808734705E-2</v>
      </c>
      <c r="U14" s="17">
        <v>5.1893314970356992E-2</v>
      </c>
      <c r="V14" s="17">
        <v>8.2695085656859291E-2</v>
      </c>
      <c r="W14" s="17">
        <v>3.7252682666479763E-2</v>
      </c>
      <c r="X14" s="17">
        <v>2.321966999504748E-2</v>
      </c>
      <c r="Y14" s="17">
        <v>2.4407378091810879E-2</v>
      </c>
      <c r="AA14" s="17">
        <v>3.5841894636025343E-2</v>
      </c>
      <c r="AB14" s="17">
        <v>3.3557050735856478E-2</v>
      </c>
      <c r="AC14" s="17">
        <v>4.8042531613766468E-2</v>
      </c>
      <c r="AD14" s="17">
        <v>8.5991021093407463E-2</v>
      </c>
      <c r="AE14" s="17">
        <v>2.9760009461912821E-2</v>
      </c>
      <c r="AF14" s="17">
        <v>3.270032487926381E-2</v>
      </c>
      <c r="AG14" s="17">
        <v>2.8216217172901639E-2</v>
      </c>
      <c r="AH14" s="17">
        <v>7.4369683174238449E-2</v>
      </c>
      <c r="AI14" s="17">
        <v>5.8012304660832167E-2</v>
      </c>
    </row>
    <row r="15" spans="2:37" ht="32" customHeight="1" x14ac:dyDescent="0.2">
      <c r="B15" s="20" t="s">
        <v>103</v>
      </c>
      <c r="C15" s="17">
        <v>0.16278043871771319</v>
      </c>
      <c r="D15" s="17">
        <v>0.1660081171278483</v>
      </c>
      <c r="E15" s="17">
        <v>8.9271194828110731E-2</v>
      </c>
      <c r="F15" s="17">
        <v>8.3160025243629226E-2</v>
      </c>
      <c r="G15" s="17">
        <v>0.16476567791360719</v>
      </c>
      <c r="H15" s="17">
        <v>0.1730332245648</v>
      </c>
      <c r="I15" s="17">
        <v>0.2762760436222243</v>
      </c>
      <c r="K15" s="17">
        <v>0.1865679084630722</v>
      </c>
      <c r="L15" s="17">
        <v>0.1379396421580158</v>
      </c>
      <c r="N15" s="17">
        <v>0.1471124244579595</v>
      </c>
      <c r="O15" s="17">
        <v>0.15326818100224429</v>
      </c>
      <c r="P15" s="17">
        <v>0.13274945811317879</v>
      </c>
      <c r="Q15" s="17">
        <v>0.1251358995419328</v>
      </c>
      <c r="R15" s="17">
        <v>0.14601845931141699</v>
      </c>
      <c r="S15" s="17">
        <v>0.15546499489608959</v>
      </c>
      <c r="T15" s="17">
        <v>0.1559551699896943</v>
      </c>
      <c r="U15" s="17">
        <v>0.1568498907886863</v>
      </c>
      <c r="V15" s="17">
        <v>0.16888111421974181</v>
      </c>
      <c r="W15" s="17">
        <v>0.1696763335267078</v>
      </c>
      <c r="X15" s="17">
        <v>0.18605240417076571</v>
      </c>
      <c r="Y15" s="17">
        <v>0.21290099136832211</v>
      </c>
      <c r="AA15" s="17">
        <v>0.18007519100268721</v>
      </c>
      <c r="AB15" s="17">
        <v>0.14682224240990549</v>
      </c>
      <c r="AC15" s="17">
        <v>0.16165417230499279</v>
      </c>
      <c r="AD15" s="17">
        <v>0.1346568135970348</v>
      </c>
      <c r="AE15" s="17">
        <v>0.14931171073147101</v>
      </c>
      <c r="AF15" s="17">
        <v>0.13469863945525631</v>
      </c>
      <c r="AG15" s="17">
        <v>0.27374330801414121</v>
      </c>
      <c r="AH15" s="17">
        <v>0.2033438877000209</v>
      </c>
      <c r="AI15" s="17">
        <v>0.1087139835750878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0.16486853471092719</v>
      </c>
      <c r="D9" s="17">
        <v>0.17925028540052509</v>
      </c>
      <c r="E9" s="17">
        <v>0.27376310854191188</v>
      </c>
      <c r="F9" s="17">
        <v>0.20259627447429659</v>
      </c>
      <c r="G9" s="17">
        <v>0.18492190901151331</v>
      </c>
      <c r="H9" s="17">
        <v>8.4959145020913979E-2</v>
      </c>
      <c r="I9" s="17">
        <v>7.3592083753004814E-2</v>
      </c>
      <c r="K9" s="17">
        <v>0.2197770544917711</v>
      </c>
      <c r="L9" s="17">
        <v>0.1112801879763089</v>
      </c>
      <c r="N9" s="17">
        <v>0.19977480931836489</v>
      </c>
      <c r="O9" s="17">
        <v>0.11221454067831629</v>
      </c>
      <c r="P9" s="17">
        <v>0.1031663361075144</v>
      </c>
      <c r="Q9" s="17">
        <v>0.1212923683463777</v>
      </c>
      <c r="R9" s="17">
        <v>0.20925178986907589</v>
      </c>
      <c r="S9" s="17">
        <v>0.16199891871888331</v>
      </c>
      <c r="T9" s="17">
        <v>0.121924135472713</v>
      </c>
      <c r="U9" s="17">
        <v>0.1624238755837181</v>
      </c>
      <c r="V9" s="17">
        <v>0.24234691062321781</v>
      </c>
      <c r="W9" s="17">
        <v>0.14637317746981091</v>
      </c>
      <c r="X9" s="17">
        <v>9.618633027053039E-2</v>
      </c>
      <c r="Y9" s="17">
        <v>0.15206439130003091</v>
      </c>
      <c r="AA9" s="17">
        <v>0.19377514358801429</v>
      </c>
      <c r="AB9" s="17">
        <v>0.23154387955343411</v>
      </c>
      <c r="AC9" s="17">
        <v>0.14108357119433729</v>
      </c>
      <c r="AD9" s="17">
        <v>0.1682646130378378</v>
      </c>
      <c r="AE9" s="17">
        <v>0.16282485061693061</v>
      </c>
      <c r="AF9" s="17">
        <v>0.1498664183380265</v>
      </c>
      <c r="AG9" s="17">
        <v>0.1140069356310582</v>
      </c>
      <c r="AH9" s="17">
        <v>5.3588899897688502E-2</v>
      </c>
      <c r="AI9" s="17">
        <v>0.13774338847122711</v>
      </c>
    </row>
    <row r="10" spans="2:37" ht="19" customHeight="1" x14ac:dyDescent="0.2">
      <c r="B10" s="20" t="s">
        <v>90</v>
      </c>
      <c r="C10" s="17">
        <v>0.10360003236194219</v>
      </c>
      <c r="D10" s="17">
        <v>0.1764368597878237</v>
      </c>
      <c r="E10" s="17">
        <v>0.163122873140117</v>
      </c>
      <c r="F10" s="17">
        <v>0.1094453934816713</v>
      </c>
      <c r="G10" s="17">
        <v>7.2498113747473794E-2</v>
      </c>
      <c r="H10" s="17">
        <v>5.7533953442857118E-2</v>
      </c>
      <c r="I10" s="17">
        <v>5.8507975634526192E-2</v>
      </c>
      <c r="K10" s="17">
        <v>0.1255558279365539</v>
      </c>
      <c r="L10" s="17">
        <v>8.1157615840589156E-2</v>
      </c>
      <c r="N10" s="17">
        <v>6.5974836758138714E-2</v>
      </c>
      <c r="O10" s="17">
        <v>0.1090461195216559</v>
      </c>
      <c r="P10" s="17">
        <v>8.0255278352959467E-2</v>
      </c>
      <c r="Q10" s="17">
        <v>0.10380272927291689</v>
      </c>
      <c r="R10" s="17">
        <v>9.3313753783372852E-2</v>
      </c>
      <c r="S10" s="17">
        <v>0.1102533742422034</v>
      </c>
      <c r="T10" s="17">
        <v>0.13534056311061521</v>
      </c>
      <c r="U10" s="17">
        <v>0.120985878494276</v>
      </c>
      <c r="V10" s="17">
        <v>0.1733976900780147</v>
      </c>
      <c r="W10" s="17">
        <v>9.8397264237023607E-2</v>
      </c>
      <c r="X10" s="17">
        <v>5.6189141018856748E-2</v>
      </c>
      <c r="Y10" s="17">
        <v>5.7814076619401258E-2</v>
      </c>
      <c r="AA10" s="17">
        <v>9.7211447873317522E-2</v>
      </c>
      <c r="AB10" s="17">
        <v>0.1287881242820324</v>
      </c>
      <c r="AC10" s="17">
        <v>0.1229190877248003</v>
      </c>
      <c r="AD10" s="17">
        <v>0.12978522754655961</v>
      </c>
      <c r="AE10" s="17">
        <v>8.7155097939859941E-2</v>
      </c>
      <c r="AF10" s="17">
        <v>8.4736936508663013E-2</v>
      </c>
      <c r="AG10" s="17">
        <v>3.942079313984153E-2</v>
      </c>
      <c r="AH10" s="17">
        <v>8.6547830807004372E-2</v>
      </c>
      <c r="AI10" s="17">
        <v>0.1380815848952448</v>
      </c>
    </row>
    <row r="11" spans="2:37" ht="19" customHeight="1" x14ac:dyDescent="0.2">
      <c r="B11" s="20" t="s">
        <v>83</v>
      </c>
      <c r="C11" s="17">
        <v>5.4801355807293672E-2</v>
      </c>
      <c r="D11" s="17">
        <v>0.1008514253644302</v>
      </c>
      <c r="E11" s="17">
        <v>9.1906681952666214E-2</v>
      </c>
      <c r="F11" s="17">
        <v>4.7576702659371757E-2</v>
      </c>
      <c r="G11" s="17">
        <v>5.5143333229508512E-2</v>
      </c>
      <c r="H11" s="17">
        <v>2.7193610425852058E-2</v>
      </c>
      <c r="I11" s="17">
        <v>1.8267586004774471E-2</v>
      </c>
      <c r="K11" s="17">
        <v>6.1472191039596738E-2</v>
      </c>
      <c r="L11" s="17">
        <v>4.8605116882365018E-2</v>
      </c>
      <c r="N11" s="17">
        <v>3.068525730064231E-2</v>
      </c>
      <c r="O11" s="17">
        <v>7.5057003402860561E-2</v>
      </c>
      <c r="P11" s="17">
        <v>8.721475247010195E-2</v>
      </c>
      <c r="Q11" s="17">
        <v>4.954182430866097E-2</v>
      </c>
      <c r="R11" s="17">
        <v>5.5973553060100982E-2</v>
      </c>
      <c r="S11" s="17">
        <v>6.0559998603692412E-2</v>
      </c>
      <c r="T11" s="17">
        <v>9.6140385187919938E-2</v>
      </c>
      <c r="U11" s="17">
        <v>7.8495658182958478E-2</v>
      </c>
      <c r="V11" s="17">
        <v>5.1286492997853178E-2</v>
      </c>
      <c r="W11" s="17">
        <v>6.809134254964011E-2</v>
      </c>
      <c r="X11" s="17">
        <v>6.4624368171609329E-3</v>
      </c>
      <c r="Y11" s="17">
        <v>2.3318859371083439E-2</v>
      </c>
      <c r="AA11" s="17">
        <v>6.6409123246851734E-2</v>
      </c>
      <c r="AB11" s="17">
        <v>7.0303145765318764E-2</v>
      </c>
      <c r="AC11" s="17">
        <v>2.668864853795172E-2</v>
      </c>
      <c r="AD11" s="17">
        <v>5.8736323144944161E-2</v>
      </c>
      <c r="AE11" s="17">
        <v>5.9069605672849732E-2</v>
      </c>
      <c r="AF11" s="17">
        <v>0</v>
      </c>
      <c r="AG11" s="17">
        <v>1.9836480741148781E-2</v>
      </c>
      <c r="AH11" s="17">
        <v>2.8348156728242192E-2</v>
      </c>
      <c r="AI11" s="17">
        <v>0.1036810294425931</v>
      </c>
    </row>
    <row r="12" spans="2:37" ht="19" customHeight="1" x14ac:dyDescent="0.2">
      <c r="B12" s="20" t="s">
        <v>91</v>
      </c>
      <c r="C12" s="17">
        <v>4.2894399727482907E-2</v>
      </c>
      <c r="D12" s="17">
        <v>4.3808004342857497E-2</v>
      </c>
      <c r="E12" s="17">
        <v>7.1599831990217397E-2</v>
      </c>
      <c r="F12" s="17">
        <v>6.2964931677328556E-2</v>
      </c>
      <c r="G12" s="17">
        <v>3.4230845183705547E-2</v>
      </c>
      <c r="H12" s="17">
        <v>2.448901544051283E-2</v>
      </c>
      <c r="I12" s="17">
        <v>2.211338456595642E-2</v>
      </c>
      <c r="K12" s="17">
        <v>4.5188126868430933E-2</v>
      </c>
      <c r="L12" s="17">
        <v>4.0905755392179381E-2</v>
      </c>
      <c r="N12" s="17">
        <v>3.7925770932998197E-2</v>
      </c>
      <c r="O12" s="17">
        <v>1.528069718938547E-2</v>
      </c>
      <c r="P12" s="17">
        <v>3.9689416310783578E-2</v>
      </c>
      <c r="Q12" s="17">
        <v>3.6988200259259807E-2</v>
      </c>
      <c r="R12" s="17">
        <v>4.4059087215941622E-2</v>
      </c>
      <c r="S12" s="17">
        <v>1.664811253940033E-2</v>
      </c>
      <c r="T12" s="17">
        <v>5.0137451688453502E-2</v>
      </c>
      <c r="U12" s="17">
        <v>3.9549768906553498E-2</v>
      </c>
      <c r="V12" s="17">
        <v>4.9773868854000432E-2</v>
      </c>
      <c r="W12" s="17">
        <v>3.3805484658980083E-2</v>
      </c>
      <c r="X12" s="17">
        <v>5.4642973082866697E-2</v>
      </c>
      <c r="Y12" s="17">
        <v>7.2932113297777545E-2</v>
      </c>
      <c r="AA12" s="17">
        <v>1.5463704178305129E-2</v>
      </c>
      <c r="AB12" s="17">
        <v>6.2523138450295224E-2</v>
      </c>
      <c r="AC12" s="17">
        <v>5.3449827139087337E-2</v>
      </c>
      <c r="AD12" s="17">
        <v>4.914314862601895E-2</v>
      </c>
      <c r="AE12" s="17">
        <v>2.7530108088797588E-2</v>
      </c>
      <c r="AF12" s="17">
        <v>1.6984602754414931E-2</v>
      </c>
      <c r="AG12" s="17">
        <v>5.5714339259740932E-2</v>
      </c>
      <c r="AH12" s="17">
        <v>4.2302793183976013E-2</v>
      </c>
      <c r="AI12" s="17">
        <v>7.93171685926395E-2</v>
      </c>
    </row>
    <row r="13" spans="2:37" ht="19" customHeight="1" x14ac:dyDescent="0.2">
      <c r="B13" s="20" t="s">
        <v>85</v>
      </c>
      <c r="C13" s="17">
        <v>3.470216140503473E-2</v>
      </c>
      <c r="D13" s="17">
        <v>7.0961814224552999E-2</v>
      </c>
      <c r="E13" s="17">
        <v>3.233841031405648E-2</v>
      </c>
      <c r="F13" s="17">
        <v>4.2918881046099831E-2</v>
      </c>
      <c r="G13" s="17">
        <v>2.9516448626293931E-2</v>
      </c>
      <c r="H13" s="17">
        <v>2.8304561418533429E-2</v>
      </c>
      <c r="I13" s="17">
        <v>1.4449959736287561E-2</v>
      </c>
      <c r="K13" s="17">
        <v>3.4068360844229408E-2</v>
      </c>
      <c r="L13" s="17">
        <v>3.5526321225122087E-2</v>
      </c>
      <c r="N13" s="17">
        <v>4.8179802766994878E-2</v>
      </c>
      <c r="O13" s="17">
        <v>4.5143539762830288E-2</v>
      </c>
      <c r="P13" s="17">
        <v>4.23431643435975E-2</v>
      </c>
      <c r="Q13" s="17">
        <v>4.7956500972746251E-2</v>
      </c>
      <c r="R13" s="17">
        <v>9.1587013347315324E-3</v>
      </c>
      <c r="S13" s="17">
        <v>6.4860207151304791E-2</v>
      </c>
      <c r="T13" s="17">
        <v>6.239489845982444E-2</v>
      </c>
      <c r="U13" s="17">
        <v>3.3473770485816789E-2</v>
      </c>
      <c r="V13" s="17">
        <v>2.582607744136358E-2</v>
      </c>
      <c r="W13" s="17">
        <v>1.8446051238898489E-2</v>
      </c>
      <c r="X13" s="17">
        <v>3.5017527354914167E-2</v>
      </c>
      <c r="Y13" s="17">
        <v>2.9038376019797869E-2</v>
      </c>
      <c r="AA13" s="17">
        <v>2.9258147143589729E-2</v>
      </c>
      <c r="AB13" s="17">
        <v>3.1498654897309138E-2</v>
      </c>
      <c r="AC13" s="17">
        <v>2.0274524306051221E-2</v>
      </c>
      <c r="AD13" s="17">
        <v>5.55266121059345E-2</v>
      </c>
      <c r="AE13" s="17">
        <v>3.3527583467190182E-2</v>
      </c>
      <c r="AF13" s="17">
        <v>5.2002237978825777E-2</v>
      </c>
      <c r="AG13" s="17">
        <v>2.616857289891451E-2</v>
      </c>
      <c r="AH13" s="17">
        <v>1.7254341456820449E-2</v>
      </c>
      <c r="AI13" s="17">
        <v>6.6317328574882914E-2</v>
      </c>
    </row>
    <row r="14" spans="2:37" ht="19" customHeight="1" x14ac:dyDescent="0.2">
      <c r="B14" s="20" t="s">
        <v>86</v>
      </c>
      <c r="C14" s="17">
        <v>7.4385830697602573E-2</v>
      </c>
      <c r="D14" s="17">
        <v>0.1101138594208658</v>
      </c>
      <c r="E14" s="17">
        <v>6.5509331298970908E-2</v>
      </c>
      <c r="F14" s="17">
        <v>9.8402508940086855E-2</v>
      </c>
      <c r="G14" s="17">
        <v>8.888083826040015E-2</v>
      </c>
      <c r="H14" s="17">
        <v>5.2906154012559818E-2</v>
      </c>
      <c r="I14" s="17">
        <v>4.1013528965235753E-2</v>
      </c>
      <c r="K14" s="17">
        <v>5.9204366373643909E-2</v>
      </c>
      <c r="L14" s="17">
        <v>8.9661858698867752E-2</v>
      </c>
      <c r="N14" s="17">
        <v>9.7525850838238115E-2</v>
      </c>
      <c r="O14" s="17">
        <v>6.5274214541602218E-2</v>
      </c>
      <c r="P14" s="17">
        <v>0.10567363066437011</v>
      </c>
      <c r="Q14" s="17">
        <v>8.4519893693739259E-2</v>
      </c>
      <c r="R14" s="17">
        <v>5.7015356167518377E-2</v>
      </c>
      <c r="S14" s="17">
        <v>3.7802944591890847E-2</v>
      </c>
      <c r="T14" s="17">
        <v>6.8381308896172027E-2</v>
      </c>
      <c r="U14" s="17">
        <v>0.1089039280760327</v>
      </c>
      <c r="V14" s="17">
        <v>9.003863704597119E-2</v>
      </c>
      <c r="W14" s="17">
        <v>5.9181217757935702E-2</v>
      </c>
      <c r="X14" s="17">
        <v>6.4644710338809031E-2</v>
      </c>
      <c r="Y14" s="17">
        <v>6.2538165637700593E-2</v>
      </c>
      <c r="AA14" s="17">
        <v>7.2016563886403165E-2</v>
      </c>
      <c r="AB14" s="17">
        <v>5.7041583100162233E-2</v>
      </c>
      <c r="AC14" s="17">
        <v>6.8343114459821788E-2</v>
      </c>
      <c r="AD14" s="17">
        <v>8.2756598616370164E-2</v>
      </c>
      <c r="AE14" s="17">
        <v>7.7474263704788188E-2</v>
      </c>
      <c r="AF14" s="17">
        <v>0.1189187546505043</v>
      </c>
      <c r="AG14" s="17">
        <v>5.4625939839575678E-2</v>
      </c>
      <c r="AH14" s="17">
        <v>0.11860476464271209</v>
      </c>
      <c r="AI14" s="17">
        <v>4.6131134785128723E-2</v>
      </c>
    </row>
    <row r="15" spans="2:37" ht="32" customHeight="1" x14ac:dyDescent="0.2">
      <c r="B15" s="20" t="s">
        <v>103</v>
      </c>
      <c r="C15" s="17">
        <v>0.52474768528971649</v>
      </c>
      <c r="D15" s="17">
        <v>0.31857775145894462</v>
      </c>
      <c r="E15" s="17">
        <v>0.30175976276206012</v>
      </c>
      <c r="F15" s="17">
        <v>0.43609530772114508</v>
      </c>
      <c r="G15" s="17">
        <v>0.53480851194110479</v>
      </c>
      <c r="H15" s="17">
        <v>0.72461356023877066</v>
      </c>
      <c r="I15" s="17">
        <v>0.77205548134021484</v>
      </c>
      <c r="K15" s="17">
        <v>0.45473407244577407</v>
      </c>
      <c r="L15" s="17">
        <v>0.59286314398456785</v>
      </c>
      <c r="N15" s="17">
        <v>0.51993367208462282</v>
      </c>
      <c r="O15" s="17">
        <v>0.57798388490334929</v>
      </c>
      <c r="P15" s="17">
        <v>0.54165742175067311</v>
      </c>
      <c r="Q15" s="17">
        <v>0.55589848314629942</v>
      </c>
      <c r="R15" s="17">
        <v>0.53122775856925875</v>
      </c>
      <c r="S15" s="17">
        <v>0.54787644415262471</v>
      </c>
      <c r="T15" s="17">
        <v>0.46568125718430198</v>
      </c>
      <c r="U15" s="17">
        <v>0.45616712027064449</v>
      </c>
      <c r="V15" s="17">
        <v>0.36733032295957879</v>
      </c>
      <c r="W15" s="17">
        <v>0.57570546208771123</v>
      </c>
      <c r="X15" s="17">
        <v>0.68685688111686216</v>
      </c>
      <c r="Y15" s="17">
        <v>0.60229401775420832</v>
      </c>
      <c r="AA15" s="17">
        <v>0.52586587008351837</v>
      </c>
      <c r="AB15" s="17">
        <v>0.41830147395144801</v>
      </c>
      <c r="AC15" s="17">
        <v>0.56724122663795029</v>
      </c>
      <c r="AD15" s="17">
        <v>0.4557874769223349</v>
      </c>
      <c r="AE15" s="17">
        <v>0.5524184905095838</v>
      </c>
      <c r="AF15" s="17">
        <v>0.57749104976956578</v>
      </c>
      <c r="AG15" s="17">
        <v>0.69022693848972061</v>
      </c>
      <c r="AH15" s="17">
        <v>0.65335321328355633</v>
      </c>
      <c r="AI15" s="17">
        <v>0.42872836523828378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7.6587091684018171E-2</v>
      </c>
      <c r="D9" s="17">
        <v>8.4958244111963566E-2</v>
      </c>
      <c r="E9" s="17">
        <v>0.12048352417697571</v>
      </c>
      <c r="F9" s="17">
        <v>9.8468804449841033E-2</v>
      </c>
      <c r="G9" s="17">
        <v>6.5007172019022091E-2</v>
      </c>
      <c r="H9" s="17">
        <v>7.9299912693628641E-2</v>
      </c>
      <c r="I9" s="17">
        <v>2.535205355088252E-2</v>
      </c>
      <c r="K9" s="17">
        <v>8.7084286623061835E-2</v>
      </c>
      <c r="L9" s="17">
        <v>6.6779798437213156E-2</v>
      </c>
      <c r="N9" s="17">
        <v>6.9836614023283422E-2</v>
      </c>
      <c r="O9" s="17">
        <v>2.9424531139927629E-2</v>
      </c>
      <c r="P9" s="17">
        <v>6.7912460176236117E-2</v>
      </c>
      <c r="Q9" s="17">
        <v>2.3405721982133761E-2</v>
      </c>
      <c r="R9" s="17">
        <v>7.2601473387578108E-2</v>
      </c>
      <c r="S9" s="17">
        <v>8.8245437085095552E-2</v>
      </c>
      <c r="T9" s="17">
        <v>0.1047436770944245</v>
      </c>
      <c r="U9" s="17">
        <v>4.4976484605700702E-2</v>
      </c>
      <c r="V9" s="17">
        <v>0.12954603119466729</v>
      </c>
      <c r="W9" s="17">
        <v>7.8554317806786178E-2</v>
      </c>
      <c r="X9" s="17">
        <v>2.30150243139597E-2</v>
      </c>
      <c r="Y9" s="17">
        <v>9.3926604474766931E-2</v>
      </c>
      <c r="AA9" s="17">
        <v>5.866529123619544E-2</v>
      </c>
      <c r="AB9" s="17">
        <v>0.1258145314001427</v>
      </c>
      <c r="AC9" s="17">
        <v>8.5672810336400701E-2</v>
      </c>
      <c r="AD9" s="17">
        <v>7.7456373558855443E-2</v>
      </c>
      <c r="AE9" s="17">
        <v>6.9405215756757746E-2</v>
      </c>
      <c r="AF9" s="17">
        <v>8.1704999323540972E-2</v>
      </c>
      <c r="AG9" s="17">
        <v>2.869929170389502E-2</v>
      </c>
      <c r="AH9" s="17">
        <v>4.7638149319383413E-2</v>
      </c>
      <c r="AI9" s="17">
        <v>6.4879981267607634E-2</v>
      </c>
    </row>
    <row r="10" spans="2:37" ht="19" customHeight="1" x14ac:dyDescent="0.2">
      <c r="B10" s="20" t="s">
        <v>90</v>
      </c>
      <c r="C10" s="17">
        <v>0.11069770071562041</v>
      </c>
      <c r="D10" s="17">
        <v>0.13423459806872801</v>
      </c>
      <c r="E10" s="17">
        <v>0.196377340603547</v>
      </c>
      <c r="F10" s="17">
        <v>0.15274080303906021</v>
      </c>
      <c r="G10" s="17">
        <v>9.0631441477737107E-2</v>
      </c>
      <c r="H10" s="17">
        <v>6.5219681550961056E-2</v>
      </c>
      <c r="I10" s="17">
        <v>3.833335374981902E-2</v>
      </c>
      <c r="K10" s="17">
        <v>0.12284792386510431</v>
      </c>
      <c r="L10" s="17">
        <v>9.864275565046339E-2</v>
      </c>
      <c r="N10" s="17">
        <v>7.3354442413780516E-2</v>
      </c>
      <c r="O10" s="17">
        <v>6.1373456093501477E-2</v>
      </c>
      <c r="P10" s="17">
        <v>7.7661955974245633E-2</v>
      </c>
      <c r="Q10" s="17">
        <v>0.1039320362573939</v>
      </c>
      <c r="R10" s="17">
        <v>8.9417049790090825E-2</v>
      </c>
      <c r="S10" s="17">
        <v>8.1342349901030814E-2</v>
      </c>
      <c r="T10" s="17">
        <v>0.10318490434895471</v>
      </c>
      <c r="U10" s="17">
        <v>0.14598849700379671</v>
      </c>
      <c r="V10" s="17">
        <v>0.20681983449845989</v>
      </c>
      <c r="W10" s="17">
        <v>0.1187574825929265</v>
      </c>
      <c r="X10" s="17">
        <v>7.7783407150890327E-2</v>
      </c>
      <c r="Y10" s="17">
        <v>7.6125393419075552E-2</v>
      </c>
      <c r="AA10" s="17">
        <v>0.14245864035862171</v>
      </c>
      <c r="AB10" s="17">
        <v>0.16510958526901229</v>
      </c>
      <c r="AC10" s="17">
        <v>9.5002081900018534E-2</v>
      </c>
      <c r="AD10" s="17">
        <v>0.11038735120801139</v>
      </c>
      <c r="AE10" s="17">
        <v>8.213431169584802E-2</v>
      </c>
      <c r="AF10" s="17">
        <v>7.1240310844286364E-2</v>
      </c>
      <c r="AG10" s="17">
        <v>4.7296819340259352E-2</v>
      </c>
      <c r="AH10" s="17">
        <v>9.7316514614297439E-2</v>
      </c>
      <c r="AI10" s="17">
        <v>0.1125460000990315</v>
      </c>
    </row>
    <row r="11" spans="2:37" ht="19" customHeight="1" x14ac:dyDescent="0.2">
      <c r="B11" s="20" t="s">
        <v>83</v>
      </c>
      <c r="C11" s="17">
        <v>7.5312649518413141E-2</v>
      </c>
      <c r="D11" s="17">
        <v>0.1041351313176993</v>
      </c>
      <c r="E11" s="17">
        <v>0.11253740818311631</v>
      </c>
      <c r="F11" s="17">
        <v>9.4814815758961529E-2</v>
      </c>
      <c r="G11" s="17">
        <v>5.988867700019624E-2</v>
      </c>
      <c r="H11" s="17">
        <v>4.4910225859444403E-2</v>
      </c>
      <c r="I11" s="17">
        <v>4.3131832460825408E-2</v>
      </c>
      <c r="K11" s="17">
        <v>9.0079169789064203E-2</v>
      </c>
      <c r="L11" s="17">
        <v>6.1325333611903898E-2</v>
      </c>
      <c r="N11" s="17">
        <v>4.1743133855493671E-2</v>
      </c>
      <c r="O11" s="17">
        <v>4.4987931884434153E-2</v>
      </c>
      <c r="P11" s="17">
        <v>5.8240927942746337E-2</v>
      </c>
      <c r="Q11" s="17">
        <v>9.883607373605624E-2</v>
      </c>
      <c r="R11" s="17">
        <v>9.4571029816255731E-2</v>
      </c>
      <c r="S11" s="17">
        <v>0.10599853932209929</v>
      </c>
      <c r="T11" s="17">
        <v>7.6072668137143556E-2</v>
      </c>
      <c r="U11" s="17">
        <v>9.8559185992760118E-2</v>
      </c>
      <c r="V11" s="17">
        <v>8.5800267774626529E-2</v>
      </c>
      <c r="W11" s="17">
        <v>4.4558646725183178E-2</v>
      </c>
      <c r="X11" s="17">
        <v>5.6062279145884047E-2</v>
      </c>
      <c r="Y11" s="17">
        <v>8.8391259038070921E-2</v>
      </c>
      <c r="AA11" s="17">
        <v>8.6568660315551313E-2</v>
      </c>
      <c r="AB11" s="17">
        <v>8.6100879334122388E-2</v>
      </c>
      <c r="AC11" s="17">
        <v>8.8373939342476115E-2</v>
      </c>
      <c r="AD11" s="17">
        <v>0.1012685308646193</v>
      </c>
      <c r="AE11" s="17">
        <v>7.0195573837361358E-2</v>
      </c>
      <c r="AF11" s="17">
        <v>3.3619706416668477E-2</v>
      </c>
      <c r="AG11" s="17">
        <v>4.1211756005480001E-2</v>
      </c>
      <c r="AH11" s="17">
        <v>4.077963676103874E-2</v>
      </c>
      <c r="AI11" s="17">
        <v>7.858914524960256E-2</v>
      </c>
    </row>
    <row r="12" spans="2:37" ht="19" customHeight="1" x14ac:dyDescent="0.2">
      <c r="B12" s="20" t="s">
        <v>91</v>
      </c>
      <c r="C12" s="17">
        <v>5.8058288715016851E-2</v>
      </c>
      <c r="D12" s="17">
        <v>0.1023047316183886</v>
      </c>
      <c r="E12" s="17">
        <v>6.5002333990364203E-2</v>
      </c>
      <c r="F12" s="17">
        <v>8.9196228561625776E-2</v>
      </c>
      <c r="G12" s="17">
        <v>5.5327027161887317E-2</v>
      </c>
      <c r="H12" s="17">
        <v>3.0538925218487271E-2</v>
      </c>
      <c r="I12" s="17">
        <v>1.8515206267497138E-2</v>
      </c>
      <c r="K12" s="17">
        <v>6.2298499235446642E-2</v>
      </c>
      <c r="L12" s="17">
        <v>5.3359024499244803E-2</v>
      </c>
      <c r="N12" s="17">
        <v>4.1965438360163247E-2</v>
      </c>
      <c r="O12" s="17">
        <v>0</v>
      </c>
      <c r="P12" s="17">
        <v>5.7208262308870821E-2</v>
      </c>
      <c r="Q12" s="17">
        <v>5.8948930993279448E-2</v>
      </c>
      <c r="R12" s="17">
        <v>6.4280140229344335E-2</v>
      </c>
      <c r="S12" s="17">
        <v>7.2114306775666451E-2</v>
      </c>
      <c r="T12" s="17">
        <v>8.3184111859712681E-2</v>
      </c>
      <c r="U12" s="17">
        <v>4.9310420136182649E-2</v>
      </c>
      <c r="V12" s="17">
        <v>7.6072595730980824E-2</v>
      </c>
      <c r="W12" s="17">
        <v>6.312300535886943E-2</v>
      </c>
      <c r="X12" s="17">
        <v>4.8529597615984917E-2</v>
      </c>
      <c r="Y12" s="17">
        <v>3.582810113537193E-2</v>
      </c>
      <c r="AA12" s="17">
        <v>7.4073569274588094E-2</v>
      </c>
      <c r="AB12" s="17">
        <v>8.9811170833817622E-2</v>
      </c>
      <c r="AC12" s="17">
        <v>2.6240921122851878E-2</v>
      </c>
      <c r="AD12" s="17">
        <v>8.1865501878883432E-2</v>
      </c>
      <c r="AE12" s="17">
        <v>4.1674926905687602E-2</v>
      </c>
      <c r="AF12" s="17">
        <v>1.6890108972147221E-2</v>
      </c>
      <c r="AG12" s="17">
        <v>4.9850087530048222E-2</v>
      </c>
      <c r="AH12" s="17">
        <v>2.3516464600609681E-2</v>
      </c>
      <c r="AI12" s="17">
        <v>5.5353816308592152E-2</v>
      </c>
    </row>
    <row r="13" spans="2:37" ht="19" customHeight="1" x14ac:dyDescent="0.2">
      <c r="B13" s="20" t="s">
        <v>85</v>
      </c>
      <c r="C13" s="17">
        <v>5.1606946337182762E-2</v>
      </c>
      <c r="D13" s="17">
        <v>7.2808843049233143E-2</v>
      </c>
      <c r="E13" s="17">
        <v>6.9090451197411154E-2</v>
      </c>
      <c r="F13" s="17">
        <v>3.6301905699573381E-2</v>
      </c>
      <c r="G13" s="17">
        <v>6.8667036492260788E-2</v>
      </c>
      <c r="H13" s="17">
        <v>4.5309874264874789E-2</v>
      </c>
      <c r="I13" s="17">
        <v>2.6122202319533199E-2</v>
      </c>
      <c r="K13" s="17">
        <v>5.1181798337151183E-2</v>
      </c>
      <c r="L13" s="17">
        <v>5.1503221060253963E-2</v>
      </c>
      <c r="N13" s="17">
        <v>6.8111079410145034E-2</v>
      </c>
      <c r="O13" s="17">
        <v>4.4852141445030677E-2</v>
      </c>
      <c r="P13" s="17">
        <v>7.2896536092441205E-2</v>
      </c>
      <c r="Q13" s="17">
        <v>3.5931843468887788E-2</v>
      </c>
      <c r="R13" s="17">
        <v>6.4965292563047838E-2</v>
      </c>
      <c r="S13" s="17">
        <v>4.9877229996590597E-2</v>
      </c>
      <c r="T13" s="17">
        <v>6.7834924064428578E-2</v>
      </c>
      <c r="U13" s="17">
        <v>6.4764377228202372E-2</v>
      </c>
      <c r="V13" s="17">
        <v>3.2232094920011202E-2</v>
      </c>
      <c r="W13" s="17">
        <v>3.2657366066383683E-2</v>
      </c>
      <c r="X13" s="17">
        <v>5.4196406618680228E-2</v>
      </c>
      <c r="Y13" s="17">
        <v>4.7223521909014028E-2</v>
      </c>
      <c r="AA13" s="17">
        <v>3.4058288692996867E-2</v>
      </c>
      <c r="AB13" s="17">
        <v>5.3136038972768009E-2</v>
      </c>
      <c r="AC13" s="17">
        <v>8.1058954468718941E-2</v>
      </c>
      <c r="AD13" s="17">
        <v>6.3605529538074357E-2</v>
      </c>
      <c r="AE13" s="17">
        <v>3.7559140380977733E-2</v>
      </c>
      <c r="AF13" s="17">
        <v>8.3645092613182162E-2</v>
      </c>
      <c r="AG13" s="17">
        <v>5.650747198916508E-2</v>
      </c>
      <c r="AH13" s="17">
        <v>5.1806693055814583E-2</v>
      </c>
      <c r="AI13" s="17">
        <v>5.7327480974671628E-2</v>
      </c>
    </row>
    <row r="14" spans="2:37" ht="19" customHeight="1" x14ac:dyDescent="0.2">
      <c r="B14" s="20" t="s">
        <v>86</v>
      </c>
      <c r="C14" s="17">
        <v>0.10422613919571599</v>
      </c>
      <c r="D14" s="17">
        <v>0.10954548126183999</v>
      </c>
      <c r="E14" s="17">
        <v>0.1002686374101715</v>
      </c>
      <c r="F14" s="17">
        <v>0.1142563359848595</v>
      </c>
      <c r="G14" s="17">
        <v>0.16226889774659001</v>
      </c>
      <c r="H14" s="17">
        <v>8.5098890304901198E-2</v>
      </c>
      <c r="I14" s="17">
        <v>6.1306358478874563E-2</v>
      </c>
      <c r="K14" s="17">
        <v>9.6873220694478096E-2</v>
      </c>
      <c r="L14" s="17">
        <v>0.1120272096629501</v>
      </c>
      <c r="N14" s="17">
        <v>0.1286965554978976</v>
      </c>
      <c r="O14" s="17">
        <v>7.8819508749194286E-2</v>
      </c>
      <c r="P14" s="17">
        <v>8.6262009781354773E-2</v>
      </c>
      <c r="Q14" s="17">
        <v>7.4308924548799574E-2</v>
      </c>
      <c r="R14" s="17">
        <v>9.9307955510043566E-2</v>
      </c>
      <c r="S14" s="17">
        <v>7.1685190761222331E-2</v>
      </c>
      <c r="T14" s="17">
        <v>0.1048679966104808</v>
      </c>
      <c r="U14" s="17">
        <v>9.4571712692531409E-2</v>
      </c>
      <c r="V14" s="17">
        <v>0.12092349787512199</v>
      </c>
      <c r="W14" s="17">
        <v>0.12063883058835601</v>
      </c>
      <c r="X14" s="17">
        <v>7.805538059649729E-2</v>
      </c>
      <c r="Y14" s="17">
        <v>0.1289345163118048</v>
      </c>
      <c r="AA14" s="17">
        <v>8.5863937896749801E-2</v>
      </c>
      <c r="AB14" s="17">
        <v>7.8832459081496414E-2</v>
      </c>
      <c r="AC14" s="17">
        <v>0.1279033945815658</v>
      </c>
      <c r="AD14" s="17">
        <v>0.14285514605894439</v>
      </c>
      <c r="AE14" s="17">
        <v>8.8382265430591744E-2</v>
      </c>
      <c r="AF14" s="17">
        <v>0.1379652152134917</v>
      </c>
      <c r="AG14" s="17">
        <v>0.1063821018065555</v>
      </c>
      <c r="AH14" s="17">
        <v>0.14345543887106671</v>
      </c>
      <c r="AI14" s="17">
        <v>0.10443525099391709</v>
      </c>
    </row>
    <row r="15" spans="2:37" ht="32" customHeight="1" x14ac:dyDescent="0.2">
      <c r="B15" s="20" t="s">
        <v>103</v>
      </c>
      <c r="C15" s="17">
        <v>0.52351118383403261</v>
      </c>
      <c r="D15" s="17">
        <v>0.39201297057214751</v>
      </c>
      <c r="E15" s="17">
        <v>0.33624030443841407</v>
      </c>
      <c r="F15" s="17">
        <v>0.41422110650607868</v>
      </c>
      <c r="G15" s="17">
        <v>0.4982097481023065</v>
      </c>
      <c r="H15" s="17">
        <v>0.64962249010770268</v>
      </c>
      <c r="I15" s="17">
        <v>0.78723899317256818</v>
      </c>
      <c r="K15" s="17">
        <v>0.48963510145569378</v>
      </c>
      <c r="L15" s="17">
        <v>0.55636265707797083</v>
      </c>
      <c r="N15" s="17">
        <v>0.5762927364392364</v>
      </c>
      <c r="O15" s="17">
        <v>0.74054243068791192</v>
      </c>
      <c r="P15" s="17">
        <v>0.57981784772410527</v>
      </c>
      <c r="Q15" s="17">
        <v>0.6046364690134497</v>
      </c>
      <c r="R15" s="17">
        <v>0.51485705870363963</v>
      </c>
      <c r="S15" s="17">
        <v>0.53073694615829481</v>
      </c>
      <c r="T15" s="17">
        <v>0.46011171788485528</v>
      </c>
      <c r="U15" s="17">
        <v>0.50182932234082611</v>
      </c>
      <c r="V15" s="17">
        <v>0.34860567800613201</v>
      </c>
      <c r="W15" s="17">
        <v>0.54171035086149488</v>
      </c>
      <c r="X15" s="17">
        <v>0.66235790455810339</v>
      </c>
      <c r="Y15" s="17">
        <v>0.52957060371189579</v>
      </c>
      <c r="AA15" s="17">
        <v>0.51831161222529687</v>
      </c>
      <c r="AB15" s="17">
        <v>0.40119533510864053</v>
      </c>
      <c r="AC15" s="17">
        <v>0.495747898247968</v>
      </c>
      <c r="AD15" s="17">
        <v>0.42256156689261182</v>
      </c>
      <c r="AE15" s="17">
        <v>0.61064856599277573</v>
      </c>
      <c r="AF15" s="17">
        <v>0.57493456661668341</v>
      </c>
      <c r="AG15" s="17">
        <v>0.6700524716245968</v>
      </c>
      <c r="AH15" s="17">
        <v>0.59548710277778938</v>
      </c>
      <c r="AI15" s="17">
        <v>0.52686832510657744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0.19042801080312449</v>
      </c>
      <c r="D9" s="17">
        <v>0.5831553514982698</v>
      </c>
      <c r="E9" s="17">
        <v>0.330892772332954</v>
      </c>
      <c r="F9" s="17">
        <v>0.16596319692471781</v>
      </c>
      <c r="G9" s="17">
        <v>9.1304967812316909E-2</v>
      </c>
      <c r="H9" s="17">
        <v>3.9277333453696078E-2</v>
      </c>
      <c r="I9" s="17">
        <v>1.8120117955723079E-2</v>
      </c>
      <c r="K9" s="17">
        <v>0.18318470263762299</v>
      </c>
      <c r="L9" s="17">
        <v>0.198630523165781</v>
      </c>
      <c r="N9" s="17">
        <v>0.2043604210336854</v>
      </c>
      <c r="O9" s="17">
        <v>9.1264659926191538E-2</v>
      </c>
      <c r="P9" s="17">
        <v>0.20137339854001249</v>
      </c>
      <c r="Q9" s="17">
        <v>0.29998246313059751</v>
      </c>
      <c r="R9" s="17">
        <v>0.19516575280621251</v>
      </c>
      <c r="S9" s="17">
        <v>0.23109381165444329</v>
      </c>
      <c r="T9" s="17">
        <v>0.20082764104462791</v>
      </c>
      <c r="U9" s="17">
        <v>0.21603026087212171</v>
      </c>
      <c r="V9" s="17">
        <v>0.22357560292326659</v>
      </c>
      <c r="W9" s="17">
        <v>0.16551534186955141</v>
      </c>
      <c r="X9" s="17">
        <v>0.1271962409100022</v>
      </c>
      <c r="Y9" s="17">
        <v>0.11995474035665039</v>
      </c>
      <c r="AA9" s="17">
        <v>0.17676949374050291</v>
      </c>
      <c r="AB9" s="17">
        <v>0.22014878778674421</v>
      </c>
      <c r="AC9" s="17">
        <v>0.110510359391368</v>
      </c>
      <c r="AD9" s="17">
        <v>0.26037170316789637</v>
      </c>
      <c r="AE9" s="17">
        <v>0.17506568373143891</v>
      </c>
      <c r="AF9" s="17">
        <v>0.1559246261910161</v>
      </c>
      <c r="AG9" s="17">
        <v>0.2247634964204677</v>
      </c>
      <c r="AH9" s="17">
        <v>0.1664773707297853</v>
      </c>
      <c r="AI9" s="17">
        <v>0.14476856391102691</v>
      </c>
    </row>
    <row r="10" spans="2:37" ht="19" customHeight="1" x14ac:dyDescent="0.2">
      <c r="B10" s="20" t="s">
        <v>90</v>
      </c>
      <c r="C10" s="17">
        <v>8.3760727574389363E-2</v>
      </c>
      <c r="D10" s="17">
        <v>7.8314570151818516E-2</v>
      </c>
      <c r="E10" s="17">
        <v>0.20111606767554741</v>
      </c>
      <c r="F10" s="17">
        <v>0.1308160068442312</v>
      </c>
      <c r="G10" s="17">
        <v>6.0901869706984378E-2</v>
      </c>
      <c r="H10" s="17">
        <v>2.7601178009803631E-2</v>
      </c>
      <c r="I10" s="17">
        <v>1.026378698257532E-2</v>
      </c>
      <c r="K10" s="17">
        <v>9.1023711156273029E-2</v>
      </c>
      <c r="L10" s="17">
        <v>7.6258879043233821E-2</v>
      </c>
      <c r="N10" s="17">
        <v>0.1035534876656139</v>
      </c>
      <c r="O10" s="17">
        <v>7.6963898292103636E-2</v>
      </c>
      <c r="P10" s="17">
        <v>7.5310117494073792E-2</v>
      </c>
      <c r="Q10" s="17">
        <v>6.1576962240360321E-2</v>
      </c>
      <c r="R10" s="17">
        <v>7.720298185511798E-2</v>
      </c>
      <c r="S10" s="17">
        <v>4.1877360654576382E-2</v>
      </c>
      <c r="T10" s="17">
        <v>0.1215386074220539</v>
      </c>
      <c r="U10" s="17">
        <v>9.2698805298347328E-2</v>
      </c>
      <c r="V10" s="17">
        <v>0.13123811520150561</v>
      </c>
      <c r="W10" s="17">
        <v>7.4664947203892593E-2</v>
      </c>
      <c r="X10" s="17">
        <v>4.1836999531501613E-2</v>
      </c>
      <c r="Y10" s="17">
        <v>6.4144281703641295E-2</v>
      </c>
      <c r="AA10" s="17">
        <v>6.7813625690825163E-2</v>
      </c>
      <c r="AB10" s="17">
        <v>0.13615398482480201</v>
      </c>
      <c r="AC10" s="17">
        <v>6.6545456904819889E-2</v>
      </c>
      <c r="AD10" s="17">
        <v>0.10056864565165829</v>
      </c>
      <c r="AE10" s="17">
        <v>6.3914729345320248E-2</v>
      </c>
      <c r="AF10" s="17">
        <v>0.15451960406335249</v>
      </c>
      <c r="AG10" s="17">
        <v>3.5206974179634871E-2</v>
      </c>
      <c r="AH10" s="17">
        <v>5.1349366084893953E-2</v>
      </c>
      <c r="AI10" s="17">
        <v>7.7885933798997539E-2</v>
      </c>
    </row>
    <row r="11" spans="2:37" ht="19" customHeight="1" x14ac:dyDescent="0.2">
      <c r="B11" s="20" t="s">
        <v>83</v>
      </c>
      <c r="C11" s="17">
        <v>5.8195415523078199E-2</v>
      </c>
      <c r="D11" s="17">
        <v>0.1008599736908633</v>
      </c>
      <c r="E11" s="17">
        <v>9.8427354609999518E-2</v>
      </c>
      <c r="F11" s="17">
        <v>8.3672917440554717E-2</v>
      </c>
      <c r="G11" s="17">
        <v>4.7290061434973628E-2</v>
      </c>
      <c r="H11" s="17">
        <v>2.0726369719529861E-2</v>
      </c>
      <c r="I11" s="17">
        <v>1.061380159156783E-2</v>
      </c>
      <c r="K11" s="17">
        <v>5.1882235061231269E-2</v>
      </c>
      <c r="L11" s="17">
        <v>6.3022333665704491E-2</v>
      </c>
      <c r="N11" s="17">
        <v>5.8890096391025312E-2</v>
      </c>
      <c r="O11" s="17">
        <v>4.6141606154549597E-2</v>
      </c>
      <c r="P11" s="17">
        <v>0.10662753971973329</v>
      </c>
      <c r="Q11" s="17">
        <v>6.1455871738510977E-2</v>
      </c>
      <c r="R11" s="17">
        <v>5.8549874701197442E-2</v>
      </c>
      <c r="S11" s="17">
        <v>8.3528779233470588E-2</v>
      </c>
      <c r="T11" s="17">
        <v>6.8190210437013038E-2</v>
      </c>
      <c r="U11" s="17">
        <v>7.6207658826342242E-2</v>
      </c>
      <c r="V11" s="17">
        <v>7.3628332614406142E-2</v>
      </c>
      <c r="W11" s="17">
        <v>2.6862539188756251E-2</v>
      </c>
      <c r="X11" s="17">
        <v>4.305411283971456E-2</v>
      </c>
      <c r="Y11" s="17">
        <v>1.933800472662307E-2</v>
      </c>
      <c r="AA11" s="17">
        <v>3.8820752131564079E-2</v>
      </c>
      <c r="AB11" s="17">
        <v>6.8186770558172266E-2</v>
      </c>
      <c r="AC11" s="17">
        <v>3.3983953848835187E-2</v>
      </c>
      <c r="AD11" s="17">
        <v>8.5124385669655758E-2</v>
      </c>
      <c r="AE11" s="17">
        <v>4.9522729383832058E-2</v>
      </c>
      <c r="AF11" s="17">
        <v>4.9709001205889287E-2</v>
      </c>
      <c r="AG11" s="17">
        <v>2.779399718159337E-2</v>
      </c>
      <c r="AH11" s="17">
        <v>6.0401504149001507E-2</v>
      </c>
      <c r="AI11" s="17">
        <v>0.1230665125290021</v>
      </c>
    </row>
    <row r="12" spans="2:37" ht="19" customHeight="1" x14ac:dyDescent="0.2">
      <c r="B12" s="20" t="s">
        <v>91</v>
      </c>
      <c r="C12" s="17">
        <v>3.3152891917563682E-2</v>
      </c>
      <c r="D12" s="17">
        <v>6.0437134785104811E-2</v>
      </c>
      <c r="E12" s="17">
        <v>4.4321825521313703E-2</v>
      </c>
      <c r="F12" s="17">
        <v>5.0661129583806898E-2</v>
      </c>
      <c r="G12" s="17">
        <v>3.7321154324456728E-2</v>
      </c>
      <c r="H12" s="17">
        <v>6.8650679645108929E-3</v>
      </c>
      <c r="I12" s="17">
        <v>6.0212175846626921E-3</v>
      </c>
      <c r="K12" s="17">
        <v>3.5576000128595089E-2</v>
      </c>
      <c r="L12" s="17">
        <v>3.0980328553211711E-2</v>
      </c>
      <c r="N12" s="17">
        <v>1.247610752902386E-2</v>
      </c>
      <c r="O12" s="17">
        <v>3.114115970485111E-2</v>
      </c>
      <c r="P12" s="17">
        <v>9.8927820259373297E-3</v>
      </c>
      <c r="Q12" s="17">
        <v>5.9740671270582399E-2</v>
      </c>
      <c r="R12" s="17">
        <v>3.1293433240484357E-2</v>
      </c>
      <c r="S12" s="17">
        <v>2.7744115823983929E-2</v>
      </c>
      <c r="T12" s="17">
        <v>3.5447407541180587E-2</v>
      </c>
      <c r="U12" s="17">
        <v>7.1206990603352546E-2</v>
      </c>
      <c r="V12" s="17">
        <v>3.517250094574035E-2</v>
      </c>
      <c r="W12" s="17">
        <v>1.8226680362424801E-2</v>
      </c>
      <c r="X12" s="17">
        <v>1.8642781543684091E-2</v>
      </c>
      <c r="Y12" s="17">
        <v>5.3919255196915782E-2</v>
      </c>
      <c r="AA12" s="17">
        <v>2.5993206900549789E-2</v>
      </c>
      <c r="AB12" s="17">
        <v>5.6070563244240701E-2</v>
      </c>
      <c r="AC12" s="17">
        <v>6.4504354866812613E-3</v>
      </c>
      <c r="AD12" s="17">
        <v>3.5949467811094447E-2</v>
      </c>
      <c r="AE12" s="17">
        <v>2.4535465079955809E-2</v>
      </c>
      <c r="AF12" s="17">
        <v>0</v>
      </c>
      <c r="AG12" s="17">
        <v>4.3082834968063852E-2</v>
      </c>
      <c r="AH12" s="17">
        <v>1.187667682826794E-2</v>
      </c>
      <c r="AI12" s="17">
        <v>7.8417712575014828E-2</v>
      </c>
    </row>
    <row r="13" spans="2:37" ht="19" customHeight="1" x14ac:dyDescent="0.2">
      <c r="B13" s="20" t="s">
        <v>85</v>
      </c>
      <c r="C13" s="17">
        <v>2.158979609723008E-2</v>
      </c>
      <c r="D13" s="17">
        <v>2.091367945875099E-2</v>
      </c>
      <c r="E13" s="17">
        <v>4.3885934022787079E-2</v>
      </c>
      <c r="F13" s="17">
        <v>2.1772597682163129E-2</v>
      </c>
      <c r="G13" s="17">
        <v>2.0427340643782509E-2</v>
      </c>
      <c r="H13" s="17">
        <v>1.3862361374081471E-2</v>
      </c>
      <c r="I13" s="17">
        <v>9.9302097050266817E-3</v>
      </c>
      <c r="K13" s="17">
        <v>1.9984726870573431E-2</v>
      </c>
      <c r="L13" s="17">
        <v>2.3285838539211599E-2</v>
      </c>
      <c r="N13" s="17">
        <v>1.874411123743424E-2</v>
      </c>
      <c r="O13" s="17">
        <v>1.466009465076481E-2</v>
      </c>
      <c r="P13" s="17">
        <v>3.1790961843572149E-2</v>
      </c>
      <c r="Q13" s="17">
        <v>2.4642206706204289E-2</v>
      </c>
      <c r="R13" s="17">
        <v>3.1018031270558299E-2</v>
      </c>
      <c r="S13" s="17">
        <v>1.2495295785526699E-2</v>
      </c>
      <c r="T13" s="17">
        <v>4.9438637675237027E-2</v>
      </c>
      <c r="U13" s="17">
        <v>5.4926135600738991E-3</v>
      </c>
      <c r="V13" s="17">
        <v>1.8335238204772879E-2</v>
      </c>
      <c r="W13" s="17">
        <v>1.466538691907116E-2</v>
      </c>
      <c r="X13" s="17">
        <v>3.0655382052421819E-2</v>
      </c>
      <c r="Y13" s="17">
        <v>1.7839669577792941E-2</v>
      </c>
      <c r="AA13" s="17">
        <v>1.194243910939758E-2</v>
      </c>
      <c r="AB13" s="17">
        <v>3.3102588811206909E-2</v>
      </c>
      <c r="AC13" s="17">
        <v>1.329652281450942E-2</v>
      </c>
      <c r="AD13" s="17">
        <v>1.218305292894294E-2</v>
      </c>
      <c r="AE13" s="17">
        <v>2.7979010221184361E-2</v>
      </c>
      <c r="AF13" s="17">
        <v>3.4914262828602001E-2</v>
      </c>
      <c r="AG13" s="17">
        <v>2.6727946900607449E-2</v>
      </c>
      <c r="AH13" s="17">
        <v>5.6395777895410591E-3</v>
      </c>
      <c r="AI13" s="17">
        <v>1.8739530379008301E-2</v>
      </c>
    </row>
    <row r="14" spans="2:37" ht="19" customHeight="1" x14ac:dyDescent="0.2">
      <c r="B14" s="20" t="s">
        <v>86</v>
      </c>
      <c r="C14" s="17">
        <v>6.4482243025302574E-2</v>
      </c>
      <c r="D14" s="17">
        <v>5.7070712882689542E-2</v>
      </c>
      <c r="E14" s="17">
        <v>6.8157220531397139E-2</v>
      </c>
      <c r="F14" s="17">
        <v>6.7944565445635596E-2</v>
      </c>
      <c r="G14" s="17">
        <v>0.1144960863315227</v>
      </c>
      <c r="H14" s="17">
        <v>3.7111336576365457E-2</v>
      </c>
      <c r="I14" s="17">
        <v>4.1174230832847061E-2</v>
      </c>
      <c r="K14" s="17">
        <v>5.8032561600888273E-2</v>
      </c>
      <c r="L14" s="17">
        <v>7.1166082752288792E-2</v>
      </c>
      <c r="N14" s="17">
        <v>2.441171052872514E-2</v>
      </c>
      <c r="O14" s="17">
        <v>6.5602475573001154E-2</v>
      </c>
      <c r="P14" s="17">
        <v>4.7835976565408563E-2</v>
      </c>
      <c r="Q14" s="17">
        <v>6.3915401518230219E-2</v>
      </c>
      <c r="R14" s="17">
        <v>7.7858570445466263E-2</v>
      </c>
      <c r="S14" s="17">
        <v>8.6763395314895964E-2</v>
      </c>
      <c r="T14" s="17">
        <v>6.4673311584499599E-2</v>
      </c>
      <c r="U14" s="17">
        <v>8.4638318639714993E-2</v>
      </c>
      <c r="V14" s="17">
        <v>8.285703692520513E-2</v>
      </c>
      <c r="W14" s="17">
        <v>5.1295266892629997E-2</v>
      </c>
      <c r="X14" s="17">
        <v>4.0650926679727167E-2</v>
      </c>
      <c r="Y14" s="17">
        <v>6.8630188826746527E-2</v>
      </c>
      <c r="AA14" s="17">
        <v>8.0552540801668196E-2</v>
      </c>
      <c r="AB14" s="17">
        <v>5.3891110266220961E-2</v>
      </c>
      <c r="AC14" s="17">
        <v>6.0525717479039329E-2</v>
      </c>
      <c r="AD14" s="17">
        <v>5.0789033534682178E-2</v>
      </c>
      <c r="AE14" s="17">
        <v>6.4142374118755022E-2</v>
      </c>
      <c r="AF14" s="17">
        <v>1.6984602754414931E-2</v>
      </c>
      <c r="AG14" s="17">
        <v>5.9157025060998118E-2</v>
      </c>
      <c r="AH14" s="17">
        <v>9.2045633482684658E-2</v>
      </c>
      <c r="AI14" s="17">
        <v>9.4962797142589067E-2</v>
      </c>
    </row>
    <row r="15" spans="2:37" ht="32" customHeight="1" x14ac:dyDescent="0.2">
      <c r="B15" s="20" t="s">
        <v>103</v>
      </c>
      <c r="C15" s="17">
        <v>0.54839091505931159</v>
      </c>
      <c r="D15" s="17">
        <v>9.9248577532503046E-2</v>
      </c>
      <c r="E15" s="17">
        <v>0.21319882530600121</v>
      </c>
      <c r="F15" s="17">
        <v>0.47916958607889049</v>
      </c>
      <c r="G15" s="17">
        <v>0.62825851974596325</v>
      </c>
      <c r="H15" s="17">
        <v>0.85455635290201259</v>
      </c>
      <c r="I15" s="17">
        <v>0.90387663534759732</v>
      </c>
      <c r="K15" s="17">
        <v>0.56031606254481603</v>
      </c>
      <c r="L15" s="17">
        <v>0.53665601428056864</v>
      </c>
      <c r="N15" s="17">
        <v>0.57756406561449192</v>
      </c>
      <c r="O15" s="17">
        <v>0.67422610569853825</v>
      </c>
      <c r="P15" s="17">
        <v>0.52716922381126241</v>
      </c>
      <c r="Q15" s="17">
        <v>0.42868642339551449</v>
      </c>
      <c r="R15" s="17">
        <v>0.52891135568096304</v>
      </c>
      <c r="S15" s="17">
        <v>0.51649724153310295</v>
      </c>
      <c r="T15" s="17">
        <v>0.45988418429538808</v>
      </c>
      <c r="U15" s="17">
        <v>0.45372535220004728</v>
      </c>
      <c r="V15" s="17">
        <v>0.43519317318510298</v>
      </c>
      <c r="W15" s="17">
        <v>0.64876983756367379</v>
      </c>
      <c r="X15" s="17">
        <v>0.6979635564429485</v>
      </c>
      <c r="Y15" s="17">
        <v>0.65617385961163011</v>
      </c>
      <c r="AA15" s="17">
        <v>0.59810794162549208</v>
      </c>
      <c r="AB15" s="17">
        <v>0.43244619450861282</v>
      </c>
      <c r="AC15" s="17">
        <v>0.70868755407474693</v>
      </c>
      <c r="AD15" s="17">
        <v>0.45501371123606987</v>
      </c>
      <c r="AE15" s="17">
        <v>0.59484000811951365</v>
      </c>
      <c r="AF15" s="17">
        <v>0.58794790295672539</v>
      </c>
      <c r="AG15" s="17">
        <v>0.58326772528863469</v>
      </c>
      <c r="AH15" s="17">
        <v>0.61220987093582568</v>
      </c>
      <c r="AI15" s="17">
        <v>0.46215894966436122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0.29736249581348417</v>
      </c>
      <c r="D9" s="17">
        <v>0.60614546023352311</v>
      </c>
      <c r="E9" s="17">
        <v>0.55026789132351361</v>
      </c>
      <c r="F9" s="17">
        <v>0.31112928558578468</v>
      </c>
      <c r="G9" s="17">
        <v>0.231141346526929</v>
      </c>
      <c r="H9" s="17">
        <v>0.1203755077054014</v>
      </c>
      <c r="I9" s="17">
        <v>4.8998708101988843E-2</v>
      </c>
      <c r="K9" s="17">
        <v>0.27759095047933813</v>
      </c>
      <c r="L9" s="17">
        <v>0.3167829623011203</v>
      </c>
      <c r="N9" s="17">
        <v>0.29407642340008072</v>
      </c>
      <c r="O9" s="17">
        <v>0.21349603948552939</v>
      </c>
      <c r="P9" s="17">
        <v>0.30967089121803698</v>
      </c>
      <c r="Q9" s="17">
        <v>0.33615804958810669</v>
      </c>
      <c r="R9" s="17">
        <v>0.32864878350447302</v>
      </c>
      <c r="S9" s="17">
        <v>0.29982277357999582</v>
      </c>
      <c r="T9" s="17">
        <v>0.31115491092536252</v>
      </c>
      <c r="U9" s="17">
        <v>0.31499712414929237</v>
      </c>
      <c r="V9" s="17">
        <v>0.40200410460622699</v>
      </c>
      <c r="W9" s="17">
        <v>0.23573870875140521</v>
      </c>
      <c r="X9" s="17">
        <v>0.22375811344040231</v>
      </c>
      <c r="Y9" s="17">
        <v>0.22727632403961709</v>
      </c>
      <c r="AA9" s="17">
        <v>0.23733683716799259</v>
      </c>
      <c r="AB9" s="17">
        <v>0.39582642757295883</v>
      </c>
      <c r="AC9" s="17">
        <v>0.1589106016250614</v>
      </c>
      <c r="AD9" s="17">
        <v>0.44378399218424103</v>
      </c>
      <c r="AE9" s="17">
        <v>0.25184720176289688</v>
      </c>
      <c r="AF9" s="17">
        <v>0.27332150578415942</v>
      </c>
      <c r="AG9" s="17">
        <v>0.28483799397752441</v>
      </c>
      <c r="AH9" s="17">
        <v>0.26873107880484431</v>
      </c>
      <c r="AI9" s="17">
        <v>0.21519377775531909</v>
      </c>
    </row>
    <row r="10" spans="2:37" ht="19" customHeight="1" x14ac:dyDescent="0.2">
      <c r="B10" s="20" t="s">
        <v>90</v>
      </c>
      <c r="C10" s="17">
        <v>9.8553961021704689E-2</v>
      </c>
      <c r="D10" s="17">
        <v>0.11388065030729461</v>
      </c>
      <c r="E10" s="17">
        <v>0.14319833550043409</v>
      </c>
      <c r="F10" s="17">
        <v>0.1434401225860846</v>
      </c>
      <c r="G10" s="17">
        <v>9.8262122355935969E-2</v>
      </c>
      <c r="H10" s="17">
        <v>8.5062851359281599E-2</v>
      </c>
      <c r="I10" s="17">
        <v>2.5101832246011469E-2</v>
      </c>
      <c r="K10" s="17">
        <v>9.3677224692010577E-2</v>
      </c>
      <c r="L10" s="17">
        <v>0.10313914134287511</v>
      </c>
      <c r="N10" s="17">
        <v>6.6216047421880642E-2</v>
      </c>
      <c r="O10" s="17">
        <v>0.12563225073134551</v>
      </c>
      <c r="P10" s="17">
        <v>5.0244684745955573E-2</v>
      </c>
      <c r="Q10" s="17">
        <v>0.1117496973325008</v>
      </c>
      <c r="R10" s="17">
        <v>8.2226999589254168E-2</v>
      </c>
      <c r="S10" s="17">
        <v>0.13352141658466091</v>
      </c>
      <c r="T10" s="17">
        <v>0.15933673923617631</v>
      </c>
      <c r="U10" s="17">
        <v>0.14380869191160811</v>
      </c>
      <c r="V10" s="17">
        <v>0.1203959692127779</v>
      </c>
      <c r="W10" s="17">
        <v>8.1485300545442924E-2</v>
      </c>
      <c r="X10" s="17">
        <v>5.9248546399916842E-2</v>
      </c>
      <c r="Y10" s="17">
        <v>6.4798974016643168E-2</v>
      </c>
      <c r="AA10" s="17">
        <v>0.10289329559643599</v>
      </c>
      <c r="AB10" s="17">
        <v>0.1140952814522469</v>
      </c>
      <c r="AC10" s="17">
        <v>0.1007039367611919</v>
      </c>
      <c r="AD10" s="17">
        <v>0.1115802805355092</v>
      </c>
      <c r="AE10" s="17">
        <v>8.7851528019738959E-2</v>
      </c>
      <c r="AF10" s="17">
        <v>0.13597445252344759</v>
      </c>
      <c r="AG10" s="17">
        <v>7.8562909421708543E-2</v>
      </c>
      <c r="AH10" s="17">
        <v>6.4203606336602645E-2</v>
      </c>
      <c r="AI10" s="17">
        <v>0.10433467018555</v>
      </c>
    </row>
    <row r="11" spans="2:37" ht="19" customHeight="1" x14ac:dyDescent="0.2">
      <c r="B11" s="20" t="s">
        <v>83</v>
      </c>
      <c r="C11" s="17">
        <v>5.5672722736435497E-2</v>
      </c>
      <c r="D11" s="17">
        <v>7.063303696843512E-2</v>
      </c>
      <c r="E11" s="17">
        <v>6.1560948900782043E-2</v>
      </c>
      <c r="F11" s="17">
        <v>8.3017788511126331E-2</v>
      </c>
      <c r="G11" s="17">
        <v>8.0266289698334284E-2</v>
      </c>
      <c r="H11" s="17">
        <v>1.8054440653470411E-2</v>
      </c>
      <c r="I11" s="17">
        <v>2.3949153026972619E-2</v>
      </c>
      <c r="K11" s="17">
        <v>5.0703257206023297E-2</v>
      </c>
      <c r="L11" s="17">
        <v>5.9107128351553087E-2</v>
      </c>
      <c r="N11" s="17">
        <v>3.670028340598594E-2</v>
      </c>
      <c r="O11" s="17">
        <v>3.4281491073415049E-2</v>
      </c>
      <c r="P11" s="17">
        <v>6.4327157582879366E-2</v>
      </c>
      <c r="Q11" s="17">
        <v>3.666223130608507E-2</v>
      </c>
      <c r="R11" s="17">
        <v>4.8286362909228678E-2</v>
      </c>
      <c r="S11" s="17">
        <v>6.6720830400694112E-2</v>
      </c>
      <c r="T11" s="17">
        <v>5.519927330424676E-2</v>
      </c>
      <c r="U11" s="17">
        <v>7.5534885184156755E-2</v>
      </c>
      <c r="V11" s="17">
        <v>5.9330465151961692E-2</v>
      </c>
      <c r="W11" s="17">
        <v>7.1967545215718368E-2</v>
      </c>
      <c r="X11" s="17">
        <v>3.6925898586499577E-2</v>
      </c>
      <c r="Y11" s="17">
        <v>5.240498271032535E-2</v>
      </c>
      <c r="AA11" s="17">
        <v>5.8078449796392359E-2</v>
      </c>
      <c r="AB11" s="17">
        <v>5.8224465175192391E-2</v>
      </c>
      <c r="AC11" s="17">
        <v>5.6189272244474182E-2</v>
      </c>
      <c r="AD11" s="17">
        <v>5.2991484694820977E-2</v>
      </c>
      <c r="AE11" s="17">
        <v>5.180178201550719E-2</v>
      </c>
      <c r="AF11" s="17">
        <v>4.9295403060865557E-2</v>
      </c>
      <c r="AG11" s="17">
        <v>6.2768847744600065E-2</v>
      </c>
      <c r="AH11" s="17">
        <v>5.1567277087289531E-2</v>
      </c>
      <c r="AI11" s="17">
        <v>6.4476571449091843E-2</v>
      </c>
    </row>
    <row r="12" spans="2:37" ht="19" customHeight="1" x14ac:dyDescent="0.2">
      <c r="B12" s="20" t="s">
        <v>91</v>
      </c>
      <c r="C12" s="17">
        <v>4.1380162149935902E-2</v>
      </c>
      <c r="D12" s="17">
        <v>6.4145595094253424E-2</v>
      </c>
      <c r="E12" s="17">
        <v>5.0806635551730067E-2</v>
      </c>
      <c r="F12" s="17">
        <v>5.0534343239381677E-2</v>
      </c>
      <c r="G12" s="17">
        <v>6.0614492408981757E-2</v>
      </c>
      <c r="H12" s="17">
        <v>2.4375692838172609E-2</v>
      </c>
      <c r="I12" s="17">
        <v>6.952391351076905E-3</v>
      </c>
      <c r="K12" s="17">
        <v>4.1550414037446137E-2</v>
      </c>
      <c r="L12" s="17">
        <v>4.1457902452731323E-2</v>
      </c>
      <c r="N12" s="17">
        <v>2.979068737957162E-2</v>
      </c>
      <c r="O12" s="17">
        <v>4.4788041584030103E-2</v>
      </c>
      <c r="P12" s="17">
        <v>5.0451119841629651E-2</v>
      </c>
      <c r="Q12" s="17">
        <v>4.7711286986431407E-2</v>
      </c>
      <c r="R12" s="17">
        <v>3.951867268272824E-2</v>
      </c>
      <c r="S12" s="17">
        <v>2.8481011704539021E-2</v>
      </c>
      <c r="T12" s="17">
        <v>6.1990353914079928E-2</v>
      </c>
      <c r="U12" s="17">
        <v>3.8451536126985021E-2</v>
      </c>
      <c r="V12" s="17">
        <v>5.7104222006900282E-2</v>
      </c>
      <c r="W12" s="17">
        <v>3.8276387321820753E-2</v>
      </c>
      <c r="X12" s="17">
        <v>3.5972292513648682E-2</v>
      </c>
      <c r="Y12" s="17">
        <v>2.9473224584383471E-2</v>
      </c>
      <c r="AA12" s="17">
        <v>2.974015052735993E-2</v>
      </c>
      <c r="AB12" s="17">
        <v>4.274354123096101E-2</v>
      </c>
      <c r="AC12" s="17">
        <v>4.6542933655243007E-2</v>
      </c>
      <c r="AD12" s="17">
        <v>3.6897712562299463E-2</v>
      </c>
      <c r="AE12" s="17">
        <v>4.3130604877490271E-2</v>
      </c>
      <c r="AF12" s="17">
        <v>3.2326524206395278E-2</v>
      </c>
      <c r="AG12" s="17">
        <v>5.5835055673071107E-2</v>
      </c>
      <c r="AH12" s="17">
        <v>2.4981608787381881E-2</v>
      </c>
      <c r="AI12" s="17">
        <v>7.4279710055248166E-2</v>
      </c>
    </row>
    <row r="13" spans="2:37" ht="19" customHeight="1" x14ac:dyDescent="0.2">
      <c r="B13" s="20" t="s">
        <v>85</v>
      </c>
      <c r="C13" s="17">
        <v>2.2591583654738109E-2</v>
      </c>
      <c r="D13" s="17">
        <v>2.326565608396788E-2</v>
      </c>
      <c r="E13" s="17">
        <v>1.4814776485205379E-2</v>
      </c>
      <c r="F13" s="17">
        <v>2.170068990820188E-2</v>
      </c>
      <c r="G13" s="17">
        <v>3.4584358158061532E-2</v>
      </c>
      <c r="H13" s="17">
        <v>3.157714337022087E-2</v>
      </c>
      <c r="I13" s="17">
        <v>1.3400785864404579E-2</v>
      </c>
      <c r="K13" s="17">
        <v>2.2172712428290178E-2</v>
      </c>
      <c r="L13" s="17">
        <v>2.3134239443668079E-2</v>
      </c>
      <c r="N13" s="17">
        <v>1.8982188486482868E-2</v>
      </c>
      <c r="O13" s="17">
        <v>4.5956862234012047E-2</v>
      </c>
      <c r="P13" s="17">
        <v>9.2063750308145152E-3</v>
      </c>
      <c r="Q13" s="17">
        <v>4.866798858254609E-2</v>
      </c>
      <c r="R13" s="17">
        <v>1.40140143130295E-2</v>
      </c>
      <c r="S13" s="17">
        <v>3.1981558775531882E-2</v>
      </c>
      <c r="T13" s="17">
        <v>4.3285443182476367E-2</v>
      </c>
      <c r="U13" s="17">
        <v>1.7215403269733399E-2</v>
      </c>
      <c r="V13" s="17">
        <v>1.43034607805002E-2</v>
      </c>
      <c r="W13" s="17">
        <v>2.558263789147823E-2</v>
      </c>
      <c r="X13" s="17">
        <v>1.7623996059960751E-2</v>
      </c>
      <c r="Y13" s="17">
        <v>1.8793331640372529E-2</v>
      </c>
      <c r="AA13" s="17">
        <v>8.2770086218333389E-3</v>
      </c>
      <c r="AB13" s="17">
        <v>1.7536442644494599E-2</v>
      </c>
      <c r="AC13" s="17">
        <v>1.33973207286298E-2</v>
      </c>
      <c r="AD13" s="17">
        <v>3.2166949048708801E-2</v>
      </c>
      <c r="AE13" s="17">
        <v>2.1518444119147249E-2</v>
      </c>
      <c r="AF13" s="17">
        <v>1.837476217056103E-2</v>
      </c>
      <c r="AG13" s="17">
        <v>4.8848153950672171E-2</v>
      </c>
      <c r="AH13" s="17">
        <v>2.3859353475703522E-2</v>
      </c>
      <c r="AI13" s="17">
        <v>3.7958855837654452E-2</v>
      </c>
    </row>
    <row r="14" spans="2:37" ht="19" customHeight="1" x14ac:dyDescent="0.2">
      <c r="B14" s="20" t="s">
        <v>86</v>
      </c>
      <c r="C14" s="17">
        <v>5.7521839089946923E-2</v>
      </c>
      <c r="D14" s="17">
        <v>4.0590970152310862E-2</v>
      </c>
      <c r="E14" s="17">
        <v>4.7181666313462239E-2</v>
      </c>
      <c r="F14" s="17">
        <v>6.0697423037555917E-2</v>
      </c>
      <c r="G14" s="17">
        <v>7.5059276329147773E-2</v>
      </c>
      <c r="H14" s="17">
        <v>7.3523141802583791E-2</v>
      </c>
      <c r="I14" s="17">
        <v>4.9565760100224128E-2</v>
      </c>
      <c r="K14" s="17">
        <v>4.8672350113857767E-2</v>
      </c>
      <c r="L14" s="17">
        <v>6.5613896639905175E-2</v>
      </c>
      <c r="N14" s="17">
        <v>7.0473930232989937E-2</v>
      </c>
      <c r="O14" s="17">
        <v>7.7096640155260729E-2</v>
      </c>
      <c r="P14" s="17">
        <v>6.7867221545389489E-2</v>
      </c>
      <c r="Q14" s="17">
        <v>6.6506107889656954E-2</v>
      </c>
      <c r="R14" s="17">
        <v>5.9124461820059572E-2</v>
      </c>
      <c r="S14" s="17">
        <v>2.9955841696757531E-2</v>
      </c>
      <c r="T14" s="17">
        <v>4.1444102790772729E-2</v>
      </c>
      <c r="U14" s="17">
        <v>7.3041514742990712E-2</v>
      </c>
      <c r="V14" s="17">
        <v>6.9356201599391543E-2</v>
      </c>
      <c r="W14" s="17">
        <v>5.4372773221128268E-2</v>
      </c>
      <c r="X14" s="17">
        <v>4.192952176646457E-2</v>
      </c>
      <c r="Y14" s="17">
        <v>4.7744569295694338E-2</v>
      </c>
      <c r="AA14" s="17">
        <v>2.888814996406246E-2</v>
      </c>
      <c r="AB14" s="17">
        <v>4.0782851853907787E-2</v>
      </c>
      <c r="AC14" s="17">
        <v>6.9321395100724215E-2</v>
      </c>
      <c r="AD14" s="17">
        <v>3.3561844786159069E-2</v>
      </c>
      <c r="AE14" s="17">
        <v>7.87972055743318E-2</v>
      </c>
      <c r="AF14" s="17">
        <v>5.1493487923122597E-2</v>
      </c>
      <c r="AG14" s="17">
        <v>3.7978183072406843E-2</v>
      </c>
      <c r="AH14" s="17">
        <v>8.8440128249503688E-2</v>
      </c>
      <c r="AI14" s="17">
        <v>0.11582624353601111</v>
      </c>
    </row>
    <row r="15" spans="2:37" ht="32" customHeight="1" x14ac:dyDescent="0.2">
      <c r="B15" s="20" t="s">
        <v>103</v>
      </c>
      <c r="C15" s="17">
        <v>0.4269172355337546</v>
      </c>
      <c r="D15" s="17">
        <v>8.1338631160214878E-2</v>
      </c>
      <c r="E15" s="17">
        <v>0.1321697459248726</v>
      </c>
      <c r="F15" s="17">
        <v>0.32948034713186491</v>
      </c>
      <c r="G15" s="17">
        <v>0.42007211452260967</v>
      </c>
      <c r="H15" s="17">
        <v>0.64703122227086929</v>
      </c>
      <c r="I15" s="17">
        <v>0.83203136930932142</v>
      </c>
      <c r="K15" s="17">
        <v>0.46563309104303402</v>
      </c>
      <c r="L15" s="17">
        <v>0.39076472946814722</v>
      </c>
      <c r="N15" s="17">
        <v>0.4837604396730083</v>
      </c>
      <c r="O15" s="17">
        <v>0.45874867473640718</v>
      </c>
      <c r="P15" s="17">
        <v>0.44823255003529461</v>
      </c>
      <c r="Q15" s="17">
        <v>0.35254463831467331</v>
      </c>
      <c r="R15" s="17">
        <v>0.42818070518122681</v>
      </c>
      <c r="S15" s="17">
        <v>0.40951656725782071</v>
      </c>
      <c r="T15" s="17">
        <v>0.32758917664688553</v>
      </c>
      <c r="U15" s="17">
        <v>0.33695084461523372</v>
      </c>
      <c r="V15" s="17">
        <v>0.27750557664224113</v>
      </c>
      <c r="W15" s="17">
        <v>0.49257664705300619</v>
      </c>
      <c r="X15" s="17">
        <v>0.58454163123310721</v>
      </c>
      <c r="Y15" s="17">
        <v>0.55950859371296402</v>
      </c>
      <c r="AA15" s="17">
        <v>0.53478610832592322</v>
      </c>
      <c r="AB15" s="17">
        <v>0.33079099007023849</v>
      </c>
      <c r="AC15" s="17">
        <v>0.55493453988467545</v>
      </c>
      <c r="AD15" s="17">
        <v>0.28901773618826138</v>
      </c>
      <c r="AE15" s="17">
        <v>0.46505323363088757</v>
      </c>
      <c r="AF15" s="17">
        <v>0.43921386433144871</v>
      </c>
      <c r="AG15" s="17">
        <v>0.43116885616001699</v>
      </c>
      <c r="AH15" s="17">
        <v>0.47821694725867447</v>
      </c>
      <c r="AI15" s="17">
        <v>0.38793017118112533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109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6.4331397741963475E-2</v>
      </c>
      <c r="D9" s="17">
        <v>0.14596250910687139</v>
      </c>
      <c r="E9" s="17">
        <v>0.1079710559404157</v>
      </c>
      <c r="F9" s="17">
        <v>8.8246727463327748E-2</v>
      </c>
      <c r="G9" s="17">
        <v>3.5283399749913541E-2</v>
      </c>
      <c r="H9" s="17">
        <v>1.6948810388860439E-2</v>
      </c>
      <c r="I9" s="17">
        <v>1.085218445508615E-2</v>
      </c>
      <c r="K9" s="17">
        <v>8.3155922408498104E-2</v>
      </c>
      <c r="L9" s="17">
        <v>4.631332028167149E-2</v>
      </c>
      <c r="N9" s="17">
        <v>8.2513602640413672E-2</v>
      </c>
      <c r="O9" s="17">
        <v>1.937293841128316E-2</v>
      </c>
      <c r="P9" s="17">
        <v>3.026888090108229E-2</v>
      </c>
      <c r="Q9" s="17">
        <v>7.4775886010796253E-2</v>
      </c>
      <c r="R9" s="17">
        <v>5.480434413071443E-2</v>
      </c>
      <c r="S9" s="17">
        <v>7.6929163623500066E-2</v>
      </c>
      <c r="T9" s="17">
        <v>4.7916282393123413E-2</v>
      </c>
      <c r="U9" s="17">
        <v>6.6373131427014939E-2</v>
      </c>
      <c r="V9" s="17">
        <v>0.1061265980291717</v>
      </c>
      <c r="W9" s="17">
        <v>6.762919631872695E-2</v>
      </c>
      <c r="X9" s="17">
        <v>1.7694691445136329E-2</v>
      </c>
      <c r="Y9" s="17">
        <v>5.8090847528371771E-2</v>
      </c>
      <c r="AA9" s="17">
        <v>5.5769279757846187E-2</v>
      </c>
      <c r="AB9" s="17">
        <v>8.0222413930152767E-2</v>
      </c>
      <c r="AC9" s="17">
        <v>4.0151190246435493E-2</v>
      </c>
      <c r="AD9" s="17">
        <v>0.1076714882402086</v>
      </c>
      <c r="AE9" s="17">
        <v>6.5501843893154874E-2</v>
      </c>
      <c r="AF9" s="17">
        <v>3.3786847641267638E-2</v>
      </c>
      <c r="AG9" s="17">
        <v>7.6894465588977556E-2</v>
      </c>
      <c r="AH9" s="17">
        <v>1.8235358374566801E-2</v>
      </c>
      <c r="AI9" s="17">
        <v>2.988133069712532E-2</v>
      </c>
    </row>
    <row r="10" spans="2:37" ht="19" customHeight="1" x14ac:dyDescent="0.2">
      <c r="B10" s="20" t="s">
        <v>90</v>
      </c>
      <c r="C10" s="17">
        <v>9.3836990205093285E-2</v>
      </c>
      <c r="D10" s="17">
        <v>0.13738839527360591</v>
      </c>
      <c r="E10" s="17">
        <v>0.18949904727210781</v>
      </c>
      <c r="F10" s="17">
        <v>9.7135912945838704E-2</v>
      </c>
      <c r="G10" s="17">
        <v>8.7543922715038802E-2</v>
      </c>
      <c r="H10" s="17">
        <v>4.0496333977259942E-2</v>
      </c>
      <c r="I10" s="17">
        <v>2.557116858282869E-2</v>
      </c>
      <c r="K10" s="17">
        <v>0.1127225811922629</v>
      </c>
      <c r="L10" s="17">
        <v>7.4273163996540575E-2</v>
      </c>
      <c r="N10" s="17">
        <v>2.9724661099492771E-2</v>
      </c>
      <c r="O10" s="17">
        <v>0.15039125595650091</v>
      </c>
      <c r="P10" s="17">
        <v>6.6504216157646512E-2</v>
      </c>
      <c r="Q10" s="17">
        <v>6.8701395695799874E-2</v>
      </c>
      <c r="R10" s="17">
        <v>7.4003749532198557E-2</v>
      </c>
      <c r="S10" s="17">
        <v>8.7184912249255869E-2</v>
      </c>
      <c r="T10" s="17">
        <v>8.9879338789805627E-2</v>
      </c>
      <c r="U10" s="17">
        <v>0.1019427067557175</v>
      </c>
      <c r="V10" s="17">
        <v>0.17078553773759331</v>
      </c>
      <c r="W10" s="17">
        <v>0.1124186243948178</v>
      </c>
      <c r="X10" s="17">
        <v>7.2529456981376653E-2</v>
      </c>
      <c r="Y10" s="17">
        <v>6.2689730336884825E-2</v>
      </c>
      <c r="AA10" s="17">
        <v>7.6603821126316265E-2</v>
      </c>
      <c r="AB10" s="17">
        <v>0.1151692723602986</v>
      </c>
      <c r="AC10" s="17">
        <v>9.4673442557193538E-2</v>
      </c>
      <c r="AD10" s="17">
        <v>0.1626195467754262</v>
      </c>
      <c r="AE10" s="17">
        <v>7.9322300731085232E-2</v>
      </c>
      <c r="AF10" s="17">
        <v>4.8506378146738402E-2</v>
      </c>
      <c r="AG10" s="17">
        <v>2.7444323429043179E-2</v>
      </c>
      <c r="AH10" s="17">
        <v>5.1675541961845713E-2</v>
      </c>
      <c r="AI10" s="17">
        <v>0.14716630969057731</v>
      </c>
    </row>
    <row r="11" spans="2:37" ht="19" customHeight="1" x14ac:dyDescent="0.2">
      <c r="B11" s="20" t="s">
        <v>83</v>
      </c>
      <c r="C11" s="17">
        <v>7.2309963776984329E-2</v>
      </c>
      <c r="D11" s="17">
        <v>9.7532818284640804E-2</v>
      </c>
      <c r="E11" s="17">
        <v>0.1097874109516499</v>
      </c>
      <c r="F11" s="17">
        <v>0.13465077314129931</v>
      </c>
      <c r="G11" s="17">
        <v>6.5567958821391395E-2</v>
      </c>
      <c r="H11" s="17">
        <v>2.4297853044270672E-2</v>
      </c>
      <c r="I11" s="17">
        <v>1.228872412728651E-2</v>
      </c>
      <c r="K11" s="17">
        <v>8.1362025200453839E-2</v>
      </c>
      <c r="L11" s="17">
        <v>6.3889796879038563E-2</v>
      </c>
      <c r="N11" s="17">
        <v>6.7079075183491377E-2</v>
      </c>
      <c r="O11" s="17">
        <v>4.7176120045247238E-2</v>
      </c>
      <c r="P11" s="17">
        <v>4.5656266541702233E-2</v>
      </c>
      <c r="Q11" s="17">
        <v>6.0862289887852028E-2</v>
      </c>
      <c r="R11" s="17">
        <v>5.6814976670731952E-2</v>
      </c>
      <c r="S11" s="17">
        <v>4.0387074735653908E-2</v>
      </c>
      <c r="T11" s="17">
        <v>9.8283666743396933E-2</v>
      </c>
      <c r="U11" s="17">
        <v>0.1025056618727174</v>
      </c>
      <c r="V11" s="17">
        <v>9.9028258190653848E-2</v>
      </c>
      <c r="W11" s="17">
        <v>7.7171278845129934E-2</v>
      </c>
      <c r="X11" s="17">
        <v>6.0470961256321697E-2</v>
      </c>
      <c r="Y11" s="17">
        <v>6.4457331001025062E-2</v>
      </c>
      <c r="AA11" s="17">
        <v>6.463729788560639E-2</v>
      </c>
      <c r="AB11" s="17">
        <v>0.1140186494423934</v>
      </c>
      <c r="AC11" s="17">
        <v>7.1228401234353228E-2</v>
      </c>
      <c r="AD11" s="17">
        <v>6.0322012084543533E-2</v>
      </c>
      <c r="AE11" s="17">
        <v>5.2313925824853037E-2</v>
      </c>
      <c r="AF11" s="17">
        <v>5.1933361314275853E-2</v>
      </c>
      <c r="AG11" s="17">
        <v>4.3384274777263143E-2</v>
      </c>
      <c r="AH11" s="17">
        <v>6.9453613873111497E-2</v>
      </c>
      <c r="AI11" s="17">
        <v>0.11390170385409359</v>
      </c>
    </row>
    <row r="12" spans="2:37" ht="19" customHeight="1" x14ac:dyDescent="0.2">
      <c r="B12" s="20" t="s">
        <v>91</v>
      </c>
      <c r="C12" s="17">
        <v>6.6360972137695692E-2</v>
      </c>
      <c r="D12" s="17">
        <v>0.1188157920930439</v>
      </c>
      <c r="E12" s="17">
        <v>0.1062442842186879</v>
      </c>
      <c r="F12" s="17">
        <v>7.3297804547339085E-2</v>
      </c>
      <c r="G12" s="17">
        <v>6.8329143795893804E-2</v>
      </c>
      <c r="H12" s="17">
        <v>2.0788283704569151E-2</v>
      </c>
      <c r="I12" s="17">
        <v>2.2539612675336641E-2</v>
      </c>
      <c r="K12" s="17">
        <v>6.5021579254785439E-2</v>
      </c>
      <c r="L12" s="17">
        <v>6.80615005155812E-2</v>
      </c>
      <c r="N12" s="17">
        <v>6.2786310556766395E-2</v>
      </c>
      <c r="O12" s="17">
        <v>9.0600623630227112E-2</v>
      </c>
      <c r="P12" s="17">
        <v>8.514871294960627E-2</v>
      </c>
      <c r="Q12" s="17">
        <v>7.3330767964033386E-2</v>
      </c>
      <c r="R12" s="17">
        <v>7.650468568800789E-2</v>
      </c>
      <c r="S12" s="17">
        <v>5.3354041988484938E-2</v>
      </c>
      <c r="T12" s="17">
        <v>4.804543801888822E-2</v>
      </c>
      <c r="U12" s="17">
        <v>5.4592129588378828E-2</v>
      </c>
      <c r="V12" s="17">
        <v>6.8805924607940688E-2</v>
      </c>
      <c r="W12" s="17">
        <v>5.5245341499342362E-2</v>
      </c>
      <c r="X12" s="17">
        <v>4.9048223073017559E-2</v>
      </c>
      <c r="Y12" s="17">
        <v>0.10100526754714539</v>
      </c>
      <c r="AA12" s="17">
        <v>4.6537476977814407E-2</v>
      </c>
      <c r="AB12" s="17">
        <v>8.2432774758881167E-2</v>
      </c>
      <c r="AC12" s="17">
        <v>4.6405736759885893E-2</v>
      </c>
      <c r="AD12" s="17">
        <v>8.9946791527118999E-2</v>
      </c>
      <c r="AE12" s="17">
        <v>5.4207894669568893E-2</v>
      </c>
      <c r="AF12" s="17">
        <v>6.977799378212661E-2</v>
      </c>
      <c r="AG12" s="17">
        <v>3.3747274066946317E-2</v>
      </c>
      <c r="AH12" s="17">
        <v>6.3346533908889516E-2</v>
      </c>
      <c r="AI12" s="17">
        <v>0.13155003852690469</v>
      </c>
    </row>
    <row r="13" spans="2:37" ht="19" customHeight="1" x14ac:dyDescent="0.2">
      <c r="B13" s="20" t="s">
        <v>85</v>
      </c>
      <c r="C13" s="17">
        <v>3.908325564852165E-2</v>
      </c>
      <c r="D13" s="17">
        <v>8.9297289702860133E-2</v>
      </c>
      <c r="E13" s="17">
        <v>6.5278531929031824E-2</v>
      </c>
      <c r="F13" s="17">
        <v>3.6029166189008748E-2</v>
      </c>
      <c r="G13" s="17">
        <v>3.1748304151390301E-2</v>
      </c>
      <c r="H13" s="17">
        <v>1.08218648318245E-2</v>
      </c>
      <c r="I13" s="17">
        <v>1.194186175497116E-2</v>
      </c>
      <c r="K13" s="17">
        <v>4.1751937737494672E-2</v>
      </c>
      <c r="L13" s="17">
        <v>3.5048622712457178E-2</v>
      </c>
      <c r="N13" s="17">
        <v>3.0294193623949639E-2</v>
      </c>
      <c r="O13" s="17">
        <v>4.5429583450801593E-2</v>
      </c>
      <c r="P13" s="17">
        <v>3.0329438726051851E-2</v>
      </c>
      <c r="Q13" s="17">
        <v>9.5481487973107015E-2</v>
      </c>
      <c r="R13" s="17">
        <v>2.6320691305239709E-2</v>
      </c>
      <c r="S13" s="17">
        <v>4.7696968746006201E-2</v>
      </c>
      <c r="T13" s="17">
        <v>6.7813596845558224E-2</v>
      </c>
      <c r="U13" s="17">
        <v>4.3973201377563442E-2</v>
      </c>
      <c r="V13" s="17">
        <v>3.6190628523571293E-2</v>
      </c>
      <c r="W13" s="17">
        <v>2.869445470850519E-2</v>
      </c>
      <c r="X13" s="17">
        <v>2.864253998510722E-2</v>
      </c>
      <c r="Y13" s="17">
        <v>3.5186237370324142E-2</v>
      </c>
      <c r="AA13" s="17">
        <v>3.009160925334611E-2</v>
      </c>
      <c r="AB13" s="17">
        <v>3.7758410499885063E-2</v>
      </c>
      <c r="AC13" s="17">
        <v>2.0290295776546879E-2</v>
      </c>
      <c r="AD13" s="17">
        <v>7.8490169939126123E-2</v>
      </c>
      <c r="AE13" s="17">
        <v>3.6791443805394397E-2</v>
      </c>
      <c r="AF13" s="17">
        <v>3.4158020110818692E-2</v>
      </c>
      <c r="AG13" s="17">
        <v>6.0775974612872367E-2</v>
      </c>
      <c r="AH13" s="17">
        <v>1.708148715664989E-2</v>
      </c>
      <c r="AI13" s="17">
        <v>1.983072747002473E-2</v>
      </c>
    </row>
    <row r="14" spans="2:37" ht="19" customHeight="1" x14ac:dyDescent="0.2">
      <c r="B14" s="20" t="s">
        <v>86</v>
      </c>
      <c r="C14" s="17">
        <v>9.6924829357389997E-2</v>
      </c>
      <c r="D14" s="17">
        <v>0.139581281002087</v>
      </c>
      <c r="E14" s="17">
        <v>9.0404531202444724E-2</v>
      </c>
      <c r="F14" s="17">
        <v>0.1226823284391601</v>
      </c>
      <c r="G14" s="17">
        <v>0.12725899450738429</v>
      </c>
      <c r="H14" s="17">
        <v>8.5579379788034315E-2</v>
      </c>
      <c r="I14" s="17">
        <v>3.5976788326289838E-2</v>
      </c>
      <c r="K14" s="17">
        <v>9.3255016276545588E-2</v>
      </c>
      <c r="L14" s="17">
        <v>0.1001871442319007</v>
      </c>
      <c r="N14" s="17">
        <v>0.129636899763974</v>
      </c>
      <c r="O14" s="17">
        <v>9.5286090145540278E-2</v>
      </c>
      <c r="P14" s="17">
        <v>0.1253855040620484</v>
      </c>
      <c r="Q14" s="17">
        <v>7.1564378005142343E-2</v>
      </c>
      <c r="R14" s="17">
        <v>0.1150821678207064</v>
      </c>
      <c r="S14" s="17">
        <v>8.8576801913708661E-2</v>
      </c>
      <c r="T14" s="17">
        <v>9.6418204850981626E-2</v>
      </c>
      <c r="U14" s="17">
        <v>0.1005643100913237</v>
      </c>
      <c r="V14" s="17">
        <v>9.0242844252842055E-2</v>
      </c>
      <c r="W14" s="17">
        <v>6.9987019089044283E-2</v>
      </c>
      <c r="X14" s="17">
        <v>9.5059575941442959E-2</v>
      </c>
      <c r="Y14" s="17">
        <v>9.3249988623260061E-2</v>
      </c>
      <c r="AA14" s="17">
        <v>7.8184760672155657E-2</v>
      </c>
      <c r="AB14" s="17">
        <v>6.7371434965029176E-2</v>
      </c>
      <c r="AC14" s="17">
        <v>0.1484307052002912</v>
      </c>
      <c r="AD14" s="17">
        <v>0.1020677346859421</v>
      </c>
      <c r="AE14" s="17">
        <v>9.2987219992255135E-2</v>
      </c>
      <c r="AF14" s="17">
        <v>0.17046256073623031</v>
      </c>
      <c r="AG14" s="17">
        <v>0.1186387463908614</v>
      </c>
      <c r="AH14" s="17">
        <v>0.12061378933048431</v>
      </c>
      <c r="AI14" s="17">
        <v>7.3467687418474967E-2</v>
      </c>
    </row>
    <row r="15" spans="2:37" ht="32" customHeight="1" x14ac:dyDescent="0.2">
      <c r="B15" s="20" t="s">
        <v>103</v>
      </c>
      <c r="C15" s="17">
        <v>0.5671525911323515</v>
      </c>
      <c r="D15" s="17">
        <v>0.2714219145368908</v>
      </c>
      <c r="E15" s="17">
        <v>0.33081513848566207</v>
      </c>
      <c r="F15" s="17">
        <v>0.44795728727402628</v>
      </c>
      <c r="G15" s="17">
        <v>0.58426827625898803</v>
      </c>
      <c r="H15" s="17">
        <v>0.8010674742651811</v>
      </c>
      <c r="I15" s="17">
        <v>0.88082966007820096</v>
      </c>
      <c r="K15" s="17">
        <v>0.5227309379299595</v>
      </c>
      <c r="L15" s="17">
        <v>0.61222645138281051</v>
      </c>
      <c r="N15" s="17">
        <v>0.59796525713191195</v>
      </c>
      <c r="O15" s="17">
        <v>0.55174338836039982</v>
      </c>
      <c r="P15" s="17">
        <v>0.61670698066186258</v>
      </c>
      <c r="Q15" s="17">
        <v>0.55528379446326936</v>
      </c>
      <c r="R15" s="17">
        <v>0.59646938485240109</v>
      </c>
      <c r="S15" s="17">
        <v>0.60587103674339027</v>
      </c>
      <c r="T15" s="17">
        <v>0.55164347235824607</v>
      </c>
      <c r="U15" s="17">
        <v>0.53004885888728415</v>
      </c>
      <c r="V15" s="17">
        <v>0.42882020865822701</v>
      </c>
      <c r="W15" s="17">
        <v>0.58885408514443349</v>
      </c>
      <c r="X15" s="17">
        <v>0.67655455131759756</v>
      </c>
      <c r="Y15" s="17">
        <v>0.58532059759298871</v>
      </c>
      <c r="AA15" s="17">
        <v>0.64817575432691499</v>
      </c>
      <c r="AB15" s="17">
        <v>0.50302704404335985</v>
      </c>
      <c r="AC15" s="17">
        <v>0.57882022822529378</v>
      </c>
      <c r="AD15" s="17">
        <v>0.39888225674763439</v>
      </c>
      <c r="AE15" s="17">
        <v>0.6188753710836884</v>
      </c>
      <c r="AF15" s="17">
        <v>0.59137483826854265</v>
      </c>
      <c r="AG15" s="17">
        <v>0.63911494113403611</v>
      </c>
      <c r="AH15" s="17">
        <v>0.65959367539445224</v>
      </c>
      <c r="AI15" s="17">
        <v>0.48420220234279931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110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89</v>
      </c>
      <c r="C9" s="17">
        <v>6.1692687585816357E-2</v>
      </c>
      <c r="D9" s="17">
        <v>0.1190375407625001</v>
      </c>
      <c r="E9" s="17">
        <v>0.11359740290994701</v>
      </c>
      <c r="F9" s="17">
        <v>5.7933005751912493E-2</v>
      </c>
      <c r="G9" s="17">
        <v>3.9035204708703898E-2</v>
      </c>
      <c r="H9" s="17">
        <v>1.6724550874946849E-2</v>
      </c>
      <c r="I9" s="17">
        <v>3.3206262104357363E-2</v>
      </c>
      <c r="K9" s="17">
        <v>5.0431945180163168E-2</v>
      </c>
      <c r="L9" s="17">
        <v>7.2238325640165357E-2</v>
      </c>
      <c r="N9" s="17">
        <v>7.3228328144706742E-2</v>
      </c>
      <c r="O9" s="17">
        <v>7.7606645879904221E-2</v>
      </c>
      <c r="P9" s="17">
        <v>2.8399315704987941E-2</v>
      </c>
      <c r="Q9" s="17">
        <v>1.21419189187278E-2</v>
      </c>
      <c r="R9" s="17">
        <v>5.6226587651014757E-2</v>
      </c>
      <c r="S9" s="17">
        <v>3.9660381964477541E-2</v>
      </c>
      <c r="T9" s="17">
        <v>4.9132179078170551E-2</v>
      </c>
      <c r="U9" s="17">
        <v>5.2160502891542178E-2</v>
      </c>
      <c r="V9" s="17">
        <v>0.10222527517856871</v>
      </c>
      <c r="W9" s="17">
        <v>5.560409259544518E-2</v>
      </c>
      <c r="X9" s="17">
        <v>7.913838128231955E-2</v>
      </c>
      <c r="Y9" s="17">
        <v>6.1069609707809197E-2</v>
      </c>
      <c r="AA9" s="17">
        <v>5.6713753876054353E-2</v>
      </c>
      <c r="AB9" s="17">
        <v>7.74900601421738E-2</v>
      </c>
      <c r="AC9" s="17">
        <v>3.6301545663561273E-2</v>
      </c>
      <c r="AD9" s="17">
        <v>0.1007735405450141</v>
      </c>
      <c r="AE9" s="17">
        <v>4.9720008966301042E-2</v>
      </c>
      <c r="AF9" s="17">
        <v>8.2921739174507222E-2</v>
      </c>
      <c r="AG9" s="17">
        <v>7.1453675867285751E-2</v>
      </c>
      <c r="AH9" s="17">
        <v>2.5350905970649169E-2</v>
      </c>
      <c r="AI9" s="17">
        <v>4.5863899434796261E-2</v>
      </c>
    </row>
    <row r="10" spans="2:37" ht="19" customHeight="1" x14ac:dyDescent="0.2">
      <c r="B10" s="20" t="s">
        <v>90</v>
      </c>
      <c r="C10" s="17">
        <v>0.1005421186277705</v>
      </c>
      <c r="D10" s="17">
        <v>0.1817300557325239</v>
      </c>
      <c r="E10" s="17">
        <v>0.18414381825294471</v>
      </c>
      <c r="F10" s="17">
        <v>0.1198626399948035</v>
      </c>
      <c r="G10" s="17">
        <v>7.8786912016636887E-2</v>
      </c>
      <c r="H10" s="17">
        <v>3.1862843911615639E-2</v>
      </c>
      <c r="I10" s="17">
        <v>2.698745006198754E-2</v>
      </c>
      <c r="K10" s="17">
        <v>8.4789337615629609E-2</v>
      </c>
      <c r="L10" s="17">
        <v>0.1140373249854397</v>
      </c>
      <c r="N10" s="17">
        <v>2.2637691165183611E-2</v>
      </c>
      <c r="O10" s="17">
        <v>7.3409279558752497E-2</v>
      </c>
      <c r="P10" s="17">
        <v>0.1077779214881488</v>
      </c>
      <c r="Q10" s="17">
        <v>9.369094354365505E-2</v>
      </c>
      <c r="R10" s="17">
        <v>5.9172220358361213E-2</v>
      </c>
      <c r="S10" s="17">
        <v>8.2161469326177822E-2</v>
      </c>
      <c r="T10" s="17">
        <v>0.14403916533362529</v>
      </c>
      <c r="U10" s="17">
        <v>0.13000046441023069</v>
      </c>
      <c r="V10" s="17">
        <v>0.1853686537457363</v>
      </c>
      <c r="W10" s="17">
        <v>8.3522198831737782E-2</v>
      </c>
      <c r="X10" s="17">
        <v>8.9371823781052795E-2</v>
      </c>
      <c r="Y10" s="17">
        <v>9.2423673189678437E-2</v>
      </c>
      <c r="AA10" s="17">
        <v>8.1342743287142166E-2</v>
      </c>
      <c r="AB10" s="17">
        <v>0.1583326244871531</v>
      </c>
      <c r="AC10" s="17">
        <v>0.1159746420100195</v>
      </c>
      <c r="AD10" s="17">
        <v>0.16637527343088779</v>
      </c>
      <c r="AE10" s="17">
        <v>6.8483181667030435E-2</v>
      </c>
      <c r="AF10" s="17">
        <v>1.6101084058020059E-2</v>
      </c>
      <c r="AG10" s="17">
        <v>5.5783280703839228E-2</v>
      </c>
      <c r="AH10" s="17">
        <v>2.9160262341991011E-2</v>
      </c>
      <c r="AI10" s="17">
        <v>0.1317719458896964</v>
      </c>
    </row>
    <row r="11" spans="2:37" ht="19" customHeight="1" x14ac:dyDescent="0.2">
      <c r="B11" s="20" t="s">
        <v>83</v>
      </c>
      <c r="C11" s="17">
        <v>7.9333151221017931E-2</v>
      </c>
      <c r="D11" s="17">
        <v>0.1417968772593812</v>
      </c>
      <c r="E11" s="17">
        <v>0.11175211702198069</v>
      </c>
      <c r="F11" s="17">
        <v>9.5715890163553516E-2</v>
      </c>
      <c r="G11" s="17">
        <v>7.3764358682932116E-2</v>
      </c>
      <c r="H11" s="17">
        <v>2.486282211771576E-2</v>
      </c>
      <c r="I11" s="17">
        <v>3.9361740488807279E-2</v>
      </c>
      <c r="K11" s="17">
        <v>7.1970311935142875E-2</v>
      </c>
      <c r="L11" s="17">
        <v>8.6997055959971883E-2</v>
      </c>
      <c r="N11" s="17">
        <v>4.1540520246746357E-2</v>
      </c>
      <c r="O11" s="17">
        <v>3.7315019133574059E-2</v>
      </c>
      <c r="P11" s="17">
        <v>3.749260131641232E-2</v>
      </c>
      <c r="Q11" s="17">
        <v>0.13595810267118549</v>
      </c>
      <c r="R11" s="17">
        <v>6.1673477597910469E-2</v>
      </c>
      <c r="S11" s="17">
        <v>0.1087416154141734</v>
      </c>
      <c r="T11" s="17">
        <v>0.12989446726076681</v>
      </c>
      <c r="U11" s="17">
        <v>9.4716221594587174E-2</v>
      </c>
      <c r="V11" s="17">
        <v>8.5301036099687352E-2</v>
      </c>
      <c r="W11" s="17">
        <v>8.1739688165953367E-2</v>
      </c>
      <c r="X11" s="17">
        <v>5.6013452613984778E-2</v>
      </c>
      <c r="Y11" s="17">
        <v>7.7887838831761855E-2</v>
      </c>
      <c r="AA11" s="17">
        <v>7.1662625663366772E-2</v>
      </c>
      <c r="AB11" s="17">
        <v>0.11008662107975779</v>
      </c>
      <c r="AC11" s="17">
        <v>7.7215778234104956E-2</v>
      </c>
      <c r="AD11" s="17">
        <v>0.1011906432989315</v>
      </c>
      <c r="AE11" s="17">
        <v>6.3776939698470619E-2</v>
      </c>
      <c r="AF11" s="17">
        <v>4.8862259256339587E-2</v>
      </c>
      <c r="AG11" s="17">
        <v>6.2007542426455883E-2</v>
      </c>
      <c r="AH11" s="17">
        <v>5.7393746177745647E-2</v>
      </c>
      <c r="AI11" s="17">
        <v>8.4323587973190561E-2</v>
      </c>
    </row>
    <row r="12" spans="2:37" ht="19" customHeight="1" x14ac:dyDescent="0.2">
      <c r="B12" s="20" t="s">
        <v>91</v>
      </c>
      <c r="C12" s="17">
        <v>7.7014471204634491E-2</v>
      </c>
      <c r="D12" s="17">
        <v>0.15948861563898059</v>
      </c>
      <c r="E12" s="17">
        <v>0.1189655806255539</v>
      </c>
      <c r="F12" s="17">
        <v>7.8204466472036965E-2</v>
      </c>
      <c r="G12" s="17">
        <v>6.9318512218061387E-2</v>
      </c>
      <c r="H12" s="17">
        <v>3.7538006729848757E-2</v>
      </c>
      <c r="I12" s="17">
        <v>2.0094768164811389E-2</v>
      </c>
      <c r="K12" s="17">
        <v>5.6813429897338057E-2</v>
      </c>
      <c r="L12" s="17">
        <v>9.631564687691091E-2</v>
      </c>
      <c r="N12" s="17">
        <v>6.781729431003157E-2</v>
      </c>
      <c r="O12" s="17">
        <v>0.1061432096920108</v>
      </c>
      <c r="P12" s="17">
        <v>4.8533852670597823E-2</v>
      </c>
      <c r="Q12" s="17">
        <v>0.14258071038067721</v>
      </c>
      <c r="R12" s="17">
        <v>8.4774189054272406E-2</v>
      </c>
      <c r="S12" s="17">
        <v>6.2000448034628383E-2</v>
      </c>
      <c r="T12" s="17">
        <v>8.4918975237169514E-2</v>
      </c>
      <c r="U12" s="17">
        <v>0.1085292949834526</v>
      </c>
      <c r="V12" s="17">
        <v>8.6438917358926129E-2</v>
      </c>
      <c r="W12" s="17">
        <v>5.5398735299785992E-2</v>
      </c>
      <c r="X12" s="17">
        <v>5.6129141791070057E-2</v>
      </c>
      <c r="Y12" s="17">
        <v>6.4429947208770225E-2</v>
      </c>
      <c r="AA12" s="17">
        <v>6.485618777077079E-2</v>
      </c>
      <c r="AB12" s="17">
        <v>0.1016101661030543</v>
      </c>
      <c r="AC12" s="17">
        <v>5.900345681072753E-2</v>
      </c>
      <c r="AD12" s="17">
        <v>8.979183798651838E-2</v>
      </c>
      <c r="AE12" s="17">
        <v>5.1539863102465083E-2</v>
      </c>
      <c r="AF12" s="17">
        <v>0.1054400546623641</v>
      </c>
      <c r="AG12" s="17">
        <v>0.11181551675721969</v>
      </c>
      <c r="AH12" s="17">
        <v>6.8840199802603377E-2</v>
      </c>
      <c r="AI12" s="17">
        <v>7.5580108039171937E-2</v>
      </c>
    </row>
    <row r="13" spans="2:37" ht="19" customHeight="1" x14ac:dyDescent="0.2">
      <c r="B13" s="20" t="s">
        <v>85</v>
      </c>
      <c r="C13" s="17">
        <v>5.6371532689136028E-2</v>
      </c>
      <c r="D13" s="17">
        <v>6.108993619602418E-2</v>
      </c>
      <c r="E13" s="17">
        <v>6.1762772386022187E-2</v>
      </c>
      <c r="F13" s="17">
        <v>6.0565536966768523E-2</v>
      </c>
      <c r="G13" s="17">
        <v>7.460051041888037E-2</v>
      </c>
      <c r="H13" s="17">
        <v>3.4096500834667087E-2</v>
      </c>
      <c r="I13" s="17">
        <v>4.5522728378187473E-2</v>
      </c>
      <c r="K13" s="17">
        <v>4.7592845243641588E-2</v>
      </c>
      <c r="L13" s="17">
        <v>6.528370940370018E-2</v>
      </c>
      <c r="N13" s="17">
        <v>5.9994518069429972E-2</v>
      </c>
      <c r="O13" s="17">
        <v>4.6062270484648671E-2</v>
      </c>
      <c r="P13" s="17">
        <v>5.8786087227531647E-2</v>
      </c>
      <c r="Q13" s="17">
        <v>3.6867149378372037E-2</v>
      </c>
      <c r="R13" s="17">
        <v>4.8900163701590622E-2</v>
      </c>
      <c r="S13" s="17">
        <v>4.8646697051941953E-2</v>
      </c>
      <c r="T13" s="17">
        <v>2.6755028705754729E-2</v>
      </c>
      <c r="U13" s="17">
        <v>6.7263274044130919E-2</v>
      </c>
      <c r="V13" s="17">
        <v>6.8909889061862101E-2</v>
      </c>
      <c r="W13" s="17">
        <v>6.8457878997965863E-2</v>
      </c>
      <c r="X13" s="17">
        <v>6.0449945081322648E-2</v>
      </c>
      <c r="Y13" s="17">
        <v>5.0940545775064162E-2</v>
      </c>
      <c r="AA13" s="17">
        <v>3.9987720592778317E-2</v>
      </c>
      <c r="AB13" s="17">
        <v>4.2486568293323992E-2</v>
      </c>
      <c r="AC13" s="17">
        <v>6.6905193961610654E-2</v>
      </c>
      <c r="AD13" s="17">
        <v>6.7650199286309803E-2</v>
      </c>
      <c r="AE13" s="17">
        <v>5.5021000649644353E-2</v>
      </c>
      <c r="AF13" s="17">
        <v>5.13412822225746E-2</v>
      </c>
      <c r="AG13" s="17">
        <v>5.2043956832809629E-2</v>
      </c>
      <c r="AH13" s="17">
        <v>8.4751272289183388E-2</v>
      </c>
      <c r="AI13" s="17">
        <v>7.6910279784287064E-2</v>
      </c>
    </row>
    <row r="14" spans="2:37" ht="19" customHeight="1" x14ac:dyDescent="0.2">
      <c r="B14" s="20" t="s">
        <v>86</v>
      </c>
      <c r="C14" s="17">
        <v>0.12140119794638229</v>
      </c>
      <c r="D14" s="17">
        <v>0.14198069452889819</v>
      </c>
      <c r="E14" s="17">
        <v>0.116181181946582</v>
      </c>
      <c r="F14" s="17">
        <v>0.14299355379938181</v>
      </c>
      <c r="G14" s="17">
        <v>0.14029783438151239</v>
      </c>
      <c r="H14" s="17">
        <v>0.130363351821145</v>
      </c>
      <c r="I14" s="17">
        <v>7.3133183025349921E-2</v>
      </c>
      <c r="K14" s="17">
        <v>0.1071527443012069</v>
      </c>
      <c r="L14" s="17">
        <v>0.13604275171891739</v>
      </c>
      <c r="N14" s="17">
        <v>0.15290157082083131</v>
      </c>
      <c r="O14" s="17">
        <v>0.12628529658814461</v>
      </c>
      <c r="P14" s="17">
        <v>0.1655971652888156</v>
      </c>
      <c r="Q14" s="17">
        <v>0.1025846672626073</v>
      </c>
      <c r="R14" s="17">
        <v>0.13106024192497351</v>
      </c>
      <c r="S14" s="17">
        <v>9.7813561684069295E-2</v>
      </c>
      <c r="T14" s="17">
        <v>0.1243921316455613</v>
      </c>
      <c r="U14" s="17">
        <v>0.14716991996184739</v>
      </c>
      <c r="V14" s="17">
        <v>0.1031080301589782</v>
      </c>
      <c r="W14" s="17">
        <v>0.13281778871515371</v>
      </c>
      <c r="X14" s="17">
        <v>9.7372703233398569E-2</v>
      </c>
      <c r="Y14" s="17">
        <v>8.6508153495344825E-2</v>
      </c>
      <c r="AA14" s="17">
        <v>0.11169939471104751</v>
      </c>
      <c r="AB14" s="17">
        <v>0.1011196928812904</v>
      </c>
      <c r="AC14" s="17">
        <v>0.1072907801368314</v>
      </c>
      <c r="AD14" s="17">
        <v>0.1228285494715142</v>
      </c>
      <c r="AE14" s="17">
        <v>0.1189604451323952</v>
      </c>
      <c r="AF14" s="17">
        <v>0.21832431489048079</v>
      </c>
      <c r="AG14" s="17">
        <v>9.6582781874653523E-2</v>
      </c>
      <c r="AH14" s="17">
        <v>0.17265976610712611</v>
      </c>
      <c r="AI14" s="17">
        <v>0.1386941579121094</v>
      </c>
    </row>
    <row r="15" spans="2:37" ht="32" customHeight="1" x14ac:dyDescent="0.2">
      <c r="B15" s="20" t="s">
        <v>103</v>
      </c>
      <c r="C15" s="17">
        <v>0.50364484072524229</v>
      </c>
      <c r="D15" s="17">
        <v>0.19487627988169159</v>
      </c>
      <c r="E15" s="17">
        <v>0.29359712685696948</v>
      </c>
      <c r="F15" s="17">
        <v>0.44472490685154331</v>
      </c>
      <c r="G15" s="17">
        <v>0.52419666757327299</v>
      </c>
      <c r="H15" s="17">
        <v>0.72455192371006094</v>
      </c>
      <c r="I15" s="17">
        <v>0.76169386777649906</v>
      </c>
      <c r="K15" s="17">
        <v>0.5812493858268778</v>
      </c>
      <c r="L15" s="17">
        <v>0.42908518541489482</v>
      </c>
      <c r="N15" s="17">
        <v>0.58188007724307012</v>
      </c>
      <c r="O15" s="17">
        <v>0.53317827866296519</v>
      </c>
      <c r="P15" s="17">
        <v>0.55341305630350601</v>
      </c>
      <c r="Q15" s="17">
        <v>0.47617650784477528</v>
      </c>
      <c r="R15" s="17">
        <v>0.55819311971187702</v>
      </c>
      <c r="S15" s="17">
        <v>0.56097582652453137</v>
      </c>
      <c r="T15" s="17">
        <v>0.44086805273895169</v>
      </c>
      <c r="U15" s="17">
        <v>0.40016032211420899</v>
      </c>
      <c r="V15" s="17">
        <v>0.36864819839624102</v>
      </c>
      <c r="W15" s="17">
        <v>0.52245961739395808</v>
      </c>
      <c r="X15" s="17">
        <v>0.5615245522168516</v>
      </c>
      <c r="Y15" s="17">
        <v>0.56674023179157129</v>
      </c>
      <c r="AA15" s="17">
        <v>0.57373757409883996</v>
      </c>
      <c r="AB15" s="17">
        <v>0.40887426701324647</v>
      </c>
      <c r="AC15" s="17">
        <v>0.53730860318314477</v>
      </c>
      <c r="AD15" s="17">
        <v>0.35138995598082429</v>
      </c>
      <c r="AE15" s="17">
        <v>0.59249856078369334</v>
      </c>
      <c r="AF15" s="17">
        <v>0.47700926573571367</v>
      </c>
      <c r="AG15" s="17">
        <v>0.5503132455377362</v>
      </c>
      <c r="AH15" s="17">
        <v>0.56184384731070114</v>
      </c>
      <c r="AI15" s="17">
        <v>0.44685602096674831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378"/>
  <sheetViews>
    <sheetView showGridLines="0" workbookViewId="0">
      <pane xSplit="2" ySplit="8" topLeftCell="C9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5" ht="40" customHeight="1" x14ac:dyDescent="0.3">
      <c r="D2" s="4" t="s">
        <v>33</v>
      </c>
    </row>
    <row r="5" spans="2:35" ht="30" customHeight="1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5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5" x14ac:dyDescent="0.2">
      <c r="B7" s="11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5" x14ac:dyDescent="0.2">
      <c r="B8" s="12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5" ht="48" x14ac:dyDescent="0.2">
      <c r="B9" s="14" t="s">
        <v>70</v>
      </c>
    </row>
    <row r="10" spans="2:35" ht="16" x14ac:dyDescent="0.2">
      <c r="B10" s="15" t="s">
        <v>16</v>
      </c>
    </row>
    <row r="11" spans="2:35" ht="16" x14ac:dyDescent="0.2">
      <c r="B11" s="16" t="s">
        <v>71</v>
      </c>
      <c r="C11" s="17">
        <v>0.38241094584255281</v>
      </c>
      <c r="D11" s="17">
        <v>0.47218150511045881</v>
      </c>
      <c r="E11" s="17">
        <v>0.50267179392408812</v>
      </c>
      <c r="F11" s="17">
        <v>0.42983554559365</v>
      </c>
      <c r="G11" s="17">
        <v>0.33924565894084269</v>
      </c>
      <c r="H11" s="17">
        <v>0.31697000209757048</v>
      </c>
      <c r="I11" s="17">
        <v>0.26595626552125978</v>
      </c>
      <c r="K11" s="17">
        <v>0.42379957740979157</v>
      </c>
      <c r="L11" s="17">
        <v>0.3417038450194182</v>
      </c>
      <c r="N11" s="17">
        <v>0.33741574979314298</v>
      </c>
      <c r="O11" s="17">
        <v>0.20379618896160659</v>
      </c>
      <c r="P11" s="17">
        <v>0.34545684290269879</v>
      </c>
      <c r="Q11" s="17">
        <v>0.29224344970088378</v>
      </c>
      <c r="R11" s="17">
        <v>0.45175104409089217</v>
      </c>
      <c r="S11" s="17">
        <v>0.42455414219082399</v>
      </c>
      <c r="T11" s="17">
        <v>0.38483011499871111</v>
      </c>
      <c r="U11" s="17">
        <v>0.41128934417381002</v>
      </c>
      <c r="V11" s="17">
        <v>0.446226972750498</v>
      </c>
      <c r="W11" s="17">
        <v>0.33195730015386982</v>
      </c>
      <c r="X11" s="17">
        <v>0.35844554545729118</v>
      </c>
      <c r="Y11" s="17">
        <v>0.38883297282384088</v>
      </c>
      <c r="AA11" s="17">
        <v>0.34849382819091013</v>
      </c>
      <c r="AB11" s="17">
        <v>0.47088701691904028</v>
      </c>
      <c r="AC11" s="17">
        <v>0.30107522562638539</v>
      </c>
      <c r="AD11" s="17">
        <v>0.45611946747734572</v>
      </c>
      <c r="AE11" s="17">
        <v>0.39304956765503501</v>
      </c>
      <c r="AF11" s="17">
        <v>0.32447534595435112</v>
      </c>
      <c r="AG11" s="17">
        <v>0.33663254711436907</v>
      </c>
      <c r="AH11" s="17">
        <v>0.25458047615615848</v>
      </c>
      <c r="AI11" s="17">
        <v>0.33638286594047301</v>
      </c>
    </row>
    <row r="12" spans="2:35" ht="16" x14ac:dyDescent="0.2">
      <c r="B12" s="16" t="s">
        <v>72</v>
      </c>
      <c r="C12" s="17">
        <v>0.50501025638999741</v>
      </c>
      <c r="D12" s="17">
        <v>0.40893228691008571</v>
      </c>
      <c r="E12" s="17">
        <v>0.37867447453089342</v>
      </c>
      <c r="F12" s="17">
        <v>0.46573681608050349</v>
      </c>
      <c r="G12" s="17">
        <v>0.53973287220337174</v>
      </c>
      <c r="H12" s="17">
        <v>0.57519870387929228</v>
      </c>
      <c r="I12" s="17">
        <v>0.62765970574180485</v>
      </c>
      <c r="K12" s="17">
        <v>0.48432790356275041</v>
      </c>
      <c r="L12" s="17">
        <v>0.52571258271295385</v>
      </c>
      <c r="N12" s="17">
        <v>0.57734262348513943</v>
      </c>
      <c r="O12" s="17">
        <v>0.7214908476321148</v>
      </c>
      <c r="P12" s="17">
        <v>0.53637925550960552</v>
      </c>
      <c r="Q12" s="17">
        <v>0.56435768068935754</v>
      </c>
      <c r="R12" s="17">
        <v>0.43778583837200907</v>
      </c>
      <c r="S12" s="17">
        <v>0.44591467308551858</v>
      </c>
      <c r="T12" s="17">
        <v>0.48207728816797979</v>
      </c>
      <c r="U12" s="17">
        <v>0.4637678185785486</v>
      </c>
      <c r="V12" s="17">
        <v>0.45205470015018878</v>
      </c>
      <c r="W12" s="17">
        <v>0.55192227701979579</v>
      </c>
      <c r="X12" s="17">
        <v>0.52673245760212617</v>
      </c>
      <c r="Y12" s="17">
        <v>0.50642029499653662</v>
      </c>
      <c r="AA12" s="17">
        <v>0.57034249239774959</v>
      </c>
      <c r="AB12" s="17">
        <v>0.44713715690741318</v>
      </c>
      <c r="AC12" s="17">
        <v>0.60592349794822076</v>
      </c>
      <c r="AD12" s="17">
        <v>0.45291310640688009</v>
      </c>
      <c r="AE12" s="17">
        <v>0.50389081640464517</v>
      </c>
      <c r="AF12" s="17">
        <v>0.54050009795484022</v>
      </c>
      <c r="AG12" s="17">
        <v>0.44353732069576879</v>
      </c>
      <c r="AH12" s="17">
        <v>0.55025619845100815</v>
      </c>
      <c r="AI12" s="17">
        <v>0.52925994715778735</v>
      </c>
    </row>
    <row r="13" spans="2:35" ht="16" x14ac:dyDescent="0.2">
      <c r="B13" s="16" t="s">
        <v>73</v>
      </c>
      <c r="C13" s="17">
        <v>8.9557724281999318E-2</v>
      </c>
      <c r="D13" s="17">
        <v>9.047515831797244E-2</v>
      </c>
      <c r="E13" s="17">
        <v>8.8312331526388635E-2</v>
      </c>
      <c r="F13" s="17">
        <v>8.354936248151211E-2</v>
      </c>
      <c r="G13" s="17">
        <v>8.8009023838715783E-2</v>
      </c>
      <c r="H13" s="17">
        <v>8.9437904062691434E-2</v>
      </c>
      <c r="I13" s="17">
        <v>9.6169977622043948E-2</v>
      </c>
      <c r="K13" s="17">
        <v>7.7148316154373134E-2</v>
      </c>
      <c r="L13" s="17">
        <v>0.10131797025230301</v>
      </c>
      <c r="N13" s="17">
        <v>6.7324266329617258E-2</v>
      </c>
      <c r="O13" s="17">
        <v>7.4712963406278851E-2</v>
      </c>
      <c r="P13" s="17">
        <v>0.1062852932890762</v>
      </c>
      <c r="Q13" s="17">
        <v>0.10398738155406741</v>
      </c>
      <c r="R13" s="17">
        <v>7.5183567283601899E-2</v>
      </c>
      <c r="S13" s="17">
        <v>9.7566420509240609E-2</v>
      </c>
      <c r="T13" s="17">
        <v>9.5588180576476708E-2</v>
      </c>
      <c r="U13" s="17">
        <v>9.0402975334127361E-2</v>
      </c>
      <c r="V13" s="17">
        <v>7.9983263140688945E-2</v>
      </c>
      <c r="W13" s="17">
        <v>9.0292035237121399E-2</v>
      </c>
      <c r="X13" s="17">
        <v>0.11482199694058259</v>
      </c>
      <c r="Y13" s="17">
        <v>9.7403668999821044E-2</v>
      </c>
      <c r="AA13" s="17">
        <v>7.3672579189392268E-2</v>
      </c>
      <c r="AB13" s="17">
        <v>7.4012384057916034E-2</v>
      </c>
      <c r="AC13" s="17">
        <v>7.2878287342776168E-2</v>
      </c>
      <c r="AD13" s="17">
        <v>7.8421742484659773E-2</v>
      </c>
      <c r="AE13" s="17">
        <v>9.7193064622384071E-2</v>
      </c>
      <c r="AF13" s="17">
        <v>0.11903281998384239</v>
      </c>
      <c r="AG13" s="17">
        <v>0.14226764557959409</v>
      </c>
      <c r="AH13" s="17">
        <v>9.5318947774390816E-2</v>
      </c>
      <c r="AI13" s="17">
        <v>0.1038902347355867</v>
      </c>
    </row>
    <row r="14" spans="2:35" ht="16" x14ac:dyDescent="0.2">
      <c r="B14" s="16" t="s">
        <v>74</v>
      </c>
      <c r="C14" s="17">
        <v>1.101395262027649E-2</v>
      </c>
      <c r="D14" s="17">
        <v>1.36166711949801E-2</v>
      </c>
      <c r="E14" s="17">
        <v>2.426466197555804E-2</v>
      </c>
      <c r="F14" s="17">
        <v>3.194124491024439E-3</v>
      </c>
      <c r="G14" s="17">
        <v>1.751713738762635E-2</v>
      </c>
      <c r="H14" s="17">
        <v>7.022656549844756E-3</v>
      </c>
      <c r="I14" s="17">
        <v>2.2617608823447361E-3</v>
      </c>
      <c r="K14" s="17">
        <v>9.9577529341050366E-3</v>
      </c>
      <c r="L14" s="17">
        <v>1.211117855264859E-2</v>
      </c>
      <c r="N14" s="17">
        <v>5.7870840333684509E-3</v>
      </c>
      <c r="O14" s="17">
        <v>0</v>
      </c>
      <c r="P14" s="17">
        <v>0</v>
      </c>
      <c r="Q14" s="17">
        <v>1.248968960298689E-2</v>
      </c>
      <c r="R14" s="17">
        <v>2.2072050382497731E-2</v>
      </c>
      <c r="S14" s="17">
        <v>6.5106742452209296E-3</v>
      </c>
      <c r="T14" s="17">
        <v>2.851516590604581E-2</v>
      </c>
      <c r="U14" s="17">
        <v>2.2633673910961691E-2</v>
      </c>
      <c r="V14" s="17">
        <v>7.2428448559920264E-3</v>
      </c>
      <c r="W14" s="17">
        <v>1.118320972356223E-2</v>
      </c>
      <c r="X14" s="17">
        <v>0</v>
      </c>
      <c r="Y14" s="17">
        <v>5.9646925082466884E-3</v>
      </c>
      <c r="AA14" s="17">
        <v>7.4911002219479233E-3</v>
      </c>
      <c r="AB14" s="17">
        <v>2.296140528604467E-3</v>
      </c>
      <c r="AC14" s="17">
        <v>1.4052671905168309E-2</v>
      </c>
      <c r="AD14" s="17">
        <v>7.7735282825852972E-3</v>
      </c>
      <c r="AE14" s="17">
        <v>3.9645838048237752E-3</v>
      </c>
      <c r="AF14" s="17">
        <v>1.5991736106966511E-2</v>
      </c>
      <c r="AG14" s="17">
        <v>4.1885644882532172E-2</v>
      </c>
      <c r="AH14" s="17">
        <v>1.8807137442878881E-2</v>
      </c>
      <c r="AI14" s="17">
        <v>3.046695216615293E-2</v>
      </c>
    </row>
    <row r="15" spans="2:35" ht="16" x14ac:dyDescent="0.2">
      <c r="B15" s="16" t="s">
        <v>75</v>
      </c>
      <c r="C15" s="17">
        <v>1.200712086517393E-2</v>
      </c>
      <c r="D15" s="17">
        <v>1.4794378466503029E-2</v>
      </c>
      <c r="E15" s="17">
        <v>6.0767380430718568E-3</v>
      </c>
      <c r="F15" s="17">
        <v>1.7684151353309991E-2</v>
      </c>
      <c r="G15" s="17">
        <v>1.5495307629443509E-2</v>
      </c>
      <c r="H15" s="17">
        <v>1.137073341060103E-2</v>
      </c>
      <c r="I15" s="17">
        <v>7.9522902325466823E-3</v>
      </c>
      <c r="K15" s="17">
        <v>4.7664499389798954E-3</v>
      </c>
      <c r="L15" s="17">
        <v>1.9154423462676519E-2</v>
      </c>
      <c r="N15" s="17">
        <v>1.2130276358731609E-2</v>
      </c>
      <c r="O15" s="17">
        <v>0</v>
      </c>
      <c r="P15" s="17">
        <v>1.1878608298619571E-2</v>
      </c>
      <c r="Q15" s="17">
        <v>2.6921798452704551E-2</v>
      </c>
      <c r="R15" s="17">
        <v>1.3207499870998981E-2</v>
      </c>
      <c r="S15" s="17">
        <v>2.5454089969195751E-2</v>
      </c>
      <c r="T15" s="17">
        <v>8.989250350786647E-3</v>
      </c>
      <c r="U15" s="17">
        <v>1.190618800255242E-2</v>
      </c>
      <c r="V15" s="17">
        <v>1.449221910263195E-2</v>
      </c>
      <c r="W15" s="17">
        <v>1.4645177865650821E-2</v>
      </c>
      <c r="X15" s="17">
        <v>0</v>
      </c>
      <c r="Y15" s="17">
        <v>1.378370671554623E-3</v>
      </c>
      <c r="AA15" s="17">
        <v>0</v>
      </c>
      <c r="AB15" s="17">
        <v>5.6673015870259812E-3</v>
      </c>
      <c r="AC15" s="17">
        <v>6.0703171774494731E-3</v>
      </c>
      <c r="AD15" s="17">
        <v>4.7721553485292681E-3</v>
      </c>
      <c r="AE15" s="17">
        <v>1.901967513111802E-3</v>
      </c>
      <c r="AF15" s="17">
        <v>0</v>
      </c>
      <c r="AG15" s="17">
        <v>3.5676841727735858E-2</v>
      </c>
      <c r="AH15" s="17">
        <v>8.1037240175563505E-2</v>
      </c>
      <c r="AI15" s="17">
        <v>0</v>
      </c>
    </row>
    <row r="17" spans="2:35" ht="48" x14ac:dyDescent="0.2">
      <c r="B17" s="14" t="s">
        <v>76</v>
      </c>
    </row>
    <row r="18" spans="2:35" ht="16" x14ac:dyDescent="0.2">
      <c r="B18" s="15" t="s">
        <v>16</v>
      </c>
    </row>
    <row r="19" spans="2:35" ht="16" x14ac:dyDescent="0.2">
      <c r="B19" s="16" t="s">
        <v>71</v>
      </c>
      <c r="C19" s="17">
        <v>0.25313209067852122</v>
      </c>
      <c r="D19" s="17">
        <v>0.39429302443924119</v>
      </c>
      <c r="E19" s="17">
        <v>0.36982994733952279</v>
      </c>
      <c r="F19" s="17">
        <v>0.30591904804069381</v>
      </c>
      <c r="G19" s="17">
        <v>0.2163450156222303</v>
      </c>
      <c r="H19" s="17">
        <v>0.1553465361395551</v>
      </c>
      <c r="I19" s="17">
        <v>0.11761652966635711</v>
      </c>
      <c r="K19" s="17">
        <v>0.30278192051330888</v>
      </c>
      <c r="L19" s="17">
        <v>0.20451554974491881</v>
      </c>
      <c r="N19" s="17">
        <v>0.19850738779664101</v>
      </c>
      <c r="O19" s="17">
        <v>0.14235037370985609</v>
      </c>
      <c r="P19" s="17">
        <v>0.23242528980889759</v>
      </c>
      <c r="Q19" s="17">
        <v>0.1452274214479132</v>
      </c>
      <c r="R19" s="17">
        <v>0.27186000029482649</v>
      </c>
      <c r="S19" s="17">
        <v>0.28333854334637643</v>
      </c>
      <c r="T19" s="17">
        <v>0.28491031431221758</v>
      </c>
      <c r="U19" s="17">
        <v>0.23955560946996091</v>
      </c>
      <c r="V19" s="17">
        <v>0.32216186634495519</v>
      </c>
      <c r="W19" s="17">
        <v>0.1979006421573688</v>
      </c>
      <c r="X19" s="17">
        <v>0.26412487834209641</v>
      </c>
      <c r="Y19" s="17">
        <v>0.30549616995788081</v>
      </c>
      <c r="AA19" s="17">
        <v>0.2274165393723962</v>
      </c>
      <c r="AB19" s="17">
        <v>0.32068327836661131</v>
      </c>
      <c r="AC19" s="17">
        <v>0.21342963427021189</v>
      </c>
      <c r="AD19" s="17">
        <v>0.33310250066323888</v>
      </c>
      <c r="AE19" s="17">
        <v>0.24780785900212801</v>
      </c>
      <c r="AF19" s="17">
        <v>0.24033608717567839</v>
      </c>
      <c r="AG19" s="17">
        <v>0.21250845650065101</v>
      </c>
      <c r="AH19" s="17">
        <v>0.15998477308583861</v>
      </c>
      <c r="AI19" s="17">
        <v>0.17137351393876329</v>
      </c>
    </row>
    <row r="20" spans="2:35" ht="16" x14ac:dyDescent="0.2">
      <c r="B20" s="16" t="s">
        <v>72</v>
      </c>
      <c r="C20" s="17">
        <v>0.57541795053298961</v>
      </c>
      <c r="D20" s="17">
        <v>0.43691905388943358</v>
      </c>
      <c r="E20" s="17">
        <v>0.48144129988711892</v>
      </c>
      <c r="F20" s="17">
        <v>0.51419668954938413</v>
      </c>
      <c r="G20" s="17">
        <v>0.60345793237004997</v>
      </c>
      <c r="H20" s="17">
        <v>0.66705250767001389</v>
      </c>
      <c r="I20" s="17">
        <v>0.70882484927281086</v>
      </c>
      <c r="K20" s="17">
        <v>0.55310159024045247</v>
      </c>
      <c r="L20" s="17">
        <v>0.59810323954473787</v>
      </c>
      <c r="N20" s="17">
        <v>0.61270802776925937</v>
      </c>
      <c r="O20" s="17">
        <v>0.70063063286012539</v>
      </c>
      <c r="P20" s="17">
        <v>0.65270944983914592</v>
      </c>
      <c r="Q20" s="17">
        <v>0.61054940101988686</v>
      </c>
      <c r="R20" s="17">
        <v>0.56753385568668735</v>
      </c>
      <c r="S20" s="17">
        <v>0.55999303871720085</v>
      </c>
      <c r="T20" s="17">
        <v>0.56200516393083721</v>
      </c>
      <c r="U20" s="17">
        <v>0.56114168059911929</v>
      </c>
      <c r="V20" s="17">
        <v>0.48815119310676502</v>
      </c>
      <c r="W20" s="17">
        <v>0.63557930579767896</v>
      </c>
      <c r="X20" s="17">
        <v>0.55666148173721341</v>
      </c>
      <c r="Y20" s="17">
        <v>0.5518190311565162</v>
      </c>
      <c r="AA20" s="17">
        <v>0.63687078230045946</v>
      </c>
      <c r="AB20" s="17">
        <v>0.52617723102130209</v>
      </c>
      <c r="AC20" s="17">
        <v>0.60902714525779977</v>
      </c>
      <c r="AD20" s="17">
        <v>0.52957608415162627</v>
      </c>
      <c r="AE20" s="17">
        <v>0.59009296110877218</v>
      </c>
      <c r="AF20" s="17">
        <v>0.52474968008350809</v>
      </c>
      <c r="AG20" s="17">
        <v>0.56315470213915142</v>
      </c>
      <c r="AH20" s="17">
        <v>0.58523799651349906</v>
      </c>
      <c r="AI20" s="17">
        <v>0.63083823413007467</v>
      </c>
    </row>
    <row r="21" spans="2:35" ht="16" x14ac:dyDescent="0.2">
      <c r="B21" s="16" t="s">
        <v>73</v>
      </c>
      <c r="C21" s="17">
        <v>0.125851893004054</v>
      </c>
      <c r="D21" s="17">
        <v>0.1207228411548333</v>
      </c>
      <c r="E21" s="17">
        <v>0.1065523235764833</v>
      </c>
      <c r="F21" s="17">
        <v>0.13297686437805639</v>
      </c>
      <c r="G21" s="17">
        <v>0.1170421501881207</v>
      </c>
      <c r="H21" s="17">
        <v>0.15318788783634271</v>
      </c>
      <c r="I21" s="17">
        <v>0.12801995718694481</v>
      </c>
      <c r="K21" s="17">
        <v>0.11307548132495281</v>
      </c>
      <c r="L21" s="17">
        <v>0.13908104621480241</v>
      </c>
      <c r="N21" s="17">
        <v>0.12900803493825619</v>
      </c>
      <c r="O21" s="17">
        <v>0.1104298195420787</v>
      </c>
      <c r="P21" s="17">
        <v>6.0192725621144638E-2</v>
      </c>
      <c r="Q21" s="17">
        <v>0.1567495445608412</v>
      </c>
      <c r="R21" s="17">
        <v>0.1063805779954425</v>
      </c>
      <c r="S21" s="17">
        <v>0.104352114968111</v>
      </c>
      <c r="T21" s="17">
        <v>0.1052041602273802</v>
      </c>
      <c r="U21" s="17">
        <v>0.1367162627244404</v>
      </c>
      <c r="V21" s="17">
        <v>0.1431332603309689</v>
      </c>
      <c r="W21" s="17">
        <v>0.13914343476518529</v>
      </c>
      <c r="X21" s="17">
        <v>0.15268713823028759</v>
      </c>
      <c r="Y21" s="17">
        <v>0.12861358769440179</v>
      </c>
      <c r="AA21" s="17">
        <v>0.1122926130405548</v>
      </c>
      <c r="AB21" s="17">
        <v>0.1270736494097206</v>
      </c>
      <c r="AC21" s="17">
        <v>0.15642805158536771</v>
      </c>
      <c r="AD21" s="17">
        <v>0.1118560412397233</v>
      </c>
      <c r="AE21" s="17">
        <v>0.12200395326769831</v>
      </c>
      <c r="AF21" s="17">
        <v>0.18639125986883959</v>
      </c>
      <c r="AG21" s="17">
        <v>0.1147685832185345</v>
      </c>
      <c r="AH21" s="17">
        <v>0.1485381977797412</v>
      </c>
      <c r="AI21" s="17">
        <v>0.103079750106306</v>
      </c>
    </row>
    <row r="22" spans="2:35" ht="16" x14ac:dyDescent="0.2">
      <c r="B22" s="16" t="s">
        <v>74</v>
      </c>
      <c r="C22" s="17">
        <v>2.663849358194785E-2</v>
      </c>
      <c r="D22" s="17">
        <v>3.7377852041359481E-2</v>
      </c>
      <c r="E22" s="17">
        <v>3.3046523567519033E-2</v>
      </c>
      <c r="F22" s="17">
        <v>2.3214686733769779E-2</v>
      </c>
      <c r="G22" s="17">
        <v>3.5123745931299667E-2</v>
      </c>
      <c r="H22" s="17">
        <v>1.3852708186515961E-2</v>
      </c>
      <c r="I22" s="17">
        <v>1.8745252613725411E-2</v>
      </c>
      <c r="K22" s="17">
        <v>2.189194000052349E-2</v>
      </c>
      <c r="L22" s="17">
        <v>3.053682010811562E-2</v>
      </c>
      <c r="N22" s="17">
        <v>3.5675655370809342E-2</v>
      </c>
      <c r="O22" s="17">
        <v>3.1489989825399342E-2</v>
      </c>
      <c r="P22" s="17">
        <v>3.2136632363452378E-2</v>
      </c>
      <c r="Q22" s="17">
        <v>5.076161094660419E-2</v>
      </c>
      <c r="R22" s="17">
        <v>4.4388545963896048E-2</v>
      </c>
      <c r="S22" s="17">
        <v>1.9264582271330009E-2</v>
      </c>
      <c r="T22" s="17">
        <v>4.7880361529565089E-2</v>
      </c>
      <c r="U22" s="17">
        <v>3.3074604045087053E-2</v>
      </c>
      <c r="V22" s="17">
        <v>2.492725911354917E-2</v>
      </c>
      <c r="W22" s="17">
        <v>7.5137218292947684E-3</v>
      </c>
      <c r="X22" s="17">
        <v>2.048110400986685E-2</v>
      </c>
      <c r="Y22" s="17">
        <v>0</v>
      </c>
      <c r="AA22" s="17">
        <v>1.5856521631291171E-2</v>
      </c>
      <c r="AB22" s="17">
        <v>1.3217146895774971E-2</v>
      </c>
      <c r="AC22" s="17">
        <v>1.322340896775912E-2</v>
      </c>
      <c r="AD22" s="17">
        <v>2.4591032004021691E-2</v>
      </c>
      <c r="AE22" s="17">
        <v>2.5743619548127001E-2</v>
      </c>
      <c r="AF22" s="17">
        <v>3.198347221393303E-2</v>
      </c>
      <c r="AG22" s="17">
        <v>6.1878618654766647E-2</v>
      </c>
      <c r="AH22" s="17">
        <v>1.8490332109605639E-2</v>
      </c>
      <c r="AI22" s="17">
        <v>9.4708501824856045E-2</v>
      </c>
    </row>
    <row r="23" spans="2:35" ht="16" x14ac:dyDescent="0.2">
      <c r="B23" s="16" t="s">
        <v>75</v>
      </c>
      <c r="C23" s="17">
        <v>1.895957220248733E-2</v>
      </c>
      <c r="D23" s="17">
        <v>1.0687228475132411E-2</v>
      </c>
      <c r="E23" s="17">
        <v>9.1299056293558875E-3</v>
      </c>
      <c r="F23" s="17">
        <v>2.369271129809597E-2</v>
      </c>
      <c r="G23" s="17">
        <v>2.8031155888299669E-2</v>
      </c>
      <c r="H23" s="17">
        <v>1.056036016757235E-2</v>
      </c>
      <c r="I23" s="17">
        <v>2.6793411260161711E-2</v>
      </c>
      <c r="K23" s="17">
        <v>9.1490679207623538E-3</v>
      </c>
      <c r="L23" s="17">
        <v>2.7763344387425431E-2</v>
      </c>
      <c r="N23" s="17">
        <v>2.4100894125033929E-2</v>
      </c>
      <c r="O23" s="17">
        <v>1.5099184062540461E-2</v>
      </c>
      <c r="P23" s="17">
        <v>2.2535902367359681E-2</v>
      </c>
      <c r="Q23" s="17">
        <v>3.6712022024754792E-2</v>
      </c>
      <c r="R23" s="17">
        <v>9.8370200591474336E-3</v>
      </c>
      <c r="S23" s="17">
        <v>3.3051720696981653E-2</v>
      </c>
      <c r="T23" s="17">
        <v>0</v>
      </c>
      <c r="U23" s="17">
        <v>2.951184316139243E-2</v>
      </c>
      <c r="V23" s="17">
        <v>2.1626421103761419E-2</v>
      </c>
      <c r="W23" s="17">
        <v>1.9862895450471992E-2</v>
      </c>
      <c r="X23" s="17">
        <v>6.0453976805356973E-3</v>
      </c>
      <c r="Y23" s="17">
        <v>1.407121119120102E-2</v>
      </c>
      <c r="AA23" s="17">
        <v>7.5635436552982833E-3</v>
      </c>
      <c r="AB23" s="17">
        <v>1.284869430659109E-2</v>
      </c>
      <c r="AC23" s="17">
        <v>7.8917599188614018E-3</v>
      </c>
      <c r="AD23" s="17">
        <v>8.7434194138990098E-4</v>
      </c>
      <c r="AE23" s="17">
        <v>1.4351607073274391E-2</v>
      </c>
      <c r="AF23" s="17">
        <v>1.6539500658040971E-2</v>
      </c>
      <c r="AG23" s="17">
        <v>4.7689639486896571E-2</v>
      </c>
      <c r="AH23" s="17">
        <v>8.7748700511315475E-2</v>
      </c>
      <c r="AI23" s="17">
        <v>0</v>
      </c>
    </row>
    <row r="25" spans="2:35" ht="64" x14ac:dyDescent="0.2">
      <c r="B25" s="14" t="s">
        <v>77</v>
      </c>
    </row>
    <row r="26" spans="2:35" ht="16" x14ac:dyDescent="0.2">
      <c r="B26" s="15" t="s">
        <v>16</v>
      </c>
    </row>
    <row r="27" spans="2:35" ht="16" x14ac:dyDescent="0.2">
      <c r="B27" s="16" t="s">
        <v>71</v>
      </c>
      <c r="C27" s="17">
        <v>0.20421953942423729</v>
      </c>
      <c r="D27" s="17">
        <v>0.30788292367121117</v>
      </c>
      <c r="E27" s="17">
        <v>0.28782472216075511</v>
      </c>
      <c r="F27" s="17">
        <v>0.26114191514842061</v>
      </c>
      <c r="G27" s="17">
        <v>0.1823717282415255</v>
      </c>
      <c r="H27" s="17">
        <v>0.12759903873662909</v>
      </c>
      <c r="I27" s="17">
        <v>9.0690438688478814E-2</v>
      </c>
      <c r="K27" s="17">
        <v>0.24330761507789389</v>
      </c>
      <c r="L27" s="17">
        <v>0.16563665876945161</v>
      </c>
      <c r="N27" s="17">
        <v>0.1664846713229412</v>
      </c>
      <c r="O27" s="17">
        <v>0.1217320842676803</v>
      </c>
      <c r="P27" s="17">
        <v>0.16596709991068059</v>
      </c>
      <c r="Q27" s="17">
        <v>0.1464165394095194</v>
      </c>
      <c r="R27" s="17">
        <v>0.22492599673795699</v>
      </c>
      <c r="S27" s="17">
        <v>0.2035990005364445</v>
      </c>
      <c r="T27" s="17">
        <v>0.22385240808014911</v>
      </c>
      <c r="U27" s="17">
        <v>0.22047238570581601</v>
      </c>
      <c r="V27" s="17">
        <v>0.28055333727914139</v>
      </c>
      <c r="W27" s="17">
        <v>0.15096032757737149</v>
      </c>
      <c r="X27" s="17">
        <v>0.20535682107174311</v>
      </c>
      <c r="Y27" s="17">
        <v>0.21688552417641779</v>
      </c>
      <c r="AA27" s="17">
        <v>0.1882710938821627</v>
      </c>
      <c r="AB27" s="17">
        <v>0.25454619766050612</v>
      </c>
      <c r="AC27" s="17">
        <v>0.14100190266088411</v>
      </c>
      <c r="AD27" s="17">
        <v>0.25908565718344251</v>
      </c>
      <c r="AE27" s="17">
        <v>0.19827390412291659</v>
      </c>
      <c r="AF27" s="17">
        <v>0.21914194251073349</v>
      </c>
      <c r="AG27" s="17">
        <v>0.19882779848566909</v>
      </c>
      <c r="AH27" s="17">
        <v>0.1239806979124496</v>
      </c>
      <c r="AI27" s="17">
        <v>0.17188798783710529</v>
      </c>
    </row>
    <row r="28" spans="2:35" ht="16" x14ac:dyDescent="0.2">
      <c r="B28" s="16" t="s">
        <v>72</v>
      </c>
      <c r="C28" s="17">
        <v>0.58459053035379971</v>
      </c>
      <c r="D28" s="17">
        <v>0.48446287227970469</v>
      </c>
      <c r="E28" s="17">
        <v>0.54295256840212736</v>
      </c>
      <c r="F28" s="17">
        <v>0.55901794386048798</v>
      </c>
      <c r="G28" s="17">
        <v>0.60985599445493188</v>
      </c>
      <c r="H28" s="17">
        <v>0.64278730677204821</v>
      </c>
      <c r="I28" s="17">
        <v>0.64588966900517264</v>
      </c>
      <c r="K28" s="17">
        <v>0.57846394456353423</v>
      </c>
      <c r="L28" s="17">
        <v>0.59150731883598096</v>
      </c>
      <c r="N28" s="17">
        <v>0.56966505350403307</v>
      </c>
      <c r="O28" s="17">
        <v>0.6375557510990999</v>
      </c>
      <c r="P28" s="17">
        <v>0.64014603788779822</v>
      </c>
      <c r="Q28" s="17">
        <v>0.63984647521765803</v>
      </c>
      <c r="R28" s="17">
        <v>0.57917361673493384</v>
      </c>
      <c r="S28" s="17">
        <v>0.57533403371466463</v>
      </c>
      <c r="T28" s="17">
        <v>0.56452167896078531</v>
      </c>
      <c r="U28" s="17">
        <v>0.58294980803823282</v>
      </c>
      <c r="V28" s="17">
        <v>0.5091844009835641</v>
      </c>
      <c r="W28" s="17">
        <v>0.63819528819997784</v>
      </c>
      <c r="X28" s="17">
        <v>0.59086957423272191</v>
      </c>
      <c r="Y28" s="17">
        <v>0.59293973959774038</v>
      </c>
      <c r="AA28" s="17">
        <v>0.60686062332796831</v>
      </c>
      <c r="AB28" s="17">
        <v>0.58355450720286017</v>
      </c>
      <c r="AC28" s="17">
        <v>0.67525287026155667</v>
      </c>
      <c r="AD28" s="17">
        <v>0.54427609401035026</v>
      </c>
      <c r="AE28" s="17">
        <v>0.61056024620799931</v>
      </c>
      <c r="AF28" s="17">
        <v>0.53050857468242363</v>
      </c>
      <c r="AG28" s="17">
        <v>0.47249154771854329</v>
      </c>
      <c r="AH28" s="17">
        <v>0.57745181928006661</v>
      </c>
      <c r="AI28" s="17">
        <v>0.57866182550276146</v>
      </c>
    </row>
    <row r="29" spans="2:35" ht="16" x14ac:dyDescent="0.2">
      <c r="B29" s="16" t="s">
        <v>73</v>
      </c>
      <c r="C29" s="17">
        <v>0.16143909996513461</v>
      </c>
      <c r="D29" s="17">
        <v>0.16654106209803929</v>
      </c>
      <c r="E29" s="17">
        <v>0.1220949151402133</v>
      </c>
      <c r="F29" s="17">
        <v>0.12823855355061789</v>
      </c>
      <c r="G29" s="17">
        <v>0.15138108900384939</v>
      </c>
      <c r="H29" s="17">
        <v>0.19890045723342001</v>
      </c>
      <c r="I29" s="17">
        <v>0.200009245050708</v>
      </c>
      <c r="K29" s="17">
        <v>0.1391060432644976</v>
      </c>
      <c r="L29" s="17">
        <v>0.1833203807640231</v>
      </c>
      <c r="N29" s="17">
        <v>0.20297204026588639</v>
      </c>
      <c r="O29" s="17">
        <v>0.19387251201445019</v>
      </c>
      <c r="P29" s="17">
        <v>0.14999140661423949</v>
      </c>
      <c r="Q29" s="17">
        <v>0.1653216720324979</v>
      </c>
      <c r="R29" s="17">
        <v>0.1422906785203529</v>
      </c>
      <c r="S29" s="17">
        <v>0.16279596396444901</v>
      </c>
      <c r="T29" s="17">
        <v>0.17450862339806489</v>
      </c>
      <c r="U29" s="17">
        <v>0.14062086717031311</v>
      </c>
      <c r="V29" s="17">
        <v>0.15371202205146239</v>
      </c>
      <c r="W29" s="17">
        <v>0.14967149145939251</v>
      </c>
      <c r="X29" s="17">
        <v>0.19775266340766609</v>
      </c>
      <c r="Y29" s="17">
        <v>0.14374731127638241</v>
      </c>
      <c r="AA29" s="17">
        <v>0.17841866421683991</v>
      </c>
      <c r="AB29" s="17">
        <v>0.1270018784608036</v>
      </c>
      <c r="AC29" s="17">
        <v>0.14675175180165459</v>
      </c>
      <c r="AD29" s="17">
        <v>0.1641060924787193</v>
      </c>
      <c r="AE29" s="17">
        <v>0.15564585514739451</v>
      </c>
      <c r="AF29" s="17">
        <v>0.21762037986375901</v>
      </c>
      <c r="AG29" s="17">
        <v>0.18799851757492539</v>
      </c>
      <c r="AH29" s="17">
        <v>0.18172869450116691</v>
      </c>
      <c r="AI29" s="17">
        <v>0.18380004813311129</v>
      </c>
    </row>
    <row r="30" spans="2:35" ht="16" x14ac:dyDescent="0.2">
      <c r="B30" s="16" t="s">
        <v>74</v>
      </c>
      <c r="C30" s="17">
        <v>2.7781838031267572E-2</v>
      </c>
      <c r="D30" s="17">
        <v>3.0712796211272889E-2</v>
      </c>
      <c r="E30" s="17">
        <v>2.9538030999291941E-2</v>
      </c>
      <c r="F30" s="17">
        <v>2.4927902551049149E-2</v>
      </c>
      <c r="G30" s="17">
        <v>3.1509162489614322E-2</v>
      </c>
      <c r="H30" s="17">
        <v>9.9979537381789888E-3</v>
      </c>
      <c r="I30" s="17">
        <v>3.558022746042179E-2</v>
      </c>
      <c r="K30" s="17">
        <v>2.7219116821240261E-2</v>
      </c>
      <c r="L30" s="17">
        <v>2.759960102586238E-2</v>
      </c>
      <c r="N30" s="17">
        <v>3.5380077682680637E-2</v>
      </c>
      <c r="O30" s="17">
        <v>4.683965261876958E-2</v>
      </c>
      <c r="P30" s="17">
        <v>2.2267081639447659E-2</v>
      </c>
      <c r="Q30" s="17">
        <v>2.4192980918556969E-2</v>
      </c>
      <c r="R30" s="17">
        <v>3.0680094065894479E-2</v>
      </c>
      <c r="S30" s="17">
        <v>3.2402030745896551E-2</v>
      </c>
      <c r="T30" s="17">
        <v>2.9755505402856861E-2</v>
      </c>
      <c r="U30" s="17">
        <v>3.3529069733457803E-2</v>
      </c>
      <c r="V30" s="17">
        <v>2.6471735777103812E-2</v>
      </c>
      <c r="W30" s="17">
        <v>3.119368795959743E-2</v>
      </c>
      <c r="X30" s="17">
        <v>6.0209412878687724E-3</v>
      </c>
      <c r="Y30" s="17">
        <v>1.9994689214346589E-2</v>
      </c>
      <c r="AA30" s="17">
        <v>1.6784117831686179E-2</v>
      </c>
      <c r="AB30" s="17">
        <v>2.468959210164208E-2</v>
      </c>
      <c r="AC30" s="17">
        <v>2.868282478947963E-2</v>
      </c>
      <c r="AD30" s="17">
        <v>2.7760000978958699E-2</v>
      </c>
      <c r="AE30" s="17">
        <v>2.1984132806275161E-2</v>
      </c>
      <c r="AF30" s="17">
        <v>3.2729102943084037E-2</v>
      </c>
      <c r="AG30" s="17">
        <v>7.1063243408525309E-2</v>
      </c>
      <c r="AH30" s="17">
        <v>1.2015532865529741E-2</v>
      </c>
      <c r="AI30" s="17">
        <v>5.6668276506656748E-2</v>
      </c>
    </row>
    <row r="31" spans="2:35" ht="16" x14ac:dyDescent="0.2">
      <c r="B31" s="16" t="s">
        <v>75</v>
      </c>
      <c r="C31" s="17">
        <v>2.1968992225560618E-2</v>
      </c>
      <c r="D31" s="17">
        <v>1.040034573977174E-2</v>
      </c>
      <c r="E31" s="17">
        <v>1.758976329761219E-2</v>
      </c>
      <c r="F31" s="17">
        <v>2.6673684889424482E-2</v>
      </c>
      <c r="G31" s="17">
        <v>2.4882025810079041E-2</v>
      </c>
      <c r="H31" s="17">
        <v>2.0715243519723769E-2</v>
      </c>
      <c r="I31" s="17">
        <v>2.7830419795218771E-2</v>
      </c>
      <c r="K31" s="17">
        <v>1.190328027283402E-2</v>
      </c>
      <c r="L31" s="17">
        <v>3.1936040604682053E-2</v>
      </c>
      <c r="N31" s="17">
        <v>2.5498157224458511E-2</v>
      </c>
      <c r="O31" s="17">
        <v>0</v>
      </c>
      <c r="P31" s="17">
        <v>2.1628373947834071E-2</v>
      </c>
      <c r="Q31" s="17">
        <v>2.4222332421767911E-2</v>
      </c>
      <c r="R31" s="17">
        <v>2.292961394086173E-2</v>
      </c>
      <c r="S31" s="17">
        <v>2.586897103854521E-2</v>
      </c>
      <c r="T31" s="17">
        <v>7.3617841581439178E-3</v>
      </c>
      <c r="U31" s="17">
        <v>2.2427869352180291E-2</v>
      </c>
      <c r="V31" s="17">
        <v>3.0078503908727999E-2</v>
      </c>
      <c r="W31" s="17">
        <v>2.9979204803660651E-2</v>
      </c>
      <c r="X31" s="17">
        <v>0</v>
      </c>
      <c r="Y31" s="17">
        <v>2.643273573511272E-2</v>
      </c>
      <c r="AA31" s="17">
        <v>9.6655007413428331E-3</v>
      </c>
      <c r="AB31" s="17">
        <v>1.020782457418804E-2</v>
      </c>
      <c r="AC31" s="17">
        <v>8.3106504864251945E-3</v>
      </c>
      <c r="AD31" s="17">
        <v>4.7721553485292681E-3</v>
      </c>
      <c r="AE31" s="17">
        <v>1.353586171541433E-2</v>
      </c>
      <c r="AF31" s="17">
        <v>0</v>
      </c>
      <c r="AG31" s="17">
        <v>6.9618892812336908E-2</v>
      </c>
      <c r="AH31" s="17">
        <v>0.10482325544078711</v>
      </c>
      <c r="AI31" s="17">
        <v>8.98186202036509E-3</v>
      </c>
    </row>
    <row r="33" spans="2:35" ht="80" x14ac:dyDescent="0.2">
      <c r="B33" s="14" t="s">
        <v>78</v>
      </c>
    </row>
    <row r="34" spans="2:35" ht="16" x14ac:dyDescent="0.2">
      <c r="B34" s="15" t="s">
        <v>16</v>
      </c>
    </row>
    <row r="35" spans="2:35" ht="16" x14ac:dyDescent="0.2">
      <c r="B35" s="16" t="s">
        <v>71</v>
      </c>
      <c r="C35" s="17">
        <v>0.14920853505524739</v>
      </c>
      <c r="D35" s="17">
        <v>0.30283053079596389</v>
      </c>
      <c r="E35" s="17">
        <v>0.24662191346775739</v>
      </c>
      <c r="F35" s="17">
        <v>0.22239696533366241</v>
      </c>
      <c r="G35" s="17">
        <v>9.6870483810312144E-2</v>
      </c>
      <c r="H35" s="17">
        <v>3.5007093537744512E-2</v>
      </c>
      <c r="I35" s="17">
        <v>2.8169122371359118E-2</v>
      </c>
      <c r="K35" s="17">
        <v>0.17293518303532249</v>
      </c>
      <c r="L35" s="17">
        <v>0.12613785791965801</v>
      </c>
      <c r="N35" s="17">
        <v>0.14301305716113469</v>
      </c>
      <c r="O35" s="17">
        <v>9.5876815792704156E-2</v>
      </c>
      <c r="P35" s="17">
        <v>0.13475063877115409</v>
      </c>
      <c r="Q35" s="17">
        <v>7.5013726049481894E-2</v>
      </c>
      <c r="R35" s="17">
        <v>0.1560880042794846</v>
      </c>
      <c r="S35" s="17">
        <v>0.15919888433419069</v>
      </c>
      <c r="T35" s="17">
        <v>0.12204418406836549</v>
      </c>
      <c r="U35" s="17">
        <v>0.19220373029310051</v>
      </c>
      <c r="V35" s="17">
        <v>0.20198738270199129</v>
      </c>
      <c r="W35" s="17">
        <v>0.11508987964874361</v>
      </c>
      <c r="X35" s="17">
        <v>0.1502142342301272</v>
      </c>
      <c r="Y35" s="17">
        <v>0.14098540730855791</v>
      </c>
      <c r="AA35" s="17">
        <v>0.13924282530664131</v>
      </c>
      <c r="AB35" s="17">
        <v>0.19159669248672759</v>
      </c>
      <c r="AC35" s="17">
        <v>9.5326572286474689E-2</v>
      </c>
      <c r="AD35" s="17">
        <v>0.19099447862424271</v>
      </c>
      <c r="AE35" s="17">
        <v>0.14552457775587621</v>
      </c>
      <c r="AF35" s="17">
        <v>0.13644430279842051</v>
      </c>
      <c r="AG35" s="17">
        <v>0.10976320696716629</v>
      </c>
      <c r="AH35" s="17">
        <v>9.7829646864063063E-2</v>
      </c>
      <c r="AI35" s="17">
        <v>0.15538733204561</v>
      </c>
    </row>
    <row r="36" spans="2:35" ht="16" x14ac:dyDescent="0.2">
      <c r="B36" s="16" t="s">
        <v>72</v>
      </c>
      <c r="C36" s="17">
        <v>0.42102726916974531</v>
      </c>
      <c r="D36" s="17">
        <v>0.48029143101065153</v>
      </c>
      <c r="E36" s="17">
        <v>0.51918904786791109</v>
      </c>
      <c r="F36" s="17">
        <v>0.47034177372367048</v>
      </c>
      <c r="G36" s="17">
        <v>0.41834562178973739</v>
      </c>
      <c r="H36" s="17">
        <v>0.36979528064020328</v>
      </c>
      <c r="I36" s="17">
        <v>0.29869100940100562</v>
      </c>
      <c r="K36" s="17">
        <v>0.43805660552600822</v>
      </c>
      <c r="L36" s="17">
        <v>0.40262685835184842</v>
      </c>
      <c r="N36" s="17">
        <v>0.32930198990789489</v>
      </c>
      <c r="O36" s="17">
        <v>0.40074689769742322</v>
      </c>
      <c r="P36" s="17">
        <v>0.52747584442575479</v>
      </c>
      <c r="Q36" s="17">
        <v>0.48521908627366078</v>
      </c>
      <c r="R36" s="17">
        <v>0.45768821913923841</v>
      </c>
      <c r="S36" s="17">
        <v>0.41237290967768891</v>
      </c>
      <c r="T36" s="17">
        <v>0.49749013266669051</v>
      </c>
      <c r="U36" s="17">
        <v>0.42272757411049561</v>
      </c>
      <c r="V36" s="17">
        <v>0.45087823603355343</v>
      </c>
      <c r="W36" s="17">
        <v>0.3951540800053262</v>
      </c>
      <c r="X36" s="17">
        <v>0.3691709468806742</v>
      </c>
      <c r="Y36" s="17">
        <v>0.37063541733429212</v>
      </c>
      <c r="AA36" s="17">
        <v>0.40495274142645099</v>
      </c>
      <c r="AB36" s="17">
        <v>0.46487039313060879</v>
      </c>
      <c r="AC36" s="17">
        <v>0.35965913756767248</v>
      </c>
      <c r="AD36" s="17">
        <v>0.47482773844444048</v>
      </c>
      <c r="AE36" s="17">
        <v>0.41444369885043619</v>
      </c>
      <c r="AF36" s="17">
        <v>0.38931647834151528</v>
      </c>
      <c r="AG36" s="17">
        <v>0.42259746899789241</v>
      </c>
      <c r="AH36" s="17">
        <v>0.28906646128053592</v>
      </c>
      <c r="AI36" s="17">
        <v>0.52139517223190712</v>
      </c>
    </row>
    <row r="37" spans="2:35" ht="16" x14ac:dyDescent="0.2">
      <c r="B37" s="16" t="s">
        <v>73</v>
      </c>
      <c r="C37" s="17">
        <v>0.33154150470478899</v>
      </c>
      <c r="D37" s="17">
        <v>0.18955000218327669</v>
      </c>
      <c r="E37" s="17">
        <v>0.2040950821861473</v>
      </c>
      <c r="F37" s="17">
        <v>0.24347451383661931</v>
      </c>
      <c r="G37" s="17">
        <v>0.37873515577394062</v>
      </c>
      <c r="H37" s="17">
        <v>0.47908498307085712</v>
      </c>
      <c r="I37" s="17">
        <v>0.46318622129221332</v>
      </c>
      <c r="K37" s="17">
        <v>0.31597990727265252</v>
      </c>
      <c r="L37" s="17">
        <v>0.34781008858222762</v>
      </c>
      <c r="N37" s="17">
        <v>0.37086716850784912</v>
      </c>
      <c r="O37" s="17">
        <v>0.463673521135952</v>
      </c>
      <c r="P37" s="17">
        <v>0.19707866112681571</v>
      </c>
      <c r="Q37" s="17">
        <v>0.30721484566246232</v>
      </c>
      <c r="R37" s="17">
        <v>0.28785813529555299</v>
      </c>
      <c r="S37" s="17">
        <v>0.33191478757235782</v>
      </c>
      <c r="T37" s="17">
        <v>0.29013183944933613</v>
      </c>
      <c r="U37" s="17">
        <v>0.29661624951704768</v>
      </c>
      <c r="V37" s="17">
        <v>0.29870127840537741</v>
      </c>
      <c r="W37" s="17">
        <v>0.405316111254936</v>
      </c>
      <c r="X37" s="17">
        <v>0.36326887257346951</v>
      </c>
      <c r="Y37" s="17">
        <v>0.37019120468352978</v>
      </c>
      <c r="AA37" s="17">
        <v>0.35748685636815603</v>
      </c>
      <c r="AB37" s="17">
        <v>0.28405620072672799</v>
      </c>
      <c r="AC37" s="17">
        <v>0.40506714197444321</v>
      </c>
      <c r="AD37" s="17">
        <v>0.26320483551128232</v>
      </c>
      <c r="AE37" s="17">
        <v>0.3426935541364205</v>
      </c>
      <c r="AF37" s="17">
        <v>0.37421718457615338</v>
      </c>
      <c r="AG37" s="17">
        <v>0.32166000920795579</v>
      </c>
      <c r="AH37" s="17">
        <v>0.42522405391762169</v>
      </c>
      <c r="AI37" s="17">
        <v>0.28377397546261529</v>
      </c>
    </row>
    <row r="38" spans="2:35" ht="16" x14ac:dyDescent="0.2">
      <c r="B38" s="16" t="s">
        <v>74</v>
      </c>
      <c r="C38" s="17">
        <v>6.623235779981472E-2</v>
      </c>
      <c r="D38" s="17">
        <v>1.323301799911464E-2</v>
      </c>
      <c r="E38" s="17">
        <v>1.7382766704273502E-2</v>
      </c>
      <c r="F38" s="17">
        <v>3.2989872854048967E-2</v>
      </c>
      <c r="G38" s="17">
        <v>6.6430003138611055E-2</v>
      </c>
      <c r="H38" s="17">
        <v>8.8281165910036985E-2</v>
      </c>
      <c r="I38" s="17">
        <v>0.1529558572587747</v>
      </c>
      <c r="K38" s="17">
        <v>5.1101405188897747E-2</v>
      </c>
      <c r="L38" s="17">
        <v>8.1410916450134416E-2</v>
      </c>
      <c r="N38" s="17">
        <v>9.7540918385547917E-2</v>
      </c>
      <c r="O38" s="17">
        <v>3.5959354272571353E-2</v>
      </c>
      <c r="P38" s="17">
        <v>9.2271304744801497E-2</v>
      </c>
      <c r="Q38" s="17">
        <v>0.1079514862005244</v>
      </c>
      <c r="R38" s="17">
        <v>6.223596624616913E-2</v>
      </c>
      <c r="S38" s="17">
        <v>6.6165986724709594E-2</v>
      </c>
      <c r="T38" s="17">
        <v>6.1600239141475492E-2</v>
      </c>
      <c r="U38" s="17">
        <v>4.8054647345331741E-2</v>
      </c>
      <c r="V38" s="17">
        <v>2.9871926593234819E-2</v>
      </c>
      <c r="W38" s="17">
        <v>6.4378915427600283E-2</v>
      </c>
      <c r="X38" s="17">
        <v>8.3031714931269859E-2</v>
      </c>
      <c r="Y38" s="17">
        <v>8.3276910187333492E-2</v>
      </c>
      <c r="AA38" s="17">
        <v>7.2512458274060415E-2</v>
      </c>
      <c r="AB38" s="17">
        <v>3.4846884030514058E-2</v>
      </c>
      <c r="AC38" s="17">
        <v>0.11288311754064551</v>
      </c>
      <c r="AD38" s="17">
        <v>5.1641023930787483E-2</v>
      </c>
      <c r="AE38" s="17">
        <v>7.6877870676748394E-2</v>
      </c>
      <c r="AF38" s="17">
        <v>8.1518282599823258E-2</v>
      </c>
      <c r="AG38" s="17">
        <v>0.100749809870153</v>
      </c>
      <c r="AH38" s="17">
        <v>6.6811473160623497E-2</v>
      </c>
      <c r="AI38" s="17">
        <v>3.0297466920893839E-2</v>
      </c>
    </row>
    <row r="39" spans="2:35" ht="16" x14ac:dyDescent="0.2">
      <c r="B39" s="16" t="s">
        <v>75</v>
      </c>
      <c r="C39" s="17">
        <v>3.1990333270403438E-2</v>
      </c>
      <c r="D39" s="17">
        <v>1.4095018010993219E-2</v>
      </c>
      <c r="E39" s="17">
        <v>1.271118977391076E-2</v>
      </c>
      <c r="F39" s="17">
        <v>3.0796874251998899E-2</v>
      </c>
      <c r="G39" s="17">
        <v>3.9618735487398977E-2</v>
      </c>
      <c r="H39" s="17">
        <v>2.783147684115813E-2</v>
      </c>
      <c r="I39" s="17">
        <v>5.6997789676647342E-2</v>
      </c>
      <c r="K39" s="17">
        <v>2.1926898977119091E-2</v>
      </c>
      <c r="L39" s="17">
        <v>4.2014278696131759E-2</v>
      </c>
      <c r="N39" s="17">
        <v>5.9276866037573393E-2</v>
      </c>
      <c r="O39" s="17">
        <v>3.7434111013494539E-3</v>
      </c>
      <c r="P39" s="17">
        <v>4.8423550931474019E-2</v>
      </c>
      <c r="Q39" s="17">
        <v>2.460085581387084E-2</v>
      </c>
      <c r="R39" s="17">
        <v>3.6129675039554741E-2</v>
      </c>
      <c r="S39" s="17">
        <v>3.034743169105282E-2</v>
      </c>
      <c r="T39" s="17">
        <v>2.8733604674132451E-2</v>
      </c>
      <c r="U39" s="17">
        <v>4.0397798734024493E-2</v>
      </c>
      <c r="V39" s="17">
        <v>1.856117626584278E-2</v>
      </c>
      <c r="W39" s="17">
        <v>2.0061013663393881E-2</v>
      </c>
      <c r="X39" s="17">
        <v>3.4314231384459153E-2</v>
      </c>
      <c r="Y39" s="17">
        <v>3.4911060486286581E-2</v>
      </c>
      <c r="AA39" s="17">
        <v>2.5805118624691249E-2</v>
      </c>
      <c r="AB39" s="17">
        <v>2.462982962542146E-2</v>
      </c>
      <c r="AC39" s="17">
        <v>2.7064030630764031E-2</v>
      </c>
      <c r="AD39" s="17">
        <v>1.9331923489246991E-2</v>
      </c>
      <c r="AE39" s="17">
        <v>2.0460298580518722E-2</v>
      </c>
      <c r="AF39" s="17">
        <v>1.850375168408765E-2</v>
      </c>
      <c r="AG39" s="17">
        <v>4.5229504956832652E-2</v>
      </c>
      <c r="AH39" s="17">
        <v>0.1210683647771557</v>
      </c>
      <c r="AI39" s="17">
        <v>9.1460533389736143E-3</v>
      </c>
    </row>
    <row r="41" spans="2:35" ht="32" x14ac:dyDescent="0.2">
      <c r="B41" s="14" t="s">
        <v>79</v>
      </c>
    </row>
    <row r="42" spans="2:35" ht="16" x14ac:dyDescent="0.2">
      <c r="B42" s="15" t="s">
        <v>16</v>
      </c>
    </row>
    <row r="43" spans="2:35" ht="16" x14ac:dyDescent="0.2">
      <c r="B43" s="16" t="s">
        <v>80</v>
      </c>
      <c r="C43" s="17">
        <v>0.86054098890441033</v>
      </c>
      <c r="D43" s="17">
        <v>0.78044359428255106</v>
      </c>
      <c r="E43" s="17">
        <v>0.86647860918780928</v>
      </c>
      <c r="F43" s="17">
        <v>0.85255263500940104</v>
      </c>
      <c r="G43" s="17">
        <v>0.88753152466452967</v>
      </c>
      <c r="H43" s="17">
        <v>0.89096008957549411</v>
      </c>
      <c r="I43" s="17">
        <v>0.87292939537993586</v>
      </c>
      <c r="K43" s="17">
        <v>0.86365725132550819</v>
      </c>
      <c r="L43" s="17">
        <v>0.85756873150578494</v>
      </c>
      <c r="N43" s="17">
        <v>0.8847931382330394</v>
      </c>
      <c r="O43" s="17">
        <v>0.84697896771470571</v>
      </c>
      <c r="P43" s="17">
        <v>0.82980471503389164</v>
      </c>
      <c r="Q43" s="17">
        <v>0.87876548510121744</v>
      </c>
      <c r="R43" s="17">
        <v>0.85935074993796401</v>
      </c>
      <c r="S43" s="17">
        <v>0.85486486102291726</v>
      </c>
      <c r="T43" s="17">
        <v>0.81841013667897067</v>
      </c>
      <c r="U43" s="17">
        <v>0.81003112587882464</v>
      </c>
      <c r="V43" s="17">
        <v>0.85586200648522637</v>
      </c>
      <c r="W43" s="17">
        <v>0.87777169361534368</v>
      </c>
      <c r="X43" s="17">
        <v>0.89761700284182211</v>
      </c>
      <c r="Y43" s="17">
        <v>0.88905602895636171</v>
      </c>
      <c r="AA43" s="17">
        <v>0.83699677078767254</v>
      </c>
      <c r="AB43" s="17">
        <v>0.86742495624177862</v>
      </c>
      <c r="AC43" s="17">
        <v>0.91696438536365643</v>
      </c>
      <c r="AD43" s="17">
        <v>0.84708454975061875</v>
      </c>
      <c r="AE43" s="17">
        <v>0.8787935807587437</v>
      </c>
      <c r="AF43" s="17">
        <v>0.91664545130664155</v>
      </c>
      <c r="AG43" s="17">
        <v>0.82398936644126086</v>
      </c>
      <c r="AH43" s="17">
        <v>0.88721518673362187</v>
      </c>
      <c r="AI43" s="17">
        <v>0.73338603571626348</v>
      </c>
    </row>
    <row r="44" spans="2:35" ht="16" x14ac:dyDescent="0.2">
      <c r="B44" s="16" t="s">
        <v>81</v>
      </c>
      <c r="C44" s="17">
        <v>6.6096911267039024E-2</v>
      </c>
      <c r="D44" s="17">
        <v>7.1781241211451713E-2</v>
      </c>
      <c r="E44" s="17">
        <v>2.623043131521955E-2</v>
      </c>
      <c r="F44" s="17">
        <v>5.936835736962949E-2</v>
      </c>
      <c r="G44" s="17">
        <v>4.8287259125456658E-2</v>
      </c>
      <c r="H44" s="17">
        <v>8.3640352771165369E-2</v>
      </c>
      <c r="I44" s="17">
        <v>0.1028725940498889</v>
      </c>
      <c r="K44" s="17">
        <v>6.7958262858621846E-2</v>
      </c>
      <c r="L44" s="17">
        <v>6.4667725087168143E-2</v>
      </c>
      <c r="N44" s="17">
        <v>5.3800445322654683E-2</v>
      </c>
      <c r="O44" s="17">
        <v>9.2585588527362581E-2</v>
      </c>
      <c r="P44" s="17">
        <v>7.7539087493611838E-2</v>
      </c>
      <c r="Q44" s="17">
        <v>4.8297463584634513E-2</v>
      </c>
      <c r="R44" s="17">
        <v>6.2008875884032658E-2</v>
      </c>
      <c r="S44" s="17">
        <v>5.5296014036319431E-2</v>
      </c>
      <c r="T44" s="17">
        <v>6.9943913746707345E-2</v>
      </c>
      <c r="U44" s="17">
        <v>6.2153743623395548E-2</v>
      </c>
      <c r="V44" s="17">
        <v>6.8946639136083315E-2</v>
      </c>
      <c r="W44" s="17">
        <v>7.7683260794040684E-2</v>
      </c>
      <c r="X44" s="17">
        <v>6.2113484006093823E-2</v>
      </c>
      <c r="Y44" s="17">
        <v>6.898681431185065E-2</v>
      </c>
      <c r="AA44" s="17">
        <v>0.1166883996813974</v>
      </c>
      <c r="AB44" s="17">
        <v>5.3329386935188967E-2</v>
      </c>
      <c r="AC44" s="17">
        <v>4.837455608684809E-2</v>
      </c>
      <c r="AD44" s="17">
        <v>6.2391924045007242E-2</v>
      </c>
      <c r="AE44" s="17">
        <v>6.9326473764094745E-2</v>
      </c>
      <c r="AF44" s="17">
        <v>3.2660238809907247E-2</v>
      </c>
      <c r="AG44" s="17">
        <v>5.6419202411086673E-2</v>
      </c>
      <c r="AH44" s="17">
        <v>3.9584509231178892E-2</v>
      </c>
      <c r="AI44" s="17">
        <v>8.2353824669719564E-2</v>
      </c>
    </row>
    <row r="45" spans="2:35" ht="16" x14ac:dyDescent="0.2">
      <c r="B45" s="16" t="s">
        <v>82</v>
      </c>
      <c r="C45" s="17">
        <v>3.7324639142431518E-2</v>
      </c>
      <c r="D45" s="17">
        <v>9.1571692639299707E-2</v>
      </c>
      <c r="E45" s="17">
        <v>5.6994775078003927E-2</v>
      </c>
      <c r="F45" s="17">
        <v>3.9184525840937262E-2</v>
      </c>
      <c r="G45" s="17">
        <v>2.405452931086044E-2</v>
      </c>
      <c r="H45" s="17">
        <v>1.447793955839841E-2</v>
      </c>
      <c r="I45" s="17">
        <v>1.003290514104385E-2</v>
      </c>
      <c r="K45" s="17">
        <v>3.6504985532888168E-2</v>
      </c>
      <c r="L45" s="17">
        <v>3.8345909029594422E-2</v>
      </c>
      <c r="N45" s="17">
        <v>2.4402127940330601E-2</v>
      </c>
      <c r="O45" s="17">
        <v>4.5336259695391387E-2</v>
      </c>
      <c r="P45" s="17">
        <v>4.1076266851495333E-2</v>
      </c>
      <c r="Q45" s="17">
        <v>1.2226181172387159E-2</v>
      </c>
      <c r="R45" s="17">
        <v>4.7198354545919807E-2</v>
      </c>
      <c r="S45" s="17">
        <v>4.3033049471531928E-2</v>
      </c>
      <c r="T45" s="17">
        <v>6.2214512402731958E-2</v>
      </c>
      <c r="U45" s="17">
        <v>6.2263366666156131E-2</v>
      </c>
      <c r="V45" s="17">
        <v>5.0005947269384191E-2</v>
      </c>
      <c r="W45" s="17">
        <v>1.519118439550733E-2</v>
      </c>
      <c r="X45" s="17">
        <v>2.585655041211013E-2</v>
      </c>
      <c r="Y45" s="17">
        <v>1.761412812376105E-2</v>
      </c>
      <c r="AA45" s="17">
        <v>1.5599427806943841E-2</v>
      </c>
      <c r="AB45" s="17">
        <v>5.6383613200997808E-2</v>
      </c>
      <c r="AC45" s="17">
        <v>8.0121019727851378E-3</v>
      </c>
      <c r="AD45" s="17">
        <v>4.7588073422754618E-2</v>
      </c>
      <c r="AE45" s="17">
        <v>2.2686544561783688E-2</v>
      </c>
      <c r="AF45" s="17">
        <v>5.0694309883451402E-2</v>
      </c>
      <c r="AG45" s="17">
        <v>5.634782979829004E-2</v>
      </c>
      <c r="AH45" s="17">
        <v>1.7850654540093921E-2</v>
      </c>
      <c r="AI45" s="17">
        <v>0.1031063239262298</v>
      </c>
    </row>
    <row r="46" spans="2:35" ht="16" x14ac:dyDescent="0.2">
      <c r="B46" s="16" t="s">
        <v>83</v>
      </c>
      <c r="C46" s="17">
        <v>1.8044999126223291E-2</v>
      </c>
      <c r="D46" s="17">
        <v>3.325286130024855E-2</v>
      </c>
      <c r="E46" s="17">
        <v>2.9505054676393978E-2</v>
      </c>
      <c r="F46" s="17">
        <v>3.3847866717967183E-2</v>
      </c>
      <c r="G46" s="17">
        <v>1.177361961616012E-2</v>
      </c>
      <c r="H46" s="17">
        <v>0</v>
      </c>
      <c r="I46" s="17">
        <v>3.046487577891954E-3</v>
      </c>
      <c r="K46" s="17">
        <v>2.0072550782214579E-2</v>
      </c>
      <c r="L46" s="17">
        <v>1.6169889466463649E-2</v>
      </c>
      <c r="N46" s="17">
        <v>1.2665230766155101E-2</v>
      </c>
      <c r="O46" s="17">
        <v>0</v>
      </c>
      <c r="P46" s="17">
        <v>2.0531794146203711E-2</v>
      </c>
      <c r="Q46" s="17">
        <v>4.941141374350301E-2</v>
      </c>
      <c r="R46" s="17">
        <v>1.8020705468643049E-2</v>
      </c>
      <c r="S46" s="17">
        <v>4.120617691405689E-2</v>
      </c>
      <c r="T46" s="17">
        <v>2.777391474329674E-2</v>
      </c>
      <c r="U46" s="17">
        <v>2.7286248492173301E-2</v>
      </c>
      <c r="V46" s="17">
        <v>1.458324248106127E-2</v>
      </c>
      <c r="W46" s="17">
        <v>3.8112769146752558E-3</v>
      </c>
      <c r="X46" s="17">
        <v>6.5650981981103858E-3</v>
      </c>
      <c r="Y46" s="17">
        <v>1.297579633353251E-2</v>
      </c>
      <c r="AA46" s="17">
        <v>1.50376531777287E-2</v>
      </c>
      <c r="AB46" s="17">
        <v>2.0243467295476811E-2</v>
      </c>
      <c r="AC46" s="17">
        <v>1.3176179473115829E-2</v>
      </c>
      <c r="AD46" s="17">
        <v>3.1568861159611633E-2</v>
      </c>
      <c r="AE46" s="17">
        <v>1.0261979217573261E-2</v>
      </c>
      <c r="AF46" s="17">
        <v>0</v>
      </c>
      <c r="AG46" s="17">
        <v>1.595525557408408E-2</v>
      </c>
      <c r="AH46" s="17">
        <v>6.0982910763195891E-3</v>
      </c>
      <c r="AI46" s="17">
        <v>6.1667600293934553E-2</v>
      </c>
    </row>
    <row r="47" spans="2:35" ht="16" x14ac:dyDescent="0.2">
      <c r="B47" s="16" t="s">
        <v>84</v>
      </c>
      <c r="C47" s="17">
        <v>9.9732832623616249E-3</v>
      </c>
      <c r="D47" s="17">
        <v>1.62592760116856E-2</v>
      </c>
      <c r="E47" s="17">
        <v>1.4714391699501381E-2</v>
      </c>
      <c r="F47" s="17">
        <v>6.1353804114407332E-3</v>
      </c>
      <c r="G47" s="17">
        <v>1.107873945197814E-2</v>
      </c>
      <c r="H47" s="17">
        <v>3.749374932672227E-3</v>
      </c>
      <c r="I47" s="17">
        <v>8.338625136662144E-3</v>
      </c>
      <c r="K47" s="17">
        <v>7.8736738835548468E-3</v>
      </c>
      <c r="L47" s="17">
        <v>1.118801485224233E-2</v>
      </c>
      <c r="N47" s="17">
        <v>1.2208781379088559E-2</v>
      </c>
      <c r="O47" s="17">
        <v>1.5099184062540461E-2</v>
      </c>
      <c r="P47" s="17">
        <v>2.1334260284723249E-2</v>
      </c>
      <c r="Q47" s="17">
        <v>1.129945639825807E-2</v>
      </c>
      <c r="R47" s="17">
        <v>4.0467166808266777E-3</v>
      </c>
      <c r="S47" s="17">
        <v>5.599898555174382E-3</v>
      </c>
      <c r="T47" s="17">
        <v>2.165752242829334E-2</v>
      </c>
      <c r="U47" s="17">
        <v>2.636033390567569E-2</v>
      </c>
      <c r="V47" s="17">
        <v>0</v>
      </c>
      <c r="W47" s="17">
        <v>7.6082220764019876E-3</v>
      </c>
      <c r="X47" s="17">
        <v>7.8478645418635085E-3</v>
      </c>
      <c r="Y47" s="17">
        <v>5.6384353679625014E-3</v>
      </c>
      <c r="AA47" s="17">
        <v>1.567774854625743E-2</v>
      </c>
      <c r="AB47" s="17">
        <v>2.6185763265578E-3</v>
      </c>
      <c r="AC47" s="17">
        <v>1.3472777103594751E-2</v>
      </c>
      <c r="AD47" s="17">
        <v>1.13665916220078E-2</v>
      </c>
      <c r="AE47" s="17">
        <v>1.286414481037638E-2</v>
      </c>
      <c r="AF47" s="17">
        <v>0</v>
      </c>
      <c r="AG47" s="17">
        <v>2.0263460058184472E-2</v>
      </c>
      <c r="AH47" s="17">
        <v>0</v>
      </c>
      <c r="AI47" s="17">
        <v>1.020438979772033E-2</v>
      </c>
    </row>
    <row r="48" spans="2:35" ht="16" x14ac:dyDescent="0.2">
      <c r="B48" s="16" t="s">
        <v>85</v>
      </c>
      <c r="C48" s="17">
        <v>1.4766075957740601E-3</v>
      </c>
      <c r="D48" s="17">
        <v>3.4548541573341542E-3</v>
      </c>
      <c r="E48" s="17">
        <v>0</v>
      </c>
      <c r="F48" s="17">
        <v>0</v>
      </c>
      <c r="G48" s="17">
        <v>5.8330250323097368E-3</v>
      </c>
      <c r="H48" s="17">
        <v>0</v>
      </c>
      <c r="I48" s="17">
        <v>0</v>
      </c>
      <c r="K48" s="17">
        <v>2.0234646161426889E-3</v>
      </c>
      <c r="L48" s="17">
        <v>9.5086398741450859E-4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3.4248414501576781E-3</v>
      </c>
      <c r="W48" s="17">
        <v>3.6831647821571108E-3</v>
      </c>
      <c r="X48" s="17">
        <v>0</v>
      </c>
      <c r="Y48" s="17">
        <v>5.7287969065315681E-3</v>
      </c>
      <c r="AA48" s="17">
        <v>0</v>
      </c>
      <c r="AB48" s="17">
        <v>0</v>
      </c>
      <c r="AC48" s="17">
        <v>0</v>
      </c>
      <c r="AD48" s="17">
        <v>0</v>
      </c>
      <c r="AE48" s="17">
        <v>2.1812096048525621E-3</v>
      </c>
      <c r="AF48" s="17">
        <v>0</v>
      </c>
      <c r="AG48" s="17">
        <v>6.8089094950607503E-3</v>
      </c>
      <c r="AH48" s="17">
        <v>0</v>
      </c>
      <c r="AI48" s="17">
        <v>9.2818255961321216E-3</v>
      </c>
    </row>
    <row r="49" spans="2:35" ht="16" x14ac:dyDescent="0.2">
      <c r="B49" s="16" t="s">
        <v>86</v>
      </c>
      <c r="C49" s="17">
        <v>5.1665657794174806E-4</v>
      </c>
      <c r="D49" s="17">
        <v>0</v>
      </c>
      <c r="E49" s="17">
        <v>0</v>
      </c>
      <c r="F49" s="17">
        <v>0</v>
      </c>
      <c r="G49" s="17">
        <v>3.023902325813337E-3</v>
      </c>
      <c r="H49" s="17">
        <v>0</v>
      </c>
      <c r="I49" s="17">
        <v>0</v>
      </c>
      <c r="K49" s="17">
        <v>0</v>
      </c>
      <c r="L49" s="17">
        <v>1.024644331739761E-3</v>
      </c>
      <c r="N49" s="17">
        <v>0</v>
      </c>
      <c r="O49" s="17">
        <v>0</v>
      </c>
      <c r="P49" s="17">
        <v>0</v>
      </c>
      <c r="Q49" s="17">
        <v>0</v>
      </c>
      <c r="R49" s="17">
        <v>4.6872987413068496E-3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6.0642516271864639E-3</v>
      </c>
      <c r="AI49" s="17">
        <v>0</v>
      </c>
    </row>
    <row r="50" spans="2:35" ht="16" x14ac:dyDescent="0.2">
      <c r="B50" s="16" t="s">
        <v>87</v>
      </c>
      <c r="C50" s="17">
        <v>6.0259141238183014E-3</v>
      </c>
      <c r="D50" s="17">
        <v>3.2364803974290362E-3</v>
      </c>
      <c r="E50" s="17">
        <v>6.0767380430718568E-3</v>
      </c>
      <c r="F50" s="17">
        <v>8.9112346506243188E-3</v>
      </c>
      <c r="G50" s="17">
        <v>8.4174004728919359E-3</v>
      </c>
      <c r="H50" s="17">
        <v>7.1722431622697454E-3</v>
      </c>
      <c r="I50" s="17">
        <v>2.7799927145772661E-3</v>
      </c>
      <c r="K50" s="17">
        <v>1.9098110010697729E-3</v>
      </c>
      <c r="L50" s="17">
        <v>1.008422173959236E-2</v>
      </c>
      <c r="N50" s="17">
        <v>1.2130276358731609E-2</v>
      </c>
      <c r="O50" s="17">
        <v>0</v>
      </c>
      <c r="P50" s="17">
        <v>9.7138761900742322E-3</v>
      </c>
      <c r="Q50" s="17">
        <v>0</v>
      </c>
      <c r="R50" s="17">
        <v>4.6872987413068496E-3</v>
      </c>
      <c r="S50" s="17">
        <v>0</v>
      </c>
      <c r="T50" s="17">
        <v>0</v>
      </c>
      <c r="U50" s="17">
        <v>1.190518143377463E-2</v>
      </c>
      <c r="V50" s="17">
        <v>7.1773231780871017E-3</v>
      </c>
      <c r="W50" s="17">
        <v>1.425119742187385E-2</v>
      </c>
      <c r="X50" s="17">
        <v>0</v>
      </c>
      <c r="Y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3.886067282575666E-3</v>
      </c>
      <c r="AF50" s="17">
        <v>0</v>
      </c>
      <c r="AG50" s="17">
        <v>2.0215976222033111E-2</v>
      </c>
      <c r="AH50" s="17">
        <v>4.3187106791599407E-2</v>
      </c>
      <c r="AI50" s="17">
        <v>0</v>
      </c>
    </row>
    <row r="52" spans="2:35" ht="64" x14ac:dyDescent="0.2">
      <c r="B52" s="14" t="s">
        <v>88</v>
      </c>
    </row>
    <row r="53" spans="2:35" ht="16" x14ac:dyDescent="0.2">
      <c r="B53" s="15" t="s">
        <v>16</v>
      </c>
    </row>
    <row r="54" spans="2:35" ht="16" x14ac:dyDescent="0.2">
      <c r="B54" s="16" t="s">
        <v>89</v>
      </c>
      <c r="C54" s="17">
        <v>0.64934895203840248</v>
      </c>
      <c r="D54" s="17">
        <v>0.71826119515383247</v>
      </c>
      <c r="E54" s="17">
        <v>0.70692278261098662</v>
      </c>
      <c r="F54" s="17">
        <v>0.71975069138813097</v>
      </c>
      <c r="G54" s="17">
        <v>0.66890277553152633</v>
      </c>
      <c r="H54" s="17">
        <v>0.61385333664224007</v>
      </c>
      <c r="I54" s="17">
        <v>0.50780909132321539</v>
      </c>
      <c r="K54" s="17">
        <v>0.62702516486251259</v>
      </c>
      <c r="L54" s="17">
        <v>0.67084690281010284</v>
      </c>
      <c r="N54" s="17">
        <v>0.69387474515077574</v>
      </c>
      <c r="O54" s="17">
        <v>0.66176680888286765</v>
      </c>
      <c r="P54" s="17">
        <v>0.63683444989667937</v>
      </c>
      <c r="Q54" s="17">
        <v>0.70186523666621048</v>
      </c>
      <c r="R54" s="17">
        <v>0.66275551673409827</v>
      </c>
      <c r="S54" s="17">
        <v>0.64703741590981911</v>
      </c>
      <c r="T54" s="17">
        <v>0.60886498962619928</v>
      </c>
      <c r="U54" s="17">
        <v>0.61673355220864656</v>
      </c>
      <c r="V54" s="17">
        <v>0.64407281495958246</v>
      </c>
      <c r="W54" s="17">
        <v>0.65996215281247661</v>
      </c>
      <c r="X54" s="17">
        <v>0.65103554434369404</v>
      </c>
      <c r="Y54" s="17">
        <v>0.6256543212735971</v>
      </c>
      <c r="AA54" s="17">
        <v>0.64485119372917143</v>
      </c>
      <c r="AB54" s="17">
        <v>0.67801098877261534</v>
      </c>
      <c r="AC54" s="17">
        <v>0.64347635653800284</v>
      </c>
      <c r="AD54" s="17">
        <v>0.72512483309958886</v>
      </c>
      <c r="AE54" s="17">
        <v>0.62518857903863534</v>
      </c>
      <c r="AF54" s="17">
        <v>0.74915081777681602</v>
      </c>
      <c r="AG54" s="17">
        <v>0.53498452946415265</v>
      </c>
      <c r="AH54" s="17">
        <v>0.63281574908080285</v>
      </c>
      <c r="AI54" s="17">
        <v>0.61164243749039338</v>
      </c>
    </row>
    <row r="55" spans="2:35" ht="16" x14ac:dyDescent="0.2">
      <c r="B55" s="16" t="s">
        <v>90</v>
      </c>
      <c r="C55" s="17">
        <v>0.15922069092608471</v>
      </c>
      <c r="D55" s="17">
        <v>0.13696310059097519</v>
      </c>
      <c r="E55" s="17">
        <v>0.16430971817197379</v>
      </c>
      <c r="F55" s="17">
        <v>0.13828304759552321</v>
      </c>
      <c r="G55" s="17">
        <v>0.1514320796019584</v>
      </c>
      <c r="H55" s="17">
        <v>0.20416438734659051</v>
      </c>
      <c r="I55" s="17">
        <v>0.16310879086261881</v>
      </c>
      <c r="K55" s="17">
        <v>0.16260416276317069</v>
      </c>
      <c r="L55" s="17">
        <v>0.1568533074951311</v>
      </c>
      <c r="N55" s="17">
        <v>0.1282385995731862</v>
      </c>
      <c r="O55" s="17">
        <v>0.2024035542132526</v>
      </c>
      <c r="P55" s="17">
        <v>0.1732649090401055</v>
      </c>
      <c r="Q55" s="17">
        <v>0.12532392050165919</v>
      </c>
      <c r="R55" s="17">
        <v>0.14970609886570849</v>
      </c>
      <c r="S55" s="17">
        <v>0.14444077555913701</v>
      </c>
      <c r="T55" s="17">
        <v>0.14668575511204529</v>
      </c>
      <c r="U55" s="17">
        <v>0.2060969771505696</v>
      </c>
      <c r="V55" s="17">
        <v>0.19679091942287261</v>
      </c>
      <c r="W55" s="17">
        <v>0.1520965737752035</v>
      </c>
      <c r="X55" s="17">
        <v>0.1612487529546893</v>
      </c>
      <c r="Y55" s="17">
        <v>0.1205941383566618</v>
      </c>
      <c r="AA55" s="17">
        <v>0.155331632487196</v>
      </c>
      <c r="AB55" s="17">
        <v>0.161069793727566</v>
      </c>
      <c r="AC55" s="17">
        <v>0.15280861764436959</v>
      </c>
      <c r="AD55" s="17">
        <v>0.15032163786707539</v>
      </c>
      <c r="AE55" s="17">
        <v>0.1849232659573643</v>
      </c>
      <c r="AF55" s="17">
        <v>0.1148921117457696</v>
      </c>
      <c r="AG55" s="17">
        <v>0.16298365181805791</v>
      </c>
      <c r="AH55" s="17">
        <v>0.13352559061670369</v>
      </c>
      <c r="AI55" s="17">
        <v>0.13972365177683491</v>
      </c>
    </row>
    <row r="56" spans="2:35" ht="16" x14ac:dyDescent="0.2">
      <c r="B56" s="16" t="s">
        <v>83</v>
      </c>
      <c r="C56" s="17">
        <v>5.615328629911033E-2</v>
      </c>
      <c r="D56" s="17">
        <v>7.7421517449562285E-2</v>
      </c>
      <c r="E56" s="17">
        <v>5.1875320622567611E-2</v>
      </c>
      <c r="F56" s="17">
        <v>5.907552153363943E-2</v>
      </c>
      <c r="G56" s="17">
        <v>4.5550116080025918E-2</v>
      </c>
      <c r="H56" s="17">
        <v>4.4962343290418552E-2</v>
      </c>
      <c r="I56" s="17">
        <v>5.9282475523077201E-2</v>
      </c>
      <c r="K56" s="17">
        <v>5.7768979358095621E-2</v>
      </c>
      <c r="L56" s="17">
        <v>5.4905522956854302E-2</v>
      </c>
      <c r="N56" s="17">
        <v>5.4345830805641697E-2</v>
      </c>
      <c r="O56" s="17">
        <v>4.5071009453969239E-2</v>
      </c>
      <c r="P56" s="17">
        <v>5.9154263712432827E-2</v>
      </c>
      <c r="Q56" s="17">
        <v>8.502198090589877E-2</v>
      </c>
      <c r="R56" s="17">
        <v>7.284537973763848E-2</v>
      </c>
      <c r="S56" s="17">
        <v>3.4437469911329191E-2</v>
      </c>
      <c r="T56" s="17">
        <v>9.6202554384018341E-2</v>
      </c>
      <c r="U56" s="17">
        <v>5.4940276258184671E-2</v>
      </c>
      <c r="V56" s="17">
        <v>4.3512352078143877E-2</v>
      </c>
      <c r="W56" s="17">
        <v>4.5712199952074713E-2</v>
      </c>
      <c r="X56" s="17">
        <v>4.6101309513566772E-2</v>
      </c>
      <c r="Y56" s="17">
        <v>5.9824464732248533E-2</v>
      </c>
      <c r="AA56" s="17">
        <v>5.2761193134157551E-2</v>
      </c>
      <c r="AB56" s="17">
        <v>5.9407292064495583E-2</v>
      </c>
      <c r="AC56" s="17">
        <v>4.8423581848191163E-2</v>
      </c>
      <c r="AD56" s="17">
        <v>3.5328366605580197E-2</v>
      </c>
      <c r="AE56" s="17">
        <v>5.9839552531866277E-2</v>
      </c>
      <c r="AF56" s="17">
        <v>1.6737366836117519E-2</v>
      </c>
      <c r="AG56" s="17">
        <v>8.5676284146055826E-2</v>
      </c>
      <c r="AH56" s="17">
        <v>4.7261018901514247E-2</v>
      </c>
      <c r="AI56" s="17">
        <v>9.5582948337358753E-2</v>
      </c>
    </row>
    <row r="57" spans="2:35" ht="16" x14ac:dyDescent="0.2">
      <c r="B57" s="16" t="s">
        <v>91</v>
      </c>
      <c r="C57" s="17">
        <v>2.5129156914817052E-2</v>
      </c>
      <c r="D57" s="17">
        <v>2.7089068598223839E-2</v>
      </c>
      <c r="E57" s="17">
        <v>2.3131619414814269E-2</v>
      </c>
      <c r="F57" s="17">
        <v>2.0788874827567399E-2</v>
      </c>
      <c r="G57" s="17">
        <v>4.0074375889642279E-2</v>
      </c>
      <c r="H57" s="17">
        <v>1.410779247083823E-2</v>
      </c>
      <c r="I57" s="17">
        <v>2.416452841972969E-2</v>
      </c>
      <c r="K57" s="17">
        <v>2.4072716936369941E-2</v>
      </c>
      <c r="L57" s="17">
        <v>2.630989336726642E-2</v>
      </c>
      <c r="N57" s="17">
        <v>1.2094658541183649E-2</v>
      </c>
      <c r="O57" s="17">
        <v>1.5800318055037239E-2</v>
      </c>
      <c r="P57" s="17">
        <v>9.8695507240047168E-3</v>
      </c>
      <c r="Q57" s="17">
        <v>0</v>
      </c>
      <c r="R57" s="17">
        <v>8.5488644278349547E-3</v>
      </c>
      <c r="S57" s="17">
        <v>5.1310158084379408E-2</v>
      </c>
      <c r="T57" s="17">
        <v>2.2052870472758279E-2</v>
      </c>
      <c r="U57" s="17">
        <v>3.8372199356557238E-2</v>
      </c>
      <c r="V57" s="17">
        <v>3.6492037668567977E-2</v>
      </c>
      <c r="W57" s="17">
        <v>2.3091830688329311E-2</v>
      </c>
      <c r="X57" s="17">
        <v>4.1854135112547063E-2</v>
      </c>
      <c r="Y57" s="17">
        <v>1.747137787267649E-2</v>
      </c>
      <c r="AA57" s="17">
        <v>1.8800456977602509E-2</v>
      </c>
      <c r="AB57" s="17">
        <v>2.6706927101742411E-2</v>
      </c>
      <c r="AC57" s="17">
        <v>4.0410901723731421E-2</v>
      </c>
      <c r="AD57" s="17">
        <v>2.3497668280052848E-2</v>
      </c>
      <c r="AE57" s="17">
        <v>1.8311336861730861E-2</v>
      </c>
      <c r="AF57" s="17">
        <v>1.6882268678510028E-2</v>
      </c>
      <c r="AG57" s="17">
        <v>2.0568319933366531E-2</v>
      </c>
      <c r="AH57" s="17">
        <v>3.182076125839349E-2</v>
      </c>
      <c r="AI57" s="17">
        <v>4.9156161748042902E-2</v>
      </c>
    </row>
    <row r="58" spans="2:35" ht="16" x14ac:dyDescent="0.2">
      <c r="B58" s="16" t="s">
        <v>85</v>
      </c>
      <c r="C58" s="17">
        <v>1.594188048117284E-2</v>
      </c>
      <c r="D58" s="17">
        <v>2.3586168598304778E-2</v>
      </c>
      <c r="E58" s="17">
        <v>2.0960722030999749E-2</v>
      </c>
      <c r="F58" s="17">
        <v>1.192653980341943E-2</v>
      </c>
      <c r="G58" s="17">
        <v>1.203664537949518E-2</v>
      </c>
      <c r="H58" s="17">
        <v>1.102184292705554E-2</v>
      </c>
      <c r="I58" s="17">
        <v>1.6535050213314879E-2</v>
      </c>
      <c r="K58" s="17">
        <v>1.5922092072790071E-2</v>
      </c>
      <c r="L58" s="17">
        <v>1.5202201427792449E-2</v>
      </c>
      <c r="N58" s="17">
        <v>5.4299736487676917E-3</v>
      </c>
      <c r="O58" s="17">
        <v>1.5860462515465631E-2</v>
      </c>
      <c r="P58" s="17">
        <v>8.6244342771671732E-3</v>
      </c>
      <c r="Q58" s="17">
        <v>1.248968960298689E-2</v>
      </c>
      <c r="R58" s="17">
        <v>2.2785781631486941E-2</v>
      </c>
      <c r="S58" s="17">
        <v>2.4716851404746099E-2</v>
      </c>
      <c r="T58" s="17">
        <v>2.8566386675727199E-2</v>
      </c>
      <c r="U58" s="17">
        <v>1.6781314763977231E-2</v>
      </c>
      <c r="V58" s="17">
        <v>1.0365329160879609E-2</v>
      </c>
      <c r="W58" s="17">
        <v>1.473061328971618E-2</v>
      </c>
      <c r="X58" s="17">
        <v>1.9715572325869301E-2</v>
      </c>
      <c r="Y58" s="17">
        <v>1.2342035897007379E-2</v>
      </c>
      <c r="AA58" s="17">
        <v>4.3706293111582754E-3</v>
      </c>
      <c r="AB58" s="17">
        <v>2.527430084403438E-3</v>
      </c>
      <c r="AC58" s="17">
        <v>2.7670147929232169E-2</v>
      </c>
      <c r="AD58" s="17">
        <v>2.7609804749476139E-2</v>
      </c>
      <c r="AE58" s="17">
        <v>1.657661764281539E-2</v>
      </c>
      <c r="AF58" s="17">
        <v>1.5004915283445729E-2</v>
      </c>
      <c r="AG58" s="17">
        <v>3.4321831486767609E-2</v>
      </c>
      <c r="AH58" s="17">
        <v>6.3201385677453849E-3</v>
      </c>
      <c r="AI58" s="17">
        <v>3.9810049434033372E-2</v>
      </c>
    </row>
    <row r="59" spans="2:35" ht="16" x14ac:dyDescent="0.2">
      <c r="B59" s="16" t="s">
        <v>86</v>
      </c>
      <c r="C59" s="17">
        <v>2.311066460329305E-2</v>
      </c>
      <c r="D59" s="17">
        <v>9.8672919985462824E-3</v>
      </c>
      <c r="E59" s="17">
        <v>1.185428628309004E-2</v>
      </c>
      <c r="F59" s="17">
        <v>2.0832479231627499E-2</v>
      </c>
      <c r="G59" s="17">
        <v>3.0456965042167671E-2</v>
      </c>
      <c r="H59" s="17">
        <v>3.2693466070619917E-2</v>
      </c>
      <c r="I59" s="17">
        <v>3.0462362276809769E-2</v>
      </c>
      <c r="K59" s="17">
        <v>2.8131384344385078E-2</v>
      </c>
      <c r="L59" s="17">
        <v>1.744405162842462E-2</v>
      </c>
      <c r="N59" s="17">
        <v>1.7947132063714968E-2</v>
      </c>
      <c r="O59" s="17">
        <v>1.5099184062540461E-2</v>
      </c>
      <c r="P59" s="17">
        <v>1.9863669099554629E-2</v>
      </c>
      <c r="Q59" s="17">
        <v>3.6548647424827392E-2</v>
      </c>
      <c r="R59" s="17">
        <v>2.1125083484758209E-2</v>
      </c>
      <c r="S59" s="17">
        <v>2.5167807652204111E-2</v>
      </c>
      <c r="T59" s="17">
        <v>3.5173012915028758E-2</v>
      </c>
      <c r="U59" s="17">
        <v>2.7169942219352369E-2</v>
      </c>
      <c r="V59" s="17">
        <v>3.4200578665893822E-2</v>
      </c>
      <c r="W59" s="17">
        <v>1.9296987104730511E-2</v>
      </c>
      <c r="X59" s="17">
        <v>5.805236724755072E-3</v>
      </c>
      <c r="Y59" s="17">
        <v>1.7552504784754289E-2</v>
      </c>
      <c r="AA59" s="17">
        <v>1.1739689553530429E-2</v>
      </c>
      <c r="AB59" s="17">
        <v>2.0759919454225409E-2</v>
      </c>
      <c r="AC59" s="17">
        <v>1.503631884041317E-2</v>
      </c>
      <c r="AD59" s="17">
        <v>3.7200206688939919E-3</v>
      </c>
      <c r="AE59" s="17">
        <v>2.076011596730146E-2</v>
      </c>
      <c r="AF59" s="17">
        <v>3.3807175911153377E-2</v>
      </c>
      <c r="AG59" s="17">
        <v>4.894169410257769E-2</v>
      </c>
      <c r="AH59" s="17">
        <v>5.8971544039420391E-2</v>
      </c>
      <c r="AI59" s="17">
        <v>2.8454576077463489E-2</v>
      </c>
    </row>
    <row r="60" spans="2:35" ht="16" x14ac:dyDescent="0.2">
      <c r="B60" s="16" t="s">
        <v>92</v>
      </c>
      <c r="C60" s="17">
        <v>7.1095368737119469E-2</v>
      </c>
      <c r="D60" s="17">
        <v>6.8116576105550289E-3</v>
      </c>
      <c r="E60" s="17">
        <v>2.094555086556792E-2</v>
      </c>
      <c r="F60" s="17">
        <v>2.934284562009221E-2</v>
      </c>
      <c r="G60" s="17">
        <v>5.1547042475184338E-2</v>
      </c>
      <c r="H60" s="17">
        <v>7.919683125223724E-2</v>
      </c>
      <c r="I60" s="17">
        <v>0.19863770138123421</v>
      </c>
      <c r="K60" s="17">
        <v>8.4475499662676048E-2</v>
      </c>
      <c r="L60" s="17">
        <v>5.8438120314428299E-2</v>
      </c>
      <c r="N60" s="17">
        <v>8.8069060216729916E-2</v>
      </c>
      <c r="O60" s="17">
        <v>4.3998662816867408E-2</v>
      </c>
      <c r="P60" s="17">
        <v>9.2388723250055885E-2</v>
      </c>
      <c r="Q60" s="17">
        <v>3.8750524898417467E-2</v>
      </c>
      <c r="R60" s="17">
        <v>6.2233275118474693E-2</v>
      </c>
      <c r="S60" s="17">
        <v>7.2889521478384914E-2</v>
      </c>
      <c r="T60" s="17">
        <v>6.2454430814222889E-2</v>
      </c>
      <c r="U60" s="17">
        <v>3.9905738042712323E-2</v>
      </c>
      <c r="V60" s="17">
        <v>3.456596804405937E-2</v>
      </c>
      <c r="W60" s="17">
        <v>8.5109642377469125E-2</v>
      </c>
      <c r="X60" s="17">
        <v>7.4239449024878543E-2</v>
      </c>
      <c r="Y60" s="17">
        <v>0.14656115708305431</v>
      </c>
      <c r="AA60" s="17">
        <v>0.1121452048071836</v>
      </c>
      <c r="AB60" s="17">
        <v>5.1517648794951833E-2</v>
      </c>
      <c r="AC60" s="17">
        <v>7.2174075476059849E-2</v>
      </c>
      <c r="AD60" s="17">
        <v>3.4397668729332767E-2</v>
      </c>
      <c r="AE60" s="17">
        <v>7.440053200028629E-2</v>
      </c>
      <c r="AF60" s="17">
        <v>5.3525343768188023E-2</v>
      </c>
      <c r="AG60" s="17">
        <v>0.112523689049022</v>
      </c>
      <c r="AH60" s="17">
        <v>8.9285197535419872E-2</v>
      </c>
      <c r="AI60" s="17">
        <v>3.5630175135873042E-2</v>
      </c>
    </row>
    <row r="62" spans="2:35" ht="48" x14ac:dyDescent="0.2">
      <c r="B62" s="14" t="s">
        <v>93</v>
      </c>
    </row>
    <row r="63" spans="2:35" ht="16" x14ac:dyDescent="0.2">
      <c r="B63" s="15" t="s">
        <v>16</v>
      </c>
    </row>
    <row r="64" spans="2:35" ht="16" x14ac:dyDescent="0.2">
      <c r="B64" s="16" t="s">
        <v>89</v>
      </c>
      <c r="C64" s="17">
        <v>0.61522710242209322</v>
      </c>
      <c r="D64" s="17">
        <v>0.58608899305932072</v>
      </c>
      <c r="E64" s="17">
        <v>0.59145315308618407</v>
      </c>
      <c r="F64" s="17">
        <v>0.65391855905698359</v>
      </c>
      <c r="G64" s="17">
        <v>0.6800193667138279</v>
      </c>
      <c r="H64" s="17">
        <v>0.64409460179652711</v>
      </c>
      <c r="I64" s="17">
        <v>0.55038450858315469</v>
      </c>
      <c r="K64" s="17">
        <v>0.64742699383524149</v>
      </c>
      <c r="L64" s="17">
        <v>0.58328124688500671</v>
      </c>
      <c r="N64" s="17">
        <v>0.61048892699946133</v>
      </c>
      <c r="O64" s="17">
        <v>0.57810856772531705</v>
      </c>
      <c r="P64" s="17">
        <v>0.58340611926161512</v>
      </c>
      <c r="Q64" s="17">
        <v>0.63783605262306464</v>
      </c>
      <c r="R64" s="17">
        <v>0.64576202570894525</v>
      </c>
      <c r="S64" s="17">
        <v>0.62941738052858909</v>
      </c>
      <c r="T64" s="17">
        <v>0.57131785798341583</v>
      </c>
      <c r="U64" s="17">
        <v>0.57338278546901045</v>
      </c>
      <c r="V64" s="17">
        <v>0.61655963394163738</v>
      </c>
      <c r="W64" s="17">
        <v>0.63703270909298937</v>
      </c>
      <c r="X64" s="17">
        <v>0.61768753068937132</v>
      </c>
      <c r="Y64" s="17">
        <v>0.63012426606890315</v>
      </c>
      <c r="AA64" s="17">
        <v>0.64283084166459747</v>
      </c>
      <c r="AB64" s="17">
        <v>0.62550173457195302</v>
      </c>
      <c r="AC64" s="17">
        <v>0.60220425139361933</v>
      </c>
      <c r="AD64" s="17">
        <v>0.63072330908287111</v>
      </c>
      <c r="AE64" s="17">
        <v>0.65030412031210427</v>
      </c>
      <c r="AF64" s="17">
        <v>0.65985170598534038</v>
      </c>
      <c r="AG64" s="17">
        <v>0.51115362482964066</v>
      </c>
      <c r="AH64" s="17">
        <v>0.56263621331525604</v>
      </c>
      <c r="AI64" s="17">
        <v>0.52736183758209332</v>
      </c>
    </row>
    <row r="65" spans="2:35" ht="16" x14ac:dyDescent="0.2">
      <c r="B65" s="16" t="s">
        <v>90</v>
      </c>
      <c r="C65" s="17">
        <v>0.22673935852093949</v>
      </c>
      <c r="D65" s="17">
        <v>0.19524780280112741</v>
      </c>
      <c r="E65" s="17">
        <v>0.25513834895284992</v>
      </c>
      <c r="F65" s="17">
        <v>0.19570120080036549</v>
      </c>
      <c r="G65" s="17">
        <v>0.2001695970312784</v>
      </c>
      <c r="H65" s="17">
        <v>0.23707935013904191</v>
      </c>
      <c r="I65" s="17">
        <v>0.26445099544530232</v>
      </c>
      <c r="K65" s="17">
        <v>0.2147168087721936</v>
      </c>
      <c r="L65" s="17">
        <v>0.2398269534485111</v>
      </c>
      <c r="N65" s="17">
        <v>0.21519389122918711</v>
      </c>
      <c r="O65" s="17">
        <v>0.23430620918880421</v>
      </c>
      <c r="P65" s="17">
        <v>0.24452926658377361</v>
      </c>
      <c r="Q65" s="17">
        <v>0.16030299665436781</v>
      </c>
      <c r="R65" s="17">
        <v>0.20625821092286059</v>
      </c>
      <c r="S65" s="17">
        <v>0.25438742845497531</v>
      </c>
      <c r="T65" s="17">
        <v>0.2101182568841066</v>
      </c>
      <c r="U65" s="17">
        <v>0.23242418921944441</v>
      </c>
      <c r="V65" s="17">
        <v>0.22807638285020579</v>
      </c>
      <c r="W65" s="17">
        <v>0.23758468264436339</v>
      </c>
      <c r="X65" s="17">
        <v>0.26142158461186438</v>
      </c>
      <c r="Y65" s="17">
        <v>0.2146134046421907</v>
      </c>
      <c r="AA65" s="17">
        <v>0.22985995718791599</v>
      </c>
      <c r="AB65" s="17">
        <v>0.2379602579701979</v>
      </c>
      <c r="AC65" s="17">
        <v>0.24279678117857159</v>
      </c>
      <c r="AD65" s="17">
        <v>0.25053512073520012</v>
      </c>
      <c r="AE65" s="17">
        <v>0.1979187381311755</v>
      </c>
      <c r="AF65" s="17">
        <v>0.21947229451442959</v>
      </c>
      <c r="AG65" s="17">
        <v>0.21346955628757969</v>
      </c>
      <c r="AH65" s="17">
        <v>0.23298210562317959</v>
      </c>
      <c r="AI65" s="17">
        <v>0.24149933945252719</v>
      </c>
    </row>
    <row r="66" spans="2:35" ht="16" x14ac:dyDescent="0.2">
      <c r="B66" s="16" t="s">
        <v>83</v>
      </c>
      <c r="C66" s="17">
        <v>5.9995149080536672E-2</v>
      </c>
      <c r="D66" s="17">
        <v>7.5942070160665232E-2</v>
      </c>
      <c r="E66" s="17">
        <v>6.7486162700452601E-2</v>
      </c>
      <c r="F66" s="17">
        <v>7.8523273717503145E-2</v>
      </c>
      <c r="G66" s="17">
        <v>4.0803955468167251E-2</v>
      </c>
      <c r="H66" s="17">
        <v>3.5863974429401549E-2</v>
      </c>
      <c r="I66" s="17">
        <v>6.0101667687368077E-2</v>
      </c>
      <c r="K66" s="17">
        <v>5.5803995922155063E-2</v>
      </c>
      <c r="L66" s="17">
        <v>6.4445207801264628E-2</v>
      </c>
      <c r="N66" s="17">
        <v>6.0761411669611333E-2</v>
      </c>
      <c r="O66" s="17">
        <v>6.13048761552192E-2</v>
      </c>
      <c r="P66" s="17">
        <v>6.0546078065668148E-2</v>
      </c>
      <c r="Q66" s="17">
        <v>7.3390638967266247E-2</v>
      </c>
      <c r="R66" s="17">
        <v>5.4273234323330512E-2</v>
      </c>
      <c r="S66" s="17">
        <v>4.1525937547717023E-2</v>
      </c>
      <c r="T66" s="17">
        <v>9.1059191215659474E-2</v>
      </c>
      <c r="U66" s="17">
        <v>9.0843845145396313E-2</v>
      </c>
      <c r="V66" s="17">
        <v>5.5274971289667019E-2</v>
      </c>
      <c r="W66" s="17">
        <v>3.5099932558487583E-2</v>
      </c>
      <c r="X66" s="17">
        <v>2.4129313198974229E-2</v>
      </c>
      <c r="Y66" s="17">
        <v>9.5942168826794669E-2</v>
      </c>
      <c r="AA66" s="17">
        <v>5.6173152265570563E-2</v>
      </c>
      <c r="AB66" s="17">
        <v>5.9662048835317012E-2</v>
      </c>
      <c r="AC66" s="17">
        <v>4.9885434894470941E-2</v>
      </c>
      <c r="AD66" s="17">
        <v>5.9745941690875153E-2</v>
      </c>
      <c r="AE66" s="17">
        <v>6.7642806142826736E-2</v>
      </c>
      <c r="AF66" s="17">
        <v>5.3672959233878569E-2</v>
      </c>
      <c r="AG66" s="17">
        <v>6.2233638155762057E-2</v>
      </c>
      <c r="AH66" s="17">
        <v>4.922605474197031E-2</v>
      </c>
      <c r="AI66" s="17">
        <v>6.95531566498587E-2</v>
      </c>
    </row>
    <row r="67" spans="2:35" ht="16" x14ac:dyDescent="0.2">
      <c r="B67" s="16" t="s">
        <v>91</v>
      </c>
      <c r="C67" s="17">
        <v>3.9078799105290121E-2</v>
      </c>
      <c r="D67" s="17">
        <v>5.1154283292667163E-2</v>
      </c>
      <c r="E67" s="17">
        <v>3.4744513436081842E-2</v>
      </c>
      <c r="F67" s="17">
        <v>3.251827488924515E-2</v>
      </c>
      <c r="G67" s="17">
        <v>2.8795439141721429E-2</v>
      </c>
      <c r="H67" s="17">
        <v>3.288651929853207E-2</v>
      </c>
      <c r="I67" s="17">
        <v>5.2424162646431023E-2</v>
      </c>
      <c r="K67" s="17">
        <v>3.6222139091257613E-2</v>
      </c>
      <c r="L67" s="17">
        <v>4.2101228370525809E-2</v>
      </c>
      <c r="N67" s="17">
        <v>5.4132360332828547E-2</v>
      </c>
      <c r="O67" s="17">
        <v>4.5741109895187523E-2</v>
      </c>
      <c r="P67" s="17">
        <v>4.0486141877398941E-2</v>
      </c>
      <c r="Q67" s="17">
        <v>5.2381358783800708E-2</v>
      </c>
      <c r="R67" s="17">
        <v>4.4627388734162998E-2</v>
      </c>
      <c r="S67" s="17">
        <v>1.954032487623493E-2</v>
      </c>
      <c r="T67" s="17">
        <v>5.7284521279137808E-2</v>
      </c>
      <c r="U67" s="17">
        <v>3.686059718231615E-2</v>
      </c>
      <c r="V67" s="17">
        <v>3.9834221723175307E-2</v>
      </c>
      <c r="W67" s="17">
        <v>1.9702760218000669E-2</v>
      </c>
      <c r="X67" s="17">
        <v>5.8603239926082101E-2</v>
      </c>
      <c r="Y67" s="17">
        <v>2.338406799361217E-2</v>
      </c>
      <c r="AA67" s="17">
        <v>2.3922192671598862E-2</v>
      </c>
      <c r="AB67" s="17">
        <v>3.4825930798915043E-2</v>
      </c>
      <c r="AC67" s="17">
        <v>7.1166303603564005E-2</v>
      </c>
      <c r="AD67" s="17">
        <v>2.7577808180488508E-2</v>
      </c>
      <c r="AE67" s="17">
        <v>3.1773144332665197E-2</v>
      </c>
      <c r="AF67" s="17">
        <v>1.6729597444521249E-2</v>
      </c>
      <c r="AG67" s="17">
        <v>6.3551401742299715E-2</v>
      </c>
      <c r="AH67" s="17">
        <v>5.888150139479361E-2</v>
      </c>
      <c r="AI67" s="17">
        <v>5.7102033020021252E-2</v>
      </c>
    </row>
    <row r="68" spans="2:35" ht="16" x14ac:dyDescent="0.2">
      <c r="B68" s="16" t="s">
        <v>85</v>
      </c>
      <c r="C68" s="17">
        <v>1.811635077007194E-2</v>
      </c>
      <c r="D68" s="17">
        <v>3.31172375280641E-2</v>
      </c>
      <c r="E68" s="17">
        <v>1.7724762261643049E-2</v>
      </c>
      <c r="F68" s="17">
        <v>1.5132201950395569E-2</v>
      </c>
      <c r="G68" s="17">
        <v>8.8841859759602147E-3</v>
      </c>
      <c r="H68" s="17">
        <v>1.048316931517294E-2</v>
      </c>
      <c r="I68" s="17">
        <v>2.3538257357449889E-2</v>
      </c>
      <c r="K68" s="17">
        <v>1.751898863327395E-2</v>
      </c>
      <c r="L68" s="17">
        <v>1.8807046982114019E-2</v>
      </c>
      <c r="N68" s="17">
        <v>1.2081948078836131E-2</v>
      </c>
      <c r="O68" s="17">
        <v>1.875590550306365E-2</v>
      </c>
      <c r="P68" s="17">
        <v>2.0687612580145551E-2</v>
      </c>
      <c r="Q68" s="17">
        <v>1.2224942672167749E-2</v>
      </c>
      <c r="R68" s="17">
        <v>3.0780177889150499E-2</v>
      </c>
      <c r="S68" s="17">
        <v>2.431058336016698E-2</v>
      </c>
      <c r="T68" s="17">
        <v>3.5111797255821302E-2</v>
      </c>
      <c r="U68" s="17">
        <v>1.6396276865533851E-2</v>
      </c>
      <c r="V68" s="17">
        <v>1.0365329160879609E-2</v>
      </c>
      <c r="W68" s="17">
        <v>2.7711124702341682E-2</v>
      </c>
      <c r="X68" s="17">
        <v>7.8478645418635085E-3</v>
      </c>
      <c r="Y68" s="17">
        <v>0</v>
      </c>
      <c r="AA68" s="17">
        <v>1.7121563536868951E-2</v>
      </c>
      <c r="AB68" s="17">
        <v>1.2580593568571609E-2</v>
      </c>
      <c r="AC68" s="17">
        <v>7.1058622956663526E-3</v>
      </c>
      <c r="AD68" s="17">
        <v>1.2566511103805651E-2</v>
      </c>
      <c r="AE68" s="17">
        <v>1.1799106353069039E-2</v>
      </c>
      <c r="AF68" s="17">
        <v>0</v>
      </c>
      <c r="AG68" s="17">
        <v>5.1204164204064942E-2</v>
      </c>
      <c r="AH68" s="17">
        <v>5.6022298713161557E-3</v>
      </c>
      <c r="AI68" s="17">
        <v>8.6290977619748882E-2</v>
      </c>
    </row>
    <row r="69" spans="2:35" ht="16" x14ac:dyDescent="0.2">
      <c r="B69" s="16" t="s">
        <v>86</v>
      </c>
      <c r="C69" s="17">
        <v>2.3878123021887521E-2</v>
      </c>
      <c r="D69" s="17">
        <v>2.9604393058786E-2</v>
      </c>
      <c r="E69" s="17">
        <v>2.0992033942894259E-2</v>
      </c>
      <c r="F69" s="17">
        <v>1.1996594000853209E-2</v>
      </c>
      <c r="G69" s="17">
        <v>3.0089016995552199E-2</v>
      </c>
      <c r="H69" s="17">
        <v>2.5528098455953441E-2</v>
      </c>
      <c r="I69" s="17">
        <v>2.5895558961440451E-2</v>
      </c>
      <c r="K69" s="17">
        <v>2.0275191449325949E-2</v>
      </c>
      <c r="L69" s="17">
        <v>2.574637616276803E-2</v>
      </c>
      <c r="N69" s="17">
        <v>3.5088606086312833E-2</v>
      </c>
      <c r="O69" s="17">
        <v>4.6502634343023007E-2</v>
      </c>
      <c r="P69" s="17">
        <v>3.1424530410510063E-2</v>
      </c>
      <c r="Q69" s="17">
        <v>3.6942211846628457E-2</v>
      </c>
      <c r="R69" s="17">
        <v>8.4267297081393588E-3</v>
      </c>
      <c r="S69" s="17">
        <v>2.4928120407230182E-2</v>
      </c>
      <c r="T69" s="17">
        <v>2.1887932121016019E-2</v>
      </c>
      <c r="U69" s="17">
        <v>2.771840566314045E-2</v>
      </c>
      <c r="V69" s="17">
        <v>2.5691563849351659E-2</v>
      </c>
      <c r="W69" s="17">
        <v>2.4234646561655741E-2</v>
      </c>
      <c r="X69" s="17">
        <v>1.155655753364602E-2</v>
      </c>
      <c r="Y69" s="17">
        <v>1.8486014632093199E-2</v>
      </c>
      <c r="AA69" s="17">
        <v>1.7723916955297479E-2</v>
      </c>
      <c r="AB69" s="17">
        <v>1.5108977822432359E-2</v>
      </c>
      <c r="AC69" s="17">
        <v>2.016707384794059E-2</v>
      </c>
      <c r="AD69" s="17">
        <v>1.519977433056178E-2</v>
      </c>
      <c r="AE69" s="17">
        <v>3.024556671618368E-2</v>
      </c>
      <c r="AF69" s="17">
        <v>5.0273442821830397E-2</v>
      </c>
      <c r="AG69" s="17">
        <v>4.2497399170223403E-2</v>
      </c>
      <c r="AH69" s="17">
        <v>2.943443079627605E-2</v>
      </c>
      <c r="AI69" s="17">
        <v>1.819265567575051E-2</v>
      </c>
    </row>
    <row r="70" spans="2:35" ht="16" x14ac:dyDescent="0.2">
      <c r="B70" s="16" t="s">
        <v>92</v>
      </c>
      <c r="C70" s="17">
        <v>1.6965117079180921E-2</v>
      </c>
      <c r="D70" s="17">
        <v>2.884522009936917E-2</v>
      </c>
      <c r="E70" s="17">
        <v>1.2461025619894249E-2</v>
      </c>
      <c r="F70" s="17">
        <v>1.220989558465377E-2</v>
      </c>
      <c r="G70" s="17">
        <v>1.123843867349259E-2</v>
      </c>
      <c r="H70" s="17">
        <v>1.4064286565370889E-2</v>
      </c>
      <c r="I70" s="17">
        <v>2.320484931885369E-2</v>
      </c>
      <c r="K70" s="17">
        <v>8.0358822965524747E-3</v>
      </c>
      <c r="L70" s="17">
        <v>2.5791940349809781E-2</v>
      </c>
      <c r="N70" s="17">
        <v>1.2252855603762641E-2</v>
      </c>
      <c r="O70" s="17">
        <v>1.528069718938547E-2</v>
      </c>
      <c r="P70" s="17">
        <v>1.8920251220888751E-2</v>
      </c>
      <c r="Q70" s="17">
        <v>2.6921798452704551E-2</v>
      </c>
      <c r="R70" s="17">
        <v>9.8722327134106325E-3</v>
      </c>
      <c r="S70" s="17">
        <v>5.8902248250863503E-3</v>
      </c>
      <c r="T70" s="17">
        <v>1.3220443260843141E-2</v>
      </c>
      <c r="U70" s="17">
        <v>2.237390045515841E-2</v>
      </c>
      <c r="V70" s="17">
        <v>2.4197897185083049E-2</v>
      </c>
      <c r="W70" s="17">
        <v>1.8634144222161381E-2</v>
      </c>
      <c r="X70" s="17">
        <v>1.875390949819845E-2</v>
      </c>
      <c r="Y70" s="17">
        <v>1.7450077836406161E-2</v>
      </c>
      <c r="AA70" s="17">
        <v>1.2368375718150649E-2</v>
      </c>
      <c r="AB70" s="17">
        <v>1.4360456432613109E-2</v>
      </c>
      <c r="AC70" s="17">
        <v>6.674292786167161E-3</v>
      </c>
      <c r="AD70" s="17">
        <v>3.651534876197847E-3</v>
      </c>
      <c r="AE70" s="17">
        <v>1.031651801197556E-2</v>
      </c>
      <c r="AF70" s="17">
        <v>0</v>
      </c>
      <c r="AG70" s="17">
        <v>5.5890215610429492E-2</v>
      </c>
      <c r="AH70" s="17">
        <v>6.123746425720835E-2</v>
      </c>
      <c r="AI70" s="17">
        <v>0</v>
      </c>
    </row>
    <row r="72" spans="2:35" ht="64" x14ac:dyDescent="0.2">
      <c r="B72" s="14" t="s">
        <v>94</v>
      </c>
    </row>
    <row r="73" spans="2:35" ht="16" x14ac:dyDescent="0.2">
      <c r="B73" s="15" t="s">
        <v>16</v>
      </c>
    </row>
    <row r="74" spans="2:35" ht="16" x14ac:dyDescent="0.2">
      <c r="B74" s="16" t="s">
        <v>89</v>
      </c>
      <c r="C74" s="17">
        <v>0.2849014177780102</v>
      </c>
      <c r="D74" s="17">
        <v>0.48703483766875499</v>
      </c>
      <c r="E74" s="17">
        <v>0.39092817558980097</v>
      </c>
      <c r="F74" s="17">
        <v>0.33721824924128119</v>
      </c>
      <c r="G74" s="17">
        <v>0.26198012212240063</v>
      </c>
      <c r="H74" s="17">
        <v>0.17285116945785531</v>
      </c>
      <c r="I74" s="17">
        <v>0.1162902260123052</v>
      </c>
      <c r="K74" s="17">
        <v>0.32042476897138888</v>
      </c>
      <c r="L74" s="17">
        <v>0.24937411683377891</v>
      </c>
      <c r="N74" s="17">
        <v>0.31030610209872339</v>
      </c>
      <c r="O74" s="17">
        <v>0.19898160313749361</v>
      </c>
      <c r="P74" s="17">
        <v>0.28187419914165301</v>
      </c>
      <c r="Q74" s="17">
        <v>0.38821524240950039</v>
      </c>
      <c r="R74" s="17">
        <v>0.28446084933570293</v>
      </c>
      <c r="S74" s="17">
        <v>0.32730552865204282</v>
      </c>
      <c r="T74" s="17">
        <v>0.2162680178707205</v>
      </c>
      <c r="U74" s="17">
        <v>0.25827470378848222</v>
      </c>
      <c r="V74" s="17">
        <v>0.33477990021498349</v>
      </c>
      <c r="W74" s="17">
        <v>0.28241787265584528</v>
      </c>
      <c r="X74" s="17">
        <v>0.23770697955195069</v>
      </c>
      <c r="Y74" s="17">
        <v>0.25475890682788832</v>
      </c>
      <c r="AA74" s="17">
        <v>0.17871444943374429</v>
      </c>
      <c r="AB74" s="17">
        <v>0.29341894127458612</v>
      </c>
      <c r="AC74" s="17">
        <v>0.28349390341565311</v>
      </c>
      <c r="AD74" s="17">
        <v>0.41937555792898867</v>
      </c>
      <c r="AE74" s="17">
        <v>0.30286373645579162</v>
      </c>
      <c r="AF74" s="17">
        <v>0.31902866448639172</v>
      </c>
      <c r="AG74" s="17">
        <v>0.26093387419300562</v>
      </c>
      <c r="AH74" s="17">
        <v>0.2195067350422899</v>
      </c>
      <c r="AI74" s="17">
        <v>0.24080295663618911</v>
      </c>
    </row>
    <row r="75" spans="2:35" ht="16" x14ac:dyDescent="0.2">
      <c r="B75" s="16" t="s">
        <v>90</v>
      </c>
      <c r="C75" s="17">
        <v>0.22762802982876329</v>
      </c>
      <c r="D75" s="17">
        <v>0.21924176884483809</v>
      </c>
      <c r="E75" s="17">
        <v>0.30666573938929298</v>
      </c>
      <c r="F75" s="17">
        <v>0.3002292311279065</v>
      </c>
      <c r="G75" s="17">
        <v>0.24856561668617219</v>
      </c>
      <c r="H75" s="17">
        <v>0.1930536438654358</v>
      </c>
      <c r="I75" s="17">
        <v>0.1163449727226878</v>
      </c>
      <c r="K75" s="17">
        <v>0.23512023807604279</v>
      </c>
      <c r="L75" s="17">
        <v>0.22088627376053449</v>
      </c>
      <c r="N75" s="17">
        <v>0.16584182548493001</v>
      </c>
      <c r="O75" s="17">
        <v>0.20075255112178281</v>
      </c>
      <c r="P75" s="17">
        <v>0.28701698530855468</v>
      </c>
      <c r="Q75" s="17">
        <v>0.22065852025497271</v>
      </c>
      <c r="R75" s="17">
        <v>0.23450867672508061</v>
      </c>
      <c r="S75" s="17">
        <v>0.216752537897276</v>
      </c>
      <c r="T75" s="17">
        <v>0.26855051355006387</v>
      </c>
      <c r="U75" s="17">
        <v>0.24709805254071379</v>
      </c>
      <c r="V75" s="17">
        <v>0.29713340341322347</v>
      </c>
      <c r="W75" s="17">
        <v>0.20342907553261361</v>
      </c>
      <c r="X75" s="17">
        <v>0.2018898301320162</v>
      </c>
      <c r="Y75" s="17">
        <v>0.16808073548573951</v>
      </c>
      <c r="AA75" s="17">
        <v>0.23952967833827829</v>
      </c>
      <c r="AB75" s="17">
        <v>0.25672859911931989</v>
      </c>
      <c r="AC75" s="17">
        <v>0.15743015582734679</v>
      </c>
      <c r="AD75" s="17">
        <v>0.26980393189414048</v>
      </c>
      <c r="AE75" s="17">
        <v>0.2351433388453773</v>
      </c>
      <c r="AF75" s="17">
        <v>0.18873519908341141</v>
      </c>
      <c r="AG75" s="17">
        <v>0.1131179846052283</v>
      </c>
      <c r="AH75" s="17">
        <v>0.20243364618048931</v>
      </c>
      <c r="AI75" s="17">
        <v>0.27461429902522999</v>
      </c>
    </row>
    <row r="76" spans="2:35" ht="16" x14ac:dyDescent="0.2">
      <c r="B76" s="16" t="s">
        <v>83</v>
      </c>
      <c r="C76" s="17">
        <v>0.1055142534876659</v>
      </c>
      <c r="D76" s="17">
        <v>0.1239858250085706</v>
      </c>
      <c r="E76" s="17">
        <v>0.1169132294932357</v>
      </c>
      <c r="F76" s="17">
        <v>0.1105311820083815</v>
      </c>
      <c r="G76" s="17">
        <v>0.1198551307315214</v>
      </c>
      <c r="H76" s="17">
        <v>9.7257502784745972E-2</v>
      </c>
      <c r="I76" s="17">
        <v>7.3822272459657279E-2</v>
      </c>
      <c r="K76" s="17">
        <v>0.1071528118607047</v>
      </c>
      <c r="L76" s="17">
        <v>0.1045353590005164</v>
      </c>
      <c r="N76" s="17">
        <v>0.105923693704845</v>
      </c>
      <c r="O76" s="17">
        <v>0.12614212477482459</v>
      </c>
      <c r="P76" s="17">
        <v>8.7344394943125972E-2</v>
      </c>
      <c r="Q76" s="17">
        <v>4.8977945798180871E-2</v>
      </c>
      <c r="R76" s="17">
        <v>9.6100606071925804E-2</v>
      </c>
      <c r="S76" s="17">
        <v>0.13233774202097159</v>
      </c>
      <c r="T76" s="17">
        <v>0.1028219323786688</v>
      </c>
      <c r="U76" s="17">
        <v>0.15462257394241591</v>
      </c>
      <c r="V76" s="17">
        <v>9.728383561673834E-2</v>
      </c>
      <c r="W76" s="17">
        <v>0.1034329953634382</v>
      </c>
      <c r="X76" s="17">
        <v>8.6561103204898335E-2</v>
      </c>
      <c r="Y76" s="17">
        <v>0.1065857912088107</v>
      </c>
      <c r="AA76" s="17">
        <v>0.1194829971363387</v>
      </c>
      <c r="AB76" s="17">
        <v>0.109080846082571</v>
      </c>
      <c r="AC76" s="17">
        <v>9.4206948067752053E-2</v>
      </c>
      <c r="AD76" s="17">
        <v>9.677934786848455E-2</v>
      </c>
      <c r="AE76" s="17">
        <v>0.1104370358517161</v>
      </c>
      <c r="AF76" s="17">
        <v>0.13618830193243089</v>
      </c>
      <c r="AG76" s="17">
        <v>0.1113667621136479</v>
      </c>
      <c r="AH76" s="17">
        <v>6.2632690113087378E-2</v>
      </c>
      <c r="AI76" s="17">
        <v>0.11429433234634311</v>
      </c>
    </row>
    <row r="77" spans="2:35" ht="16" x14ac:dyDescent="0.2">
      <c r="B77" s="16" t="s">
        <v>91</v>
      </c>
      <c r="C77" s="17">
        <v>7.8929568370342387E-2</v>
      </c>
      <c r="D77" s="17">
        <v>6.217927152383982E-2</v>
      </c>
      <c r="E77" s="17">
        <v>6.0452213285755882E-2</v>
      </c>
      <c r="F77" s="17">
        <v>7.7509259939733899E-2</v>
      </c>
      <c r="G77" s="17">
        <v>0.1123662450217861</v>
      </c>
      <c r="H77" s="17">
        <v>9.6026211561905925E-2</v>
      </c>
      <c r="I77" s="17">
        <v>6.74960777431758E-2</v>
      </c>
      <c r="K77" s="17">
        <v>7.9313159459532268E-2</v>
      </c>
      <c r="L77" s="17">
        <v>7.902033844681558E-2</v>
      </c>
      <c r="N77" s="17">
        <v>9.2201241327328667E-2</v>
      </c>
      <c r="O77" s="17">
        <v>6.1835314094475402E-2</v>
      </c>
      <c r="P77" s="17">
        <v>7.1715416225303766E-2</v>
      </c>
      <c r="Q77" s="17">
        <v>0.1102850116892256</v>
      </c>
      <c r="R77" s="17">
        <v>5.9918592181465939E-2</v>
      </c>
      <c r="S77" s="17">
        <v>6.1169937772627803E-2</v>
      </c>
      <c r="T77" s="17">
        <v>0.11677967587643751</v>
      </c>
      <c r="U77" s="17">
        <v>8.7886464390698027E-2</v>
      </c>
      <c r="V77" s="17">
        <v>7.3080319787422715E-2</v>
      </c>
      <c r="W77" s="17">
        <v>5.1007213185089308E-2</v>
      </c>
      <c r="X77" s="17">
        <v>7.4892475776856746E-2</v>
      </c>
      <c r="Y77" s="17">
        <v>0.1151165316319888</v>
      </c>
      <c r="AA77" s="17">
        <v>7.2421918616459038E-2</v>
      </c>
      <c r="AB77" s="17">
        <v>0.1097266080745934</v>
      </c>
      <c r="AC77" s="17">
        <v>9.5545117374325736E-2</v>
      </c>
      <c r="AD77" s="17">
        <v>3.9026760147069108E-2</v>
      </c>
      <c r="AE77" s="17">
        <v>7.119710882627274E-2</v>
      </c>
      <c r="AF77" s="17">
        <v>0.11889581879667049</v>
      </c>
      <c r="AG77" s="17">
        <v>4.8997772997024118E-2</v>
      </c>
      <c r="AH77" s="17">
        <v>6.0914103202167398E-2</v>
      </c>
      <c r="AI77" s="17">
        <v>0.1322990106867076</v>
      </c>
    </row>
    <row r="78" spans="2:35" ht="16" x14ac:dyDescent="0.2">
      <c r="B78" s="16" t="s">
        <v>85</v>
      </c>
      <c r="C78" s="17">
        <v>3.038559794437045E-2</v>
      </c>
      <c r="D78" s="17">
        <v>4.014226405247627E-2</v>
      </c>
      <c r="E78" s="17">
        <v>3.8478785358821661E-2</v>
      </c>
      <c r="F78" s="17">
        <v>2.6326508783351011E-2</v>
      </c>
      <c r="G78" s="17">
        <v>2.2047529575120791E-2</v>
      </c>
      <c r="H78" s="17">
        <v>3.0761735510312221E-2</v>
      </c>
      <c r="I78" s="17">
        <v>2.7194222538581371E-2</v>
      </c>
      <c r="K78" s="17">
        <v>2.0540948636253768E-2</v>
      </c>
      <c r="L78" s="17">
        <v>3.7539337584533962E-2</v>
      </c>
      <c r="N78" s="17">
        <v>2.3749223199147199E-2</v>
      </c>
      <c r="O78" s="17">
        <v>6.5100227496878382E-2</v>
      </c>
      <c r="P78" s="17">
        <v>3.7158710166260517E-2</v>
      </c>
      <c r="Q78" s="17">
        <v>2.4421177410249711E-2</v>
      </c>
      <c r="R78" s="17">
        <v>4.4829778331297261E-2</v>
      </c>
      <c r="S78" s="17">
        <v>1.7874727162085179E-2</v>
      </c>
      <c r="T78" s="17">
        <v>5.0006676413741367E-2</v>
      </c>
      <c r="U78" s="17">
        <v>5.5233426590206424E-3</v>
      </c>
      <c r="V78" s="17">
        <v>2.8808064400407351E-2</v>
      </c>
      <c r="W78" s="17">
        <v>4.3167003572174498E-2</v>
      </c>
      <c r="X78" s="17">
        <v>2.3787432573876041E-2</v>
      </c>
      <c r="Y78" s="17">
        <v>1.733179037933899E-2</v>
      </c>
      <c r="AA78" s="17">
        <v>2.2739235590293679E-2</v>
      </c>
      <c r="AB78" s="17">
        <v>2.6741324723370489E-2</v>
      </c>
      <c r="AC78" s="17">
        <v>1.3853951798266579E-2</v>
      </c>
      <c r="AD78" s="17">
        <v>2.4399488738894248E-2</v>
      </c>
      <c r="AE78" s="17">
        <v>2.5148549638192949E-2</v>
      </c>
      <c r="AF78" s="17">
        <v>0</v>
      </c>
      <c r="AG78" s="17">
        <v>6.1958527905548587E-2</v>
      </c>
      <c r="AH78" s="17">
        <v>4.6306462935360032E-2</v>
      </c>
      <c r="AI78" s="17">
        <v>7.5227463339767445E-2</v>
      </c>
    </row>
    <row r="79" spans="2:35" ht="16" x14ac:dyDescent="0.2">
      <c r="B79" s="16" t="s">
        <v>86</v>
      </c>
      <c r="C79" s="17">
        <v>0.1093143568838358</v>
      </c>
      <c r="D79" s="17">
        <v>4.9934934428942063E-2</v>
      </c>
      <c r="E79" s="17">
        <v>4.7622945379247307E-2</v>
      </c>
      <c r="F79" s="17">
        <v>8.5958063386711539E-2</v>
      </c>
      <c r="G79" s="17">
        <v>0.1282748837319039</v>
      </c>
      <c r="H79" s="17">
        <v>0.18231512642771719</v>
      </c>
      <c r="I79" s="17">
        <v>0.15333205986571971</v>
      </c>
      <c r="K79" s="17">
        <v>0.1011394277388416</v>
      </c>
      <c r="L79" s="17">
        <v>0.11794881513145659</v>
      </c>
      <c r="N79" s="17">
        <v>7.1827089360467819E-2</v>
      </c>
      <c r="O79" s="17">
        <v>0.21615199401968779</v>
      </c>
      <c r="P79" s="17">
        <v>8.7100935683227992E-2</v>
      </c>
      <c r="Q79" s="17">
        <v>6.3109220632238644E-2</v>
      </c>
      <c r="R79" s="17">
        <v>0.1273529604749653</v>
      </c>
      <c r="S79" s="17">
        <v>0.1236315018810117</v>
      </c>
      <c r="T79" s="17">
        <v>8.3480672039692755E-2</v>
      </c>
      <c r="U79" s="17">
        <v>0.12922225886911981</v>
      </c>
      <c r="V79" s="17">
        <v>6.0543496358111383E-2</v>
      </c>
      <c r="W79" s="17">
        <v>0.13051553122584181</v>
      </c>
      <c r="X79" s="17">
        <v>0.15620006093557601</v>
      </c>
      <c r="Y79" s="17">
        <v>0.1129647732514609</v>
      </c>
      <c r="AA79" s="17">
        <v>8.8822760896134334E-2</v>
      </c>
      <c r="AB79" s="17">
        <v>0.10176372548930231</v>
      </c>
      <c r="AC79" s="17">
        <v>0.1508958609230065</v>
      </c>
      <c r="AD79" s="17">
        <v>8.3888671262607406E-2</v>
      </c>
      <c r="AE79" s="17">
        <v>0.10696412485180271</v>
      </c>
      <c r="AF79" s="17">
        <v>5.0532720449681143E-2</v>
      </c>
      <c r="AG79" s="17">
        <v>0.13083452223256631</v>
      </c>
      <c r="AH79" s="17">
        <v>0.1984945732829701</v>
      </c>
      <c r="AI79" s="17">
        <v>6.2901040029796157E-2</v>
      </c>
    </row>
    <row r="80" spans="2:35" ht="16" x14ac:dyDescent="0.2">
      <c r="B80" s="16" t="s">
        <v>92</v>
      </c>
      <c r="C80" s="17">
        <v>0.16332677570701201</v>
      </c>
      <c r="D80" s="17">
        <v>1.7481098472578161E-2</v>
      </c>
      <c r="E80" s="17">
        <v>3.8938911503845403E-2</v>
      </c>
      <c r="F80" s="17">
        <v>6.2227505512634271E-2</v>
      </c>
      <c r="G80" s="17">
        <v>0.1069104721310951</v>
      </c>
      <c r="H80" s="17">
        <v>0.2277346103920275</v>
      </c>
      <c r="I80" s="17">
        <v>0.44552016865787292</v>
      </c>
      <c r="K80" s="17">
        <v>0.13630864525723599</v>
      </c>
      <c r="L80" s="17">
        <v>0.1906957592423642</v>
      </c>
      <c r="N80" s="17">
        <v>0.2301508248245579</v>
      </c>
      <c r="O80" s="17">
        <v>0.13103618535485739</v>
      </c>
      <c r="P80" s="17">
        <v>0.14778935853187419</v>
      </c>
      <c r="Q80" s="17">
        <v>0.14433288180563231</v>
      </c>
      <c r="R80" s="17">
        <v>0.15282853687956199</v>
      </c>
      <c r="S80" s="17">
        <v>0.1209280246139849</v>
      </c>
      <c r="T80" s="17">
        <v>0.16209251187067519</v>
      </c>
      <c r="U80" s="17">
        <v>0.1173726038095497</v>
      </c>
      <c r="V80" s="17">
        <v>0.1083709802091129</v>
      </c>
      <c r="W80" s="17">
        <v>0.18603030846499749</v>
      </c>
      <c r="X80" s="17">
        <v>0.218962117824826</v>
      </c>
      <c r="Y80" s="17">
        <v>0.2251614712147727</v>
      </c>
      <c r="AA80" s="17">
        <v>0.27828895998875153</v>
      </c>
      <c r="AB80" s="17">
        <v>0.1025399552362567</v>
      </c>
      <c r="AC80" s="17">
        <v>0.20457406259364919</v>
      </c>
      <c r="AD80" s="17">
        <v>6.672624215981568E-2</v>
      </c>
      <c r="AE80" s="17">
        <v>0.14824610553084661</v>
      </c>
      <c r="AF80" s="17">
        <v>0.1866192952514146</v>
      </c>
      <c r="AG80" s="17">
        <v>0.27279055595297941</v>
      </c>
      <c r="AH80" s="17">
        <v>0.20971178924363601</v>
      </c>
      <c r="AI80" s="17">
        <v>9.9860897935966447E-2</v>
      </c>
    </row>
    <row r="82" spans="2:35" ht="48" x14ac:dyDescent="0.2">
      <c r="B82" s="14" t="s">
        <v>95</v>
      </c>
    </row>
    <row r="83" spans="2:35" ht="16" x14ac:dyDescent="0.2">
      <c r="B83" s="15" t="s">
        <v>16</v>
      </c>
    </row>
    <row r="84" spans="2:35" ht="16" x14ac:dyDescent="0.2">
      <c r="B84" s="16" t="s">
        <v>89</v>
      </c>
      <c r="C84" s="17">
        <v>0.37837634508440737</v>
      </c>
      <c r="D84" s="17">
        <v>0.2418172270502682</v>
      </c>
      <c r="E84" s="17">
        <v>0.30280234642711451</v>
      </c>
      <c r="F84" s="17">
        <v>0.33843300313692909</v>
      </c>
      <c r="G84" s="17">
        <v>0.41045700120476469</v>
      </c>
      <c r="H84" s="17">
        <v>0.44082410021592339</v>
      </c>
      <c r="I84" s="17">
        <v>0.49455486174607</v>
      </c>
      <c r="K84" s="17">
        <v>0.44118048296261242</v>
      </c>
      <c r="L84" s="17">
        <v>0.31846641813067322</v>
      </c>
      <c r="N84" s="17">
        <v>0.43398143870391981</v>
      </c>
      <c r="O84" s="17">
        <v>0.24233083274549241</v>
      </c>
      <c r="P84" s="17">
        <v>0.38149571522111309</v>
      </c>
      <c r="Q84" s="17">
        <v>0.34615896440265048</v>
      </c>
      <c r="R84" s="17">
        <v>0.37521249628016801</v>
      </c>
      <c r="S84" s="17">
        <v>0.41811916142533939</v>
      </c>
      <c r="T84" s="17">
        <v>0.35917763684150222</v>
      </c>
      <c r="U84" s="17">
        <v>0.35420820203780862</v>
      </c>
      <c r="V84" s="17">
        <v>0.37492256783425071</v>
      </c>
      <c r="W84" s="17">
        <v>0.3684641862145383</v>
      </c>
      <c r="X84" s="17">
        <v>0.35301208954919722</v>
      </c>
      <c r="Y84" s="17">
        <v>0.4305181101951569</v>
      </c>
      <c r="AA84" s="17">
        <v>0.46452688992448421</v>
      </c>
      <c r="AB84" s="17">
        <v>0.43150100749837739</v>
      </c>
      <c r="AC84" s="17">
        <v>0.48801875211893841</v>
      </c>
      <c r="AD84" s="17">
        <v>0.28133531536660999</v>
      </c>
      <c r="AE84" s="17">
        <v>0.40899646216648972</v>
      </c>
      <c r="AF84" s="17">
        <v>0.3705195829402631</v>
      </c>
      <c r="AG84" s="17">
        <v>0.2263070895879839</v>
      </c>
      <c r="AH84" s="17">
        <v>0.26166785501102602</v>
      </c>
      <c r="AI84" s="17">
        <v>0.29920372118164518</v>
      </c>
    </row>
    <row r="85" spans="2:35" ht="16" x14ac:dyDescent="0.2">
      <c r="B85" s="16" t="s">
        <v>90</v>
      </c>
      <c r="C85" s="17">
        <v>0.21475010495811311</v>
      </c>
      <c r="D85" s="17">
        <v>0.25760401852298898</v>
      </c>
      <c r="E85" s="17">
        <v>0.24556084437970599</v>
      </c>
      <c r="F85" s="17">
        <v>0.28311261782036462</v>
      </c>
      <c r="G85" s="17">
        <v>0.2312113684787378</v>
      </c>
      <c r="H85" s="17">
        <v>0.16519506261389741</v>
      </c>
      <c r="I85" s="17">
        <v>0.12571773751509641</v>
      </c>
      <c r="K85" s="17">
        <v>0.2196517610591939</v>
      </c>
      <c r="L85" s="17">
        <v>0.2094954781760561</v>
      </c>
      <c r="N85" s="17">
        <v>0.170628738335178</v>
      </c>
      <c r="O85" s="17">
        <v>0.19834161503929151</v>
      </c>
      <c r="P85" s="17">
        <v>0.19143088687195869</v>
      </c>
      <c r="Q85" s="17">
        <v>0.18077942633543109</v>
      </c>
      <c r="R85" s="17">
        <v>0.17909218809954289</v>
      </c>
      <c r="S85" s="17">
        <v>0.2471488753295735</v>
      </c>
      <c r="T85" s="17">
        <v>0.24947855276057671</v>
      </c>
      <c r="U85" s="17">
        <v>0.23211735695284791</v>
      </c>
      <c r="V85" s="17">
        <v>0.24474166277826301</v>
      </c>
      <c r="W85" s="17">
        <v>0.24523558616007299</v>
      </c>
      <c r="X85" s="17">
        <v>0.20414699677712489</v>
      </c>
      <c r="Y85" s="17">
        <v>0.18148592606185129</v>
      </c>
      <c r="AA85" s="17">
        <v>0.2143039044261241</v>
      </c>
      <c r="AB85" s="17">
        <v>0.21305063146928471</v>
      </c>
      <c r="AC85" s="17">
        <v>0.22513641287475339</v>
      </c>
      <c r="AD85" s="17">
        <v>0.26922238805586712</v>
      </c>
      <c r="AE85" s="17">
        <v>0.2021214735641492</v>
      </c>
      <c r="AF85" s="17">
        <v>0.15019262621816981</v>
      </c>
      <c r="AG85" s="17">
        <v>0.139519046374946</v>
      </c>
      <c r="AH85" s="17">
        <v>0.2364431077682598</v>
      </c>
      <c r="AI85" s="17">
        <v>0.24274767333468961</v>
      </c>
    </row>
    <row r="86" spans="2:35" ht="16" x14ac:dyDescent="0.2">
      <c r="B86" s="16" t="s">
        <v>83</v>
      </c>
      <c r="C86" s="17">
        <v>0.11683202402950731</v>
      </c>
      <c r="D86" s="17">
        <v>0.17699205126529019</v>
      </c>
      <c r="E86" s="17">
        <v>0.19284913690651631</v>
      </c>
      <c r="F86" s="17">
        <v>0.13401784963962679</v>
      </c>
      <c r="G86" s="17">
        <v>6.0051069454582828E-2</v>
      </c>
      <c r="H86" s="17">
        <v>0.1078927174217008</v>
      </c>
      <c r="I86" s="17">
        <v>5.3672806347191182E-2</v>
      </c>
      <c r="K86" s="17">
        <v>0.10500383918142819</v>
      </c>
      <c r="L86" s="17">
        <v>0.12742419456429549</v>
      </c>
      <c r="N86" s="17">
        <v>0.1156689279888365</v>
      </c>
      <c r="O86" s="17">
        <v>0.18548470780635259</v>
      </c>
      <c r="P86" s="17">
        <v>6.884430601206161E-2</v>
      </c>
      <c r="Q86" s="17">
        <v>0.17182188613077851</v>
      </c>
      <c r="R86" s="17">
        <v>0.1171449154851118</v>
      </c>
      <c r="S86" s="17">
        <v>0.1182083944466589</v>
      </c>
      <c r="T86" s="17">
        <v>0.1053657455229115</v>
      </c>
      <c r="U86" s="17">
        <v>0.13497915964507881</v>
      </c>
      <c r="V86" s="17">
        <v>0.12846061707317391</v>
      </c>
      <c r="W86" s="17">
        <v>9.9543914695815472E-2</v>
      </c>
      <c r="X86" s="17">
        <v>9.3376794350162162E-2</v>
      </c>
      <c r="Y86" s="17">
        <v>0.1141718688461644</v>
      </c>
      <c r="AA86" s="17">
        <v>0.12057927399846451</v>
      </c>
      <c r="AB86" s="17">
        <v>0.14692261255824121</v>
      </c>
      <c r="AC86" s="17">
        <v>7.6882491558462024E-2</v>
      </c>
      <c r="AD86" s="17">
        <v>0.1500620461976124</v>
      </c>
      <c r="AE86" s="17">
        <v>9.1164197374282996E-2</v>
      </c>
      <c r="AF86" s="17">
        <v>0.17339181478994031</v>
      </c>
      <c r="AG86" s="17">
        <v>7.7875025461770025E-2</v>
      </c>
      <c r="AH86" s="17">
        <v>9.6995054846525597E-2</v>
      </c>
      <c r="AI86" s="17">
        <v>0.13956946878504059</v>
      </c>
    </row>
    <row r="87" spans="2:35" ht="16" x14ac:dyDescent="0.2">
      <c r="B87" s="16" t="s">
        <v>91</v>
      </c>
      <c r="C87" s="17">
        <v>6.6242129869088964E-2</v>
      </c>
      <c r="D87" s="17">
        <v>6.8585110752509587E-2</v>
      </c>
      <c r="E87" s="17">
        <v>9.4672164130066516E-2</v>
      </c>
      <c r="F87" s="17">
        <v>7.9036634493174676E-2</v>
      </c>
      <c r="G87" s="17">
        <v>7.2068268607317729E-2</v>
      </c>
      <c r="H87" s="17">
        <v>5.8149464429867653E-2</v>
      </c>
      <c r="I87" s="17">
        <v>3.1945752438057848E-2</v>
      </c>
      <c r="K87" s="17">
        <v>5.6062541220273543E-2</v>
      </c>
      <c r="L87" s="17">
        <v>7.6581671279484675E-2</v>
      </c>
      <c r="N87" s="17">
        <v>6.7477454928992528E-2</v>
      </c>
      <c r="O87" s="17">
        <v>3.0616020584198191E-2</v>
      </c>
      <c r="P87" s="17">
        <v>0.1093579616037601</v>
      </c>
      <c r="Q87" s="17">
        <v>6.4086339657228097E-2</v>
      </c>
      <c r="R87" s="17">
        <v>7.5709083285298032E-2</v>
      </c>
      <c r="S87" s="17">
        <v>2.9294078126574641E-2</v>
      </c>
      <c r="T87" s="17">
        <v>6.8040369328823666E-2</v>
      </c>
      <c r="U87" s="17">
        <v>7.0931457094037378E-2</v>
      </c>
      <c r="V87" s="17">
        <v>8.0971451191810054E-2</v>
      </c>
      <c r="W87" s="17">
        <v>6.0448281436397508E-2</v>
      </c>
      <c r="X87" s="17">
        <v>6.5929380920748626E-2</v>
      </c>
      <c r="Y87" s="17">
        <v>5.4741309163304393E-2</v>
      </c>
      <c r="AA87" s="17">
        <v>3.0162511658346471E-2</v>
      </c>
      <c r="AB87" s="17">
        <v>5.91868844410443E-2</v>
      </c>
      <c r="AC87" s="17">
        <v>3.5605136286102207E-2</v>
      </c>
      <c r="AD87" s="17">
        <v>7.4101247311997007E-2</v>
      </c>
      <c r="AE87" s="17">
        <v>8.5666342223022302E-2</v>
      </c>
      <c r="AF87" s="17">
        <v>4.9266991589549607E-2</v>
      </c>
      <c r="AG87" s="17">
        <v>0.10171317447771611</v>
      </c>
      <c r="AH87" s="17">
        <v>5.8491430226215342E-2</v>
      </c>
      <c r="AI87" s="17">
        <v>9.548243690960799E-2</v>
      </c>
    </row>
    <row r="88" spans="2:35" ht="16" x14ac:dyDescent="0.2">
      <c r="B88" s="16" t="s">
        <v>85</v>
      </c>
      <c r="C88" s="17">
        <v>3.5828482187301149E-2</v>
      </c>
      <c r="D88" s="17">
        <v>6.1405202505225881E-2</v>
      </c>
      <c r="E88" s="17">
        <v>2.5787600101394938E-2</v>
      </c>
      <c r="F88" s="17">
        <v>2.600906004991952E-2</v>
      </c>
      <c r="G88" s="17">
        <v>3.7680198702868539E-2</v>
      </c>
      <c r="H88" s="17">
        <v>2.477966912534172E-2</v>
      </c>
      <c r="I88" s="17">
        <v>4.0866061006619568E-2</v>
      </c>
      <c r="K88" s="17">
        <v>3.035023869889944E-2</v>
      </c>
      <c r="L88" s="17">
        <v>4.0497764127198521E-2</v>
      </c>
      <c r="N88" s="17">
        <v>2.961815691426194E-2</v>
      </c>
      <c r="O88" s="17">
        <v>0.108203167270361</v>
      </c>
      <c r="P88" s="17">
        <v>1.9059752765357811E-2</v>
      </c>
      <c r="Q88" s="17">
        <v>4.9298086558774809E-2</v>
      </c>
      <c r="R88" s="17">
        <v>2.6295711711929522E-2</v>
      </c>
      <c r="S88" s="17">
        <v>3.7659318074123919E-2</v>
      </c>
      <c r="T88" s="17">
        <v>2.6753519215880942E-2</v>
      </c>
      <c r="U88" s="17">
        <v>6.1671778362740078E-2</v>
      </c>
      <c r="V88" s="17">
        <v>2.5768371090468499E-2</v>
      </c>
      <c r="W88" s="17">
        <v>3.1751256453413798E-2</v>
      </c>
      <c r="X88" s="17">
        <v>3.6548412141315989E-2</v>
      </c>
      <c r="Y88" s="17">
        <v>3.3382438451918711E-2</v>
      </c>
      <c r="AA88" s="17">
        <v>2.5281723492943099E-2</v>
      </c>
      <c r="AB88" s="17">
        <v>7.4979542682916539E-3</v>
      </c>
      <c r="AC88" s="17">
        <v>4.1954589909682857E-2</v>
      </c>
      <c r="AD88" s="17">
        <v>2.3677029964493709E-2</v>
      </c>
      <c r="AE88" s="17">
        <v>4.3691650545723562E-2</v>
      </c>
      <c r="AF88" s="17">
        <v>4.8973995929531937E-2</v>
      </c>
      <c r="AG88" s="17">
        <v>6.8007107055116964E-2</v>
      </c>
      <c r="AH88" s="17">
        <v>5.5310637871434837E-2</v>
      </c>
      <c r="AI88" s="17">
        <v>6.9256259866003644E-2</v>
      </c>
    </row>
    <row r="89" spans="2:35" ht="16" x14ac:dyDescent="0.2">
      <c r="B89" s="16" t="s">
        <v>86</v>
      </c>
      <c r="C89" s="17">
        <v>9.3900460529980107E-2</v>
      </c>
      <c r="D89" s="17">
        <v>0.11714863194426341</v>
      </c>
      <c r="E89" s="17">
        <v>8.9942992675125816E-2</v>
      </c>
      <c r="F89" s="17">
        <v>8.3672745716579455E-2</v>
      </c>
      <c r="G89" s="17">
        <v>0.1120871419599502</v>
      </c>
      <c r="H89" s="17">
        <v>7.3622057284080861E-2</v>
      </c>
      <c r="I89" s="17">
        <v>8.8748167051143009E-2</v>
      </c>
      <c r="K89" s="17">
        <v>7.4737501898339012E-2</v>
      </c>
      <c r="L89" s="17">
        <v>0.1123297483818755</v>
      </c>
      <c r="N89" s="17">
        <v>9.0252655461535061E-2</v>
      </c>
      <c r="O89" s="17">
        <v>0.1562373216728348</v>
      </c>
      <c r="P89" s="17">
        <v>9.5654937855157829E-2</v>
      </c>
      <c r="Q89" s="17">
        <v>9.8249104952697383E-2</v>
      </c>
      <c r="R89" s="17">
        <v>0.1039105134808874</v>
      </c>
      <c r="S89" s="17">
        <v>7.001995326175034E-2</v>
      </c>
      <c r="T89" s="17">
        <v>0.1143065243557861</v>
      </c>
      <c r="U89" s="17">
        <v>8.3895164443062803E-2</v>
      </c>
      <c r="V89" s="17">
        <v>8.4512815457116697E-2</v>
      </c>
      <c r="W89" s="17">
        <v>9.8597893868014833E-2</v>
      </c>
      <c r="X89" s="17">
        <v>7.8442295272867668E-2</v>
      </c>
      <c r="Y89" s="17">
        <v>9.8547334480330845E-2</v>
      </c>
      <c r="AA89" s="17">
        <v>5.4831217227878593E-2</v>
      </c>
      <c r="AB89" s="17">
        <v>8.0820936987422418E-2</v>
      </c>
      <c r="AC89" s="17">
        <v>8.4502776049486444E-2</v>
      </c>
      <c r="AD89" s="17">
        <v>0.12983154386829601</v>
      </c>
      <c r="AE89" s="17">
        <v>7.891080462910624E-2</v>
      </c>
      <c r="AF89" s="17">
        <v>0.12036083229634401</v>
      </c>
      <c r="AG89" s="17">
        <v>0.14071106597204969</v>
      </c>
      <c r="AH89" s="17">
        <v>0.1506432593496688</v>
      </c>
      <c r="AI89" s="17">
        <v>6.4905222617904115E-2</v>
      </c>
    </row>
    <row r="90" spans="2:35" ht="16" x14ac:dyDescent="0.2">
      <c r="B90" s="16" t="s">
        <v>92</v>
      </c>
      <c r="C90" s="17">
        <v>9.4070453341601926E-2</v>
      </c>
      <c r="D90" s="17">
        <v>7.6447757959453508E-2</v>
      </c>
      <c r="E90" s="17">
        <v>4.8384915380075812E-2</v>
      </c>
      <c r="F90" s="17">
        <v>5.5718089143405813E-2</v>
      </c>
      <c r="G90" s="17">
        <v>7.6444951591778207E-2</v>
      </c>
      <c r="H90" s="17">
        <v>0.12953692890918819</v>
      </c>
      <c r="I90" s="17">
        <v>0.16449461389582201</v>
      </c>
      <c r="K90" s="17">
        <v>7.3013634979253492E-2</v>
      </c>
      <c r="L90" s="17">
        <v>0.1152047253404167</v>
      </c>
      <c r="N90" s="17">
        <v>9.237262766727615E-2</v>
      </c>
      <c r="O90" s="17">
        <v>7.878633488146948E-2</v>
      </c>
      <c r="P90" s="17">
        <v>0.13415643967059099</v>
      </c>
      <c r="Q90" s="17">
        <v>8.9606191962439907E-2</v>
      </c>
      <c r="R90" s="17">
        <v>0.1226350916570623</v>
      </c>
      <c r="S90" s="17">
        <v>7.9550219335979208E-2</v>
      </c>
      <c r="T90" s="17">
        <v>7.6877651974518929E-2</v>
      </c>
      <c r="U90" s="17">
        <v>6.2196881464424501E-2</v>
      </c>
      <c r="V90" s="17">
        <v>6.0622514574916929E-2</v>
      </c>
      <c r="W90" s="17">
        <v>9.5958881171747029E-2</v>
      </c>
      <c r="X90" s="17">
        <v>0.16854403098858339</v>
      </c>
      <c r="Y90" s="17">
        <v>8.7153012801273466E-2</v>
      </c>
      <c r="AA90" s="17">
        <v>9.031447927175891E-2</v>
      </c>
      <c r="AB90" s="17">
        <v>6.1019972777338241E-2</v>
      </c>
      <c r="AC90" s="17">
        <v>4.7899841202574601E-2</v>
      </c>
      <c r="AD90" s="17">
        <v>7.1770429235123792E-2</v>
      </c>
      <c r="AE90" s="17">
        <v>8.9449069497225947E-2</v>
      </c>
      <c r="AF90" s="17">
        <v>8.7294156236201376E-2</v>
      </c>
      <c r="AG90" s="17">
        <v>0.24586749107041739</v>
      </c>
      <c r="AH90" s="17">
        <v>0.1404486549268697</v>
      </c>
      <c r="AI90" s="17">
        <v>8.8835217305108669E-2</v>
      </c>
    </row>
    <row r="92" spans="2:35" ht="64" x14ac:dyDescent="0.2">
      <c r="B92" s="14" t="s">
        <v>96</v>
      </c>
    </row>
    <row r="93" spans="2:35" ht="16" x14ac:dyDescent="0.2">
      <c r="B93" s="15" t="s">
        <v>16</v>
      </c>
    </row>
    <row r="94" spans="2:35" ht="16" x14ac:dyDescent="0.2">
      <c r="B94" s="16" t="s">
        <v>89</v>
      </c>
      <c r="C94" s="17">
        <v>0.15576612686010741</v>
      </c>
      <c r="D94" s="17">
        <v>0.25571339826777889</v>
      </c>
      <c r="E94" s="17">
        <v>0.18753869655118441</v>
      </c>
      <c r="F94" s="17">
        <v>0.17872143671314961</v>
      </c>
      <c r="G94" s="17">
        <v>0.1578402807652427</v>
      </c>
      <c r="H94" s="17">
        <v>0.10085334813292909</v>
      </c>
      <c r="I94" s="17">
        <v>8.0248328663520413E-2</v>
      </c>
      <c r="K94" s="17">
        <v>0.14551108085070349</v>
      </c>
      <c r="L94" s="17">
        <v>0.16580983814273631</v>
      </c>
      <c r="N94" s="17">
        <v>0.18988359658561471</v>
      </c>
      <c r="O94" s="17">
        <v>0.15577485902829341</v>
      </c>
      <c r="P94" s="17">
        <v>0.14447247189292681</v>
      </c>
      <c r="Q94" s="17">
        <v>0.1320599220292821</v>
      </c>
      <c r="R94" s="17">
        <v>0.12368174963909979</v>
      </c>
      <c r="S94" s="17">
        <v>0.14237065923995831</v>
      </c>
      <c r="T94" s="17">
        <v>0.13635053165533181</v>
      </c>
      <c r="U94" s="17">
        <v>0.1553721129738197</v>
      </c>
      <c r="V94" s="17">
        <v>0.1810698166421181</v>
      </c>
      <c r="W94" s="17">
        <v>0.17589981532299551</v>
      </c>
      <c r="X94" s="17">
        <v>0.1584447288608255</v>
      </c>
      <c r="Y94" s="17">
        <v>0.1342954024957011</v>
      </c>
      <c r="AA94" s="17">
        <v>0.13003697206425269</v>
      </c>
      <c r="AB94" s="17">
        <v>0.18788860317629841</v>
      </c>
      <c r="AC94" s="17">
        <v>0.17353242092061291</v>
      </c>
      <c r="AD94" s="17">
        <v>0.1741244137023524</v>
      </c>
      <c r="AE94" s="17">
        <v>0.15040226984878241</v>
      </c>
      <c r="AF94" s="17">
        <v>0.15261356088426781</v>
      </c>
      <c r="AG94" s="17">
        <v>0.16312727491183099</v>
      </c>
      <c r="AH94" s="17">
        <v>0.10615096993820761</v>
      </c>
      <c r="AI94" s="17">
        <v>0.1297195670313819</v>
      </c>
    </row>
    <row r="95" spans="2:35" ht="16" x14ac:dyDescent="0.2">
      <c r="B95" s="16" t="s">
        <v>90</v>
      </c>
      <c r="C95" s="17">
        <v>0.31435534064585718</v>
      </c>
      <c r="D95" s="17">
        <v>0.33979383883866432</v>
      </c>
      <c r="E95" s="17">
        <v>0.36150735485022889</v>
      </c>
      <c r="F95" s="17">
        <v>0.33969751753857852</v>
      </c>
      <c r="G95" s="17">
        <v>0.3376838196420095</v>
      </c>
      <c r="H95" s="17">
        <v>0.29240764316341628</v>
      </c>
      <c r="I95" s="17">
        <v>0.23443474653473961</v>
      </c>
      <c r="K95" s="17">
        <v>0.30632751303456679</v>
      </c>
      <c r="L95" s="17">
        <v>0.32156531668865851</v>
      </c>
      <c r="N95" s="17">
        <v>0.23006710797149449</v>
      </c>
      <c r="O95" s="17">
        <v>0.24511081097157239</v>
      </c>
      <c r="P95" s="17">
        <v>0.337827062959492</v>
      </c>
      <c r="Q95" s="17">
        <v>0.26201284042557632</v>
      </c>
      <c r="R95" s="17">
        <v>0.33733180298963672</v>
      </c>
      <c r="S95" s="17">
        <v>0.40348564960487171</v>
      </c>
      <c r="T95" s="17">
        <v>0.33530532843041022</v>
      </c>
      <c r="U95" s="17">
        <v>0.33341760476514121</v>
      </c>
      <c r="V95" s="17">
        <v>0.33842830535775148</v>
      </c>
      <c r="W95" s="17">
        <v>0.35580235326427012</v>
      </c>
      <c r="X95" s="17">
        <v>0.29302406661176822</v>
      </c>
      <c r="Y95" s="17">
        <v>0.21090530026168991</v>
      </c>
      <c r="AA95" s="17">
        <v>0.25062054524259791</v>
      </c>
      <c r="AB95" s="17">
        <v>0.35127850213511891</v>
      </c>
      <c r="AC95" s="17">
        <v>0.3539699609329312</v>
      </c>
      <c r="AD95" s="17">
        <v>0.33989767724500197</v>
      </c>
      <c r="AE95" s="17">
        <v>0.32325329259213531</v>
      </c>
      <c r="AF95" s="17">
        <v>0.27185784537548391</v>
      </c>
      <c r="AG95" s="17">
        <v>0.24987155020653071</v>
      </c>
      <c r="AH95" s="17">
        <v>0.30018027077843851</v>
      </c>
      <c r="AI95" s="17">
        <v>0.31777274594337163</v>
      </c>
    </row>
    <row r="96" spans="2:35" ht="16" x14ac:dyDescent="0.2">
      <c r="B96" s="16" t="s">
        <v>83</v>
      </c>
      <c r="C96" s="17">
        <v>0.18883566268978691</v>
      </c>
      <c r="D96" s="17">
        <v>0.18594440226739789</v>
      </c>
      <c r="E96" s="17">
        <v>0.16920027372658761</v>
      </c>
      <c r="F96" s="17">
        <v>0.21297624465448139</v>
      </c>
      <c r="G96" s="17">
        <v>0.15754079503277449</v>
      </c>
      <c r="H96" s="17">
        <v>0.16285665839280569</v>
      </c>
      <c r="I96" s="17">
        <v>0.22993927199792069</v>
      </c>
      <c r="K96" s="17">
        <v>0.20065397556888509</v>
      </c>
      <c r="L96" s="17">
        <v>0.17763704727521701</v>
      </c>
      <c r="N96" s="17">
        <v>0.20989992671516811</v>
      </c>
      <c r="O96" s="17">
        <v>0.2585972056692098</v>
      </c>
      <c r="P96" s="17">
        <v>0.14893920017016421</v>
      </c>
      <c r="Q96" s="17">
        <v>0.31853532330654882</v>
      </c>
      <c r="R96" s="17">
        <v>0.13079711687482831</v>
      </c>
      <c r="S96" s="17">
        <v>0.13651327885102479</v>
      </c>
      <c r="T96" s="17">
        <v>0.21528742059388109</v>
      </c>
      <c r="U96" s="17">
        <v>0.18967204545430791</v>
      </c>
      <c r="V96" s="17">
        <v>0.16129270799940301</v>
      </c>
      <c r="W96" s="17">
        <v>0.1751133241649096</v>
      </c>
      <c r="X96" s="17">
        <v>0.18431718915298859</v>
      </c>
      <c r="Y96" s="17">
        <v>0.27184199395943442</v>
      </c>
      <c r="AA96" s="17">
        <v>0.21579624716450041</v>
      </c>
      <c r="AB96" s="17">
        <v>0.19566855184318679</v>
      </c>
      <c r="AC96" s="17">
        <v>0.13271318147897601</v>
      </c>
      <c r="AD96" s="17">
        <v>0.19386391636878991</v>
      </c>
      <c r="AE96" s="17">
        <v>0.18024311403296711</v>
      </c>
      <c r="AF96" s="17">
        <v>0.21809998424986241</v>
      </c>
      <c r="AG96" s="17">
        <v>0.15338822607229621</v>
      </c>
      <c r="AH96" s="17">
        <v>0.19619488026420129</v>
      </c>
      <c r="AI96" s="17">
        <v>0.2194753083531143</v>
      </c>
    </row>
    <row r="97" spans="2:35" ht="16" x14ac:dyDescent="0.2">
      <c r="B97" s="16" t="s">
        <v>91</v>
      </c>
      <c r="C97" s="17">
        <v>0.16877874952679109</v>
      </c>
      <c r="D97" s="17">
        <v>0.13068864130849869</v>
      </c>
      <c r="E97" s="17">
        <v>0.17268146233251111</v>
      </c>
      <c r="F97" s="17">
        <v>0.13671504172421509</v>
      </c>
      <c r="G97" s="17">
        <v>0.2186410789209349</v>
      </c>
      <c r="H97" s="17">
        <v>0.2048077431934173</v>
      </c>
      <c r="I97" s="17">
        <v>0.1521452078409806</v>
      </c>
      <c r="K97" s="17">
        <v>0.16273909749399421</v>
      </c>
      <c r="L97" s="17">
        <v>0.17567717830247759</v>
      </c>
      <c r="N97" s="17">
        <v>0.16572903844031669</v>
      </c>
      <c r="O97" s="17">
        <v>0.22956792585459629</v>
      </c>
      <c r="P97" s="17">
        <v>0.21860594272723141</v>
      </c>
      <c r="Q97" s="17">
        <v>0.17465693727778109</v>
      </c>
      <c r="R97" s="17">
        <v>0.18929497507148779</v>
      </c>
      <c r="S97" s="17">
        <v>0.11466244723588789</v>
      </c>
      <c r="T97" s="17">
        <v>0.15625781666846461</v>
      </c>
      <c r="U97" s="17">
        <v>0.15011577773568249</v>
      </c>
      <c r="V97" s="17">
        <v>0.16264945663209621</v>
      </c>
      <c r="W97" s="17">
        <v>0.16215036467372251</v>
      </c>
      <c r="X97" s="17">
        <v>0.17049051923723321</v>
      </c>
      <c r="Y97" s="17">
        <v>0.19022964527661651</v>
      </c>
      <c r="AA97" s="17">
        <v>0.15975927378650789</v>
      </c>
      <c r="AB97" s="17">
        <v>0.14338590656507369</v>
      </c>
      <c r="AC97" s="17">
        <v>0.17084008352353691</v>
      </c>
      <c r="AD97" s="17">
        <v>0.16907341433528561</v>
      </c>
      <c r="AE97" s="17">
        <v>0.1796621787780536</v>
      </c>
      <c r="AF97" s="17">
        <v>0.16792992605940099</v>
      </c>
      <c r="AG97" s="17">
        <v>0.14348233837257479</v>
      </c>
      <c r="AH97" s="17">
        <v>0.1903638738548738</v>
      </c>
      <c r="AI97" s="17">
        <v>0.23319471402636671</v>
      </c>
    </row>
    <row r="98" spans="2:35" ht="16" x14ac:dyDescent="0.2">
      <c r="B98" s="16" t="s">
        <v>85</v>
      </c>
      <c r="C98" s="17">
        <v>8.6577410303792915E-2</v>
      </c>
      <c r="D98" s="17">
        <v>5.4103429739481478E-2</v>
      </c>
      <c r="E98" s="17">
        <v>4.3411580128103491E-2</v>
      </c>
      <c r="F98" s="17">
        <v>7.0618887597551722E-2</v>
      </c>
      <c r="G98" s="17">
        <v>7.3881538862794929E-2</v>
      </c>
      <c r="H98" s="17">
        <v>0.13755931452358719</v>
      </c>
      <c r="I98" s="17">
        <v>0.1322616390464055</v>
      </c>
      <c r="K98" s="17">
        <v>9.9358752596619401E-2</v>
      </c>
      <c r="L98" s="17">
        <v>7.2847537819863237E-2</v>
      </c>
      <c r="N98" s="17">
        <v>0.10627002711522469</v>
      </c>
      <c r="O98" s="17">
        <v>7.6709709682568114E-2</v>
      </c>
      <c r="P98" s="17">
        <v>7.0606392617438826E-2</v>
      </c>
      <c r="Q98" s="17">
        <v>4.7048946867937848E-2</v>
      </c>
      <c r="R98" s="17">
        <v>8.8173799244626386E-2</v>
      </c>
      <c r="S98" s="17">
        <v>0.1039273340127279</v>
      </c>
      <c r="T98" s="17">
        <v>8.3968171993124049E-2</v>
      </c>
      <c r="U98" s="17">
        <v>7.1359760197048344E-2</v>
      </c>
      <c r="V98" s="17">
        <v>8.4498316642280552E-2</v>
      </c>
      <c r="W98" s="17">
        <v>6.1446122469795007E-2</v>
      </c>
      <c r="X98" s="17">
        <v>9.2448960738137367E-2</v>
      </c>
      <c r="Y98" s="17">
        <v>0.13078556996328619</v>
      </c>
      <c r="AA98" s="17">
        <v>0.13403772875854711</v>
      </c>
      <c r="AB98" s="17">
        <v>4.8569633577444558E-2</v>
      </c>
      <c r="AC98" s="17">
        <v>8.2342095235137386E-2</v>
      </c>
      <c r="AD98" s="17">
        <v>7.2041500934047972E-2</v>
      </c>
      <c r="AE98" s="17">
        <v>9.1033301258217056E-2</v>
      </c>
      <c r="AF98" s="17">
        <v>0.13923603800267181</v>
      </c>
      <c r="AG98" s="17">
        <v>0.12111845775602829</v>
      </c>
      <c r="AH98" s="17">
        <v>8.4803480582570923E-2</v>
      </c>
      <c r="AI98" s="17">
        <v>5.1577081944867452E-2</v>
      </c>
    </row>
    <row r="99" spans="2:35" ht="16" x14ac:dyDescent="0.2">
      <c r="B99" s="16" t="s">
        <v>86</v>
      </c>
      <c r="C99" s="17">
        <v>6.3645623667103995E-2</v>
      </c>
      <c r="D99" s="17">
        <v>2.0561156932644022E-2</v>
      </c>
      <c r="E99" s="17">
        <v>5.7102452393949142E-2</v>
      </c>
      <c r="F99" s="17">
        <v>4.1120496404652658E-2</v>
      </c>
      <c r="G99" s="17">
        <v>4.582338953603509E-2</v>
      </c>
      <c r="H99" s="17">
        <v>6.9576557737970168E-2</v>
      </c>
      <c r="I99" s="17">
        <v>0.1262754530796022</v>
      </c>
      <c r="K99" s="17">
        <v>6.7261744102098203E-2</v>
      </c>
      <c r="L99" s="17">
        <v>6.0487002116550108E-2</v>
      </c>
      <c r="N99" s="17">
        <v>7.9711304362478211E-2</v>
      </c>
      <c r="O99" s="17">
        <v>3.4239488793760021E-2</v>
      </c>
      <c r="P99" s="17">
        <v>3.112763201278175E-2</v>
      </c>
      <c r="Q99" s="17">
        <v>5.3574863881990252E-2</v>
      </c>
      <c r="R99" s="17">
        <v>9.3319759141938602E-2</v>
      </c>
      <c r="S99" s="17">
        <v>9.3000645362014925E-2</v>
      </c>
      <c r="T99" s="17">
        <v>4.3741603544920162E-2</v>
      </c>
      <c r="U99" s="17">
        <v>8.8157517440225777E-2</v>
      </c>
      <c r="V99" s="17">
        <v>5.4107983590266091E-2</v>
      </c>
      <c r="W99" s="17">
        <v>5.3812980707531023E-2</v>
      </c>
      <c r="X99" s="17">
        <v>4.997242969420302E-2</v>
      </c>
      <c r="Y99" s="17">
        <v>4.9607908066747447E-2</v>
      </c>
      <c r="AA99" s="17">
        <v>8.5807827257738542E-2</v>
      </c>
      <c r="AB99" s="17">
        <v>6.1867011693453079E-2</v>
      </c>
      <c r="AC99" s="17">
        <v>5.0644673275062682E-2</v>
      </c>
      <c r="AD99" s="17">
        <v>4.3445804362643753E-2</v>
      </c>
      <c r="AE99" s="17">
        <v>5.6078370179428252E-2</v>
      </c>
      <c r="AF99" s="17">
        <v>5.0262645428313303E-2</v>
      </c>
      <c r="AG99" s="17">
        <v>0.1071846809477625</v>
      </c>
      <c r="AH99" s="17">
        <v>7.3398157168700393E-2</v>
      </c>
      <c r="AI99" s="17">
        <v>4.8260582700897947E-2</v>
      </c>
    </row>
    <row r="100" spans="2:35" ht="16" x14ac:dyDescent="0.2">
      <c r="B100" s="16" t="s">
        <v>92</v>
      </c>
      <c r="C100" s="17">
        <v>2.2041086306560341E-2</v>
      </c>
      <c r="D100" s="17">
        <v>1.3195132645534589E-2</v>
      </c>
      <c r="E100" s="17">
        <v>8.5581800174352966E-3</v>
      </c>
      <c r="F100" s="17">
        <v>2.0150375367371031E-2</v>
      </c>
      <c r="G100" s="17">
        <v>8.5890972402084473E-3</v>
      </c>
      <c r="H100" s="17">
        <v>3.193873485587425E-2</v>
      </c>
      <c r="I100" s="17">
        <v>4.4695352836830973E-2</v>
      </c>
      <c r="K100" s="17">
        <v>1.8147836353132829E-2</v>
      </c>
      <c r="L100" s="17">
        <v>2.59760796544974E-2</v>
      </c>
      <c r="N100" s="17">
        <v>1.843899880970299E-2</v>
      </c>
      <c r="O100" s="17">
        <v>0</v>
      </c>
      <c r="P100" s="17">
        <v>4.8421297619965123E-2</v>
      </c>
      <c r="Q100" s="17">
        <v>1.2111166210883951E-2</v>
      </c>
      <c r="R100" s="17">
        <v>3.740079703838229E-2</v>
      </c>
      <c r="S100" s="17">
        <v>6.0399856935142871E-3</v>
      </c>
      <c r="T100" s="17">
        <v>2.908912711386814E-2</v>
      </c>
      <c r="U100" s="17">
        <v>1.190518143377463E-2</v>
      </c>
      <c r="V100" s="17">
        <v>1.7953413136084461E-2</v>
      </c>
      <c r="W100" s="17">
        <v>1.5775039396776321E-2</v>
      </c>
      <c r="X100" s="17">
        <v>5.1302105704843837E-2</v>
      </c>
      <c r="Y100" s="17">
        <v>1.2334179976524371E-2</v>
      </c>
      <c r="AA100" s="17">
        <v>2.3941405725855451E-2</v>
      </c>
      <c r="AB100" s="17">
        <v>1.134179100942451E-2</v>
      </c>
      <c r="AC100" s="17">
        <v>3.5957584633742982E-2</v>
      </c>
      <c r="AD100" s="17">
        <v>7.5532730518782501E-3</v>
      </c>
      <c r="AE100" s="17">
        <v>1.9327473310416381E-2</v>
      </c>
      <c r="AF100" s="17">
        <v>0</v>
      </c>
      <c r="AG100" s="17">
        <v>6.1827471732976542E-2</v>
      </c>
      <c r="AH100" s="17">
        <v>4.8908367413007477E-2</v>
      </c>
      <c r="AI100" s="17">
        <v>0</v>
      </c>
    </row>
    <row r="102" spans="2:35" ht="64" x14ac:dyDescent="0.2">
      <c r="B102" s="14" t="s">
        <v>97</v>
      </c>
    </row>
    <row r="103" spans="2:35" ht="16" x14ac:dyDescent="0.2">
      <c r="B103" s="15" t="s">
        <v>16</v>
      </c>
    </row>
    <row r="104" spans="2:35" ht="16" x14ac:dyDescent="0.2">
      <c r="B104" s="16" t="s">
        <v>89</v>
      </c>
      <c r="C104" s="17">
        <v>0.39601090819684698</v>
      </c>
      <c r="D104" s="17">
        <v>0.43762818703989498</v>
      </c>
      <c r="E104" s="17">
        <v>0.41454798601135051</v>
      </c>
      <c r="F104" s="17">
        <v>0.45221204034425899</v>
      </c>
      <c r="G104" s="17">
        <v>0.43057767986475032</v>
      </c>
      <c r="H104" s="17">
        <v>0.36716374092055992</v>
      </c>
      <c r="I104" s="17">
        <v>0.29902066110309078</v>
      </c>
      <c r="K104" s="17">
        <v>0.39398127161596708</v>
      </c>
      <c r="L104" s="17">
        <v>0.39866416505223279</v>
      </c>
      <c r="N104" s="17">
        <v>0.44818389061888841</v>
      </c>
      <c r="O104" s="17">
        <v>0.39843468388811198</v>
      </c>
      <c r="P104" s="17">
        <v>0.44387480122463019</v>
      </c>
      <c r="Q104" s="17">
        <v>0.351902852206601</v>
      </c>
      <c r="R104" s="17">
        <v>0.46150344958404421</v>
      </c>
      <c r="S104" s="17">
        <v>0.38789440499090122</v>
      </c>
      <c r="T104" s="17">
        <v>0.37484429557364862</v>
      </c>
      <c r="U104" s="17">
        <v>0.33671698606655232</v>
      </c>
      <c r="V104" s="17">
        <v>0.3814375020440704</v>
      </c>
      <c r="W104" s="17">
        <v>0.40238765356451173</v>
      </c>
      <c r="X104" s="17">
        <v>0.3985866086305489</v>
      </c>
      <c r="Y104" s="17">
        <v>0.35040109011337739</v>
      </c>
      <c r="AA104" s="17">
        <v>0.37790359558593062</v>
      </c>
      <c r="AB104" s="17">
        <v>0.41961581795211789</v>
      </c>
      <c r="AC104" s="17">
        <v>0.3245023187120491</v>
      </c>
      <c r="AD104" s="17">
        <v>0.38922037611678489</v>
      </c>
      <c r="AE104" s="17">
        <v>0.42580637769544349</v>
      </c>
      <c r="AF104" s="17">
        <v>0.52742042264713729</v>
      </c>
      <c r="AG104" s="17">
        <v>0.42486894403119152</v>
      </c>
      <c r="AH104" s="17">
        <v>0.33868841436687258</v>
      </c>
      <c r="AI104" s="17">
        <v>0.30707291868522368</v>
      </c>
    </row>
    <row r="105" spans="2:35" ht="16" x14ac:dyDescent="0.2">
      <c r="B105" s="16" t="s">
        <v>90</v>
      </c>
      <c r="C105" s="17">
        <v>0.33159334409063279</v>
      </c>
      <c r="D105" s="17">
        <v>0.32298841140154139</v>
      </c>
      <c r="E105" s="17">
        <v>0.36600672322314792</v>
      </c>
      <c r="F105" s="17">
        <v>0.34941538242289161</v>
      </c>
      <c r="G105" s="17">
        <v>0.33173011550919379</v>
      </c>
      <c r="H105" s="17">
        <v>0.34014916050384292</v>
      </c>
      <c r="I105" s="17">
        <v>0.28912865933597182</v>
      </c>
      <c r="K105" s="17">
        <v>0.32704385657297291</v>
      </c>
      <c r="L105" s="17">
        <v>0.33551212281844212</v>
      </c>
      <c r="N105" s="17">
        <v>0.32056224360794527</v>
      </c>
      <c r="O105" s="17">
        <v>0.32251042418140152</v>
      </c>
      <c r="P105" s="17">
        <v>0.31228057654078528</v>
      </c>
      <c r="Q105" s="17">
        <v>0.37189464350631291</v>
      </c>
      <c r="R105" s="17">
        <v>0.29948760096519172</v>
      </c>
      <c r="S105" s="17">
        <v>0.38727327947662449</v>
      </c>
      <c r="T105" s="17">
        <v>0.31675723992698301</v>
      </c>
      <c r="U105" s="17">
        <v>0.39830630342051349</v>
      </c>
      <c r="V105" s="17">
        <v>0.36644247829940357</v>
      </c>
      <c r="W105" s="17">
        <v>0.3132473227189248</v>
      </c>
      <c r="X105" s="17">
        <v>0.27936673224127651</v>
      </c>
      <c r="Y105" s="17">
        <v>0.29169449751172027</v>
      </c>
      <c r="AA105" s="17">
        <v>0.31300941117920689</v>
      </c>
      <c r="AB105" s="17">
        <v>0.35894462552475709</v>
      </c>
      <c r="AC105" s="17">
        <v>0.37670162731886242</v>
      </c>
      <c r="AD105" s="17">
        <v>0.37421878889650229</v>
      </c>
      <c r="AE105" s="17">
        <v>0.30983044427840051</v>
      </c>
      <c r="AF105" s="17">
        <v>0.32401619347447191</v>
      </c>
      <c r="AG105" s="17">
        <v>0.26187635188344732</v>
      </c>
      <c r="AH105" s="17">
        <v>0.3312357591802978</v>
      </c>
      <c r="AI105" s="17">
        <v>0.31037357633978058</v>
      </c>
    </row>
    <row r="106" spans="2:35" ht="16" x14ac:dyDescent="0.2">
      <c r="B106" s="16" t="s">
        <v>83</v>
      </c>
      <c r="C106" s="17">
        <v>0.1279925537811428</v>
      </c>
      <c r="D106" s="17">
        <v>0.1071000821632347</v>
      </c>
      <c r="E106" s="17">
        <v>0.1017103130372564</v>
      </c>
      <c r="F106" s="17">
        <v>0.105820394263502</v>
      </c>
      <c r="G106" s="17">
        <v>0.1332932984097889</v>
      </c>
      <c r="H106" s="17">
        <v>0.1183635636902923</v>
      </c>
      <c r="I106" s="17">
        <v>0.183212069500897</v>
      </c>
      <c r="K106" s="17">
        <v>0.13446203158720429</v>
      </c>
      <c r="L106" s="17">
        <v>0.1215718417596119</v>
      </c>
      <c r="N106" s="17">
        <v>7.8874886319715787E-2</v>
      </c>
      <c r="O106" s="17">
        <v>0.10463366873795441</v>
      </c>
      <c r="P106" s="17">
        <v>0.11050170498591561</v>
      </c>
      <c r="Q106" s="17">
        <v>0.11074425869761249</v>
      </c>
      <c r="R106" s="17">
        <v>0.109231263009279</v>
      </c>
      <c r="S106" s="17">
        <v>0.13011267469287871</v>
      </c>
      <c r="T106" s="17">
        <v>0.17087979782256049</v>
      </c>
      <c r="U106" s="17">
        <v>0.12592274297860809</v>
      </c>
      <c r="V106" s="17">
        <v>0.11107111163436929</v>
      </c>
      <c r="W106" s="17">
        <v>0.15695017812869061</v>
      </c>
      <c r="X106" s="17">
        <v>0.1417334781311248</v>
      </c>
      <c r="Y106" s="17">
        <v>0.16416682654085471</v>
      </c>
      <c r="AA106" s="17">
        <v>0.16903596924130929</v>
      </c>
      <c r="AB106" s="17">
        <v>0.11574716301628089</v>
      </c>
      <c r="AC106" s="17">
        <v>0.15943244323208169</v>
      </c>
      <c r="AD106" s="17">
        <v>0.1100779481861109</v>
      </c>
      <c r="AE106" s="17">
        <v>0.1195411411792285</v>
      </c>
      <c r="AF106" s="17">
        <v>3.2664920630678822E-2</v>
      </c>
      <c r="AG106" s="17">
        <v>0.12935325724487071</v>
      </c>
      <c r="AH106" s="17">
        <v>0.14364289597660049</v>
      </c>
      <c r="AI106" s="17">
        <v>0.13859278712955631</v>
      </c>
    </row>
    <row r="107" spans="2:35" ht="16" x14ac:dyDescent="0.2">
      <c r="B107" s="16" t="s">
        <v>91</v>
      </c>
      <c r="C107" s="17">
        <v>7.0404550382924841E-2</v>
      </c>
      <c r="D107" s="17">
        <v>7.7060781939707473E-2</v>
      </c>
      <c r="E107" s="17">
        <v>7.5481445898156085E-2</v>
      </c>
      <c r="F107" s="17">
        <v>4.1097397552861022E-2</v>
      </c>
      <c r="G107" s="17">
        <v>5.7953022901943443E-2</v>
      </c>
      <c r="H107" s="17">
        <v>8.73846877003914E-2</v>
      </c>
      <c r="I107" s="17">
        <v>8.4425657407338955E-2</v>
      </c>
      <c r="K107" s="17">
        <v>7.0249841654598827E-2</v>
      </c>
      <c r="L107" s="17">
        <v>7.0971117318783777E-2</v>
      </c>
      <c r="N107" s="17">
        <v>3.5811823441488567E-2</v>
      </c>
      <c r="O107" s="17">
        <v>7.954136482081027E-2</v>
      </c>
      <c r="P107" s="17">
        <v>4.9929886038665328E-2</v>
      </c>
      <c r="Q107" s="17">
        <v>0.1011928332653256</v>
      </c>
      <c r="R107" s="17">
        <v>7.0170115793345714E-2</v>
      </c>
      <c r="S107" s="17">
        <v>4.4856697465271107E-2</v>
      </c>
      <c r="T107" s="17">
        <v>5.8465860928821528E-2</v>
      </c>
      <c r="U107" s="17">
        <v>7.0095458268301089E-2</v>
      </c>
      <c r="V107" s="17">
        <v>6.6232792417099298E-2</v>
      </c>
      <c r="W107" s="17">
        <v>7.3510906939032158E-2</v>
      </c>
      <c r="X107" s="17">
        <v>9.7169162487917779E-2</v>
      </c>
      <c r="Y107" s="17">
        <v>0.11023278864988741</v>
      </c>
      <c r="AA107" s="17">
        <v>5.2076949995197332E-2</v>
      </c>
      <c r="AB107" s="17">
        <v>6.0317129282755969E-2</v>
      </c>
      <c r="AC107" s="17">
        <v>7.8449225568402198E-2</v>
      </c>
      <c r="AD107" s="17">
        <v>8.4716825999696987E-2</v>
      </c>
      <c r="AE107" s="17">
        <v>7.0771889824100681E-2</v>
      </c>
      <c r="AF107" s="17">
        <v>1.7005531463983169E-2</v>
      </c>
      <c r="AG107" s="17">
        <v>6.6303508580333556E-2</v>
      </c>
      <c r="AH107" s="17">
        <v>8.5299236282414273E-2</v>
      </c>
      <c r="AI107" s="17">
        <v>0.1223665917025607</v>
      </c>
    </row>
    <row r="108" spans="2:35" ht="16" x14ac:dyDescent="0.2">
      <c r="B108" s="16" t="s">
        <v>85</v>
      </c>
      <c r="C108" s="17">
        <v>2.687524980507312E-2</v>
      </c>
      <c r="D108" s="17">
        <v>2.6599647527163109E-2</v>
      </c>
      <c r="E108" s="17">
        <v>1.4766371346062001E-2</v>
      </c>
      <c r="F108" s="17">
        <v>9.4917314695061299E-3</v>
      </c>
      <c r="G108" s="17">
        <v>2.3584058157891469E-2</v>
      </c>
      <c r="H108" s="17">
        <v>3.5681929083429542E-2</v>
      </c>
      <c r="I108" s="17">
        <v>4.7753783218504278E-2</v>
      </c>
      <c r="K108" s="17">
        <v>2.5923855346810441E-2</v>
      </c>
      <c r="L108" s="17">
        <v>2.7963624452644081E-2</v>
      </c>
      <c r="N108" s="17">
        <v>3.8621205532422563E-2</v>
      </c>
      <c r="O108" s="17">
        <v>4.8706327123010693E-2</v>
      </c>
      <c r="P108" s="17">
        <v>9.5602463875532617E-3</v>
      </c>
      <c r="Q108" s="17">
        <v>2.3973187906959039E-2</v>
      </c>
      <c r="R108" s="17">
        <v>1.4015721256389351E-2</v>
      </c>
      <c r="S108" s="17">
        <v>3.0595047257422781E-2</v>
      </c>
      <c r="T108" s="17">
        <v>4.9433087555388493E-2</v>
      </c>
      <c r="U108" s="17">
        <v>2.3269354183087509E-2</v>
      </c>
      <c r="V108" s="17">
        <v>2.138579351487719E-2</v>
      </c>
      <c r="W108" s="17">
        <v>1.9482103419104269E-2</v>
      </c>
      <c r="X108" s="17">
        <v>3.030262179710359E-2</v>
      </c>
      <c r="Y108" s="17">
        <v>3.3530874321513991E-2</v>
      </c>
      <c r="AA108" s="17">
        <v>3.4799010923436943E-2</v>
      </c>
      <c r="AB108" s="17">
        <v>1.7877001328244529E-2</v>
      </c>
      <c r="AC108" s="17">
        <v>2.084560696183542E-2</v>
      </c>
      <c r="AD108" s="17">
        <v>2.1583966285531071E-2</v>
      </c>
      <c r="AE108" s="17">
        <v>1.941066597310204E-2</v>
      </c>
      <c r="AF108" s="17">
        <v>1.6794445379229882E-2</v>
      </c>
      <c r="AG108" s="17">
        <v>5.3626705759282398E-2</v>
      </c>
      <c r="AH108" s="17">
        <v>1.8011309639746849E-2</v>
      </c>
      <c r="AI108" s="17">
        <v>8.047377713978239E-2</v>
      </c>
    </row>
    <row r="109" spans="2:35" ht="16" x14ac:dyDescent="0.2">
      <c r="B109" s="16" t="s">
        <v>86</v>
      </c>
      <c r="C109" s="17">
        <v>1.23169064885738E-2</v>
      </c>
      <c r="D109" s="17">
        <v>1.066033937840527E-2</v>
      </c>
      <c r="E109" s="17">
        <v>1.216625422303801E-2</v>
      </c>
      <c r="F109" s="17">
        <v>1.822209452774733E-2</v>
      </c>
      <c r="G109" s="17">
        <v>5.3496369918061837E-3</v>
      </c>
      <c r="H109" s="17">
        <v>4.3284474835866534E-3</v>
      </c>
      <c r="I109" s="17">
        <v>1.976101500774766E-2</v>
      </c>
      <c r="K109" s="17">
        <v>1.6208217885325161E-2</v>
      </c>
      <c r="L109" s="17">
        <v>7.6904085781475794E-3</v>
      </c>
      <c r="N109" s="17">
        <v>6.0157780699045104E-3</v>
      </c>
      <c r="O109" s="17">
        <v>3.05440039387775E-2</v>
      </c>
      <c r="P109" s="17">
        <v>2.1171857299654491E-2</v>
      </c>
      <c r="Q109" s="17">
        <v>1.3370425964484629E-2</v>
      </c>
      <c r="R109" s="17">
        <v>1.421745989201569E-2</v>
      </c>
      <c r="S109" s="17">
        <v>6.1821378964163733E-3</v>
      </c>
      <c r="T109" s="17">
        <v>1.593931506972484E-2</v>
      </c>
      <c r="U109" s="17">
        <v>1.095156796189444E-2</v>
      </c>
      <c r="V109" s="17">
        <v>2.1271200441322548E-2</v>
      </c>
      <c r="W109" s="17">
        <v>1.1981595362247899E-2</v>
      </c>
      <c r="X109" s="17">
        <v>7.1485326720459571E-3</v>
      </c>
      <c r="Y109" s="17">
        <v>0</v>
      </c>
      <c r="AA109" s="17">
        <v>8.0417158119523713E-3</v>
      </c>
      <c r="AB109" s="17">
        <v>1.3217952395812121E-2</v>
      </c>
      <c r="AC109" s="17">
        <v>0</v>
      </c>
      <c r="AD109" s="17">
        <v>4.8027117558138831E-3</v>
      </c>
      <c r="AE109" s="17">
        <v>1.2643343356445361E-2</v>
      </c>
      <c r="AF109" s="17">
        <v>0</v>
      </c>
      <c r="AG109" s="17">
        <v>3.5702315810969533E-2</v>
      </c>
      <c r="AH109" s="17">
        <v>2.486708628780088E-2</v>
      </c>
      <c r="AI109" s="17">
        <v>8.9474974078564973E-3</v>
      </c>
    </row>
    <row r="110" spans="2:35" ht="16" x14ac:dyDescent="0.2">
      <c r="B110" s="16" t="s">
        <v>92</v>
      </c>
      <c r="C110" s="17">
        <v>3.4806487254805597E-2</v>
      </c>
      <c r="D110" s="17">
        <v>1.7962550550052862E-2</v>
      </c>
      <c r="E110" s="17">
        <v>1.5320906260989069E-2</v>
      </c>
      <c r="F110" s="17">
        <v>2.3740959419233081E-2</v>
      </c>
      <c r="G110" s="17">
        <v>1.7512188164625971E-2</v>
      </c>
      <c r="H110" s="17">
        <v>4.692847061789733E-2</v>
      </c>
      <c r="I110" s="17">
        <v>7.6698154426449547E-2</v>
      </c>
      <c r="K110" s="17">
        <v>3.213092533712146E-2</v>
      </c>
      <c r="L110" s="17">
        <v>3.7626720020137963E-2</v>
      </c>
      <c r="N110" s="17">
        <v>7.1930172409634771E-2</v>
      </c>
      <c r="O110" s="17">
        <v>1.5629527309933701E-2</v>
      </c>
      <c r="P110" s="17">
        <v>5.268092752279583E-2</v>
      </c>
      <c r="Q110" s="17">
        <v>2.6921798452704551E-2</v>
      </c>
      <c r="R110" s="17">
        <v>3.1374389499734319E-2</v>
      </c>
      <c r="S110" s="17">
        <v>1.308575822048513E-2</v>
      </c>
      <c r="T110" s="17">
        <v>1.368040312287323E-2</v>
      </c>
      <c r="U110" s="17">
        <v>3.473758712104303E-2</v>
      </c>
      <c r="V110" s="17">
        <v>3.215912164885746E-2</v>
      </c>
      <c r="W110" s="17">
        <v>2.2440239867488571E-2</v>
      </c>
      <c r="X110" s="17">
        <v>4.5692864039982337E-2</v>
      </c>
      <c r="Y110" s="17">
        <v>4.9973922862646097E-2</v>
      </c>
      <c r="AA110" s="17">
        <v>4.5133347262966562E-2</v>
      </c>
      <c r="AB110" s="17">
        <v>1.4280310500031399E-2</v>
      </c>
      <c r="AC110" s="17">
        <v>4.006877820676908E-2</v>
      </c>
      <c r="AD110" s="17">
        <v>1.5379382759559969E-2</v>
      </c>
      <c r="AE110" s="17">
        <v>4.199613769327943E-2</v>
      </c>
      <c r="AF110" s="17">
        <v>8.2098486404499224E-2</v>
      </c>
      <c r="AG110" s="17">
        <v>2.8268916689905089E-2</v>
      </c>
      <c r="AH110" s="17">
        <v>5.825529826626704E-2</v>
      </c>
      <c r="AI110" s="17">
        <v>3.2172851595239638E-2</v>
      </c>
    </row>
    <row r="112" spans="2:35" ht="48" x14ac:dyDescent="0.2">
      <c r="B112" s="14" t="s">
        <v>98</v>
      </c>
    </row>
    <row r="113" spans="2:35" ht="16" x14ac:dyDescent="0.2">
      <c r="B113" s="15" t="s">
        <v>16</v>
      </c>
    </row>
    <row r="114" spans="2:35" ht="16" x14ac:dyDescent="0.2">
      <c r="B114" s="16" t="s">
        <v>89</v>
      </c>
      <c r="C114" s="17">
        <v>0.62172460707400212</v>
      </c>
      <c r="D114" s="17">
        <v>0.69059520567134147</v>
      </c>
      <c r="E114" s="17">
        <v>0.68029481675265613</v>
      </c>
      <c r="F114" s="17">
        <v>0.69658201671809739</v>
      </c>
      <c r="G114" s="17">
        <v>0.65395528840846318</v>
      </c>
      <c r="H114" s="17">
        <v>0.60262910448915918</v>
      </c>
      <c r="I114" s="17">
        <v>0.4545130620617146</v>
      </c>
      <c r="K114" s="17">
        <v>0.59339735079164313</v>
      </c>
      <c r="L114" s="17">
        <v>0.65148168979706422</v>
      </c>
      <c r="N114" s="17">
        <v>0.61231734965354756</v>
      </c>
      <c r="O114" s="17">
        <v>0.6193981987832109</v>
      </c>
      <c r="P114" s="17">
        <v>0.62943903833575221</v>
      </c>
      <c r="Q114" s="17">
        <v>0.70517468987500009</v>
      </c>
      <c r="R114" s="17">
        <v>0.64416769903890125</v>
      </c>
      <c r="S114" s="17">
        <v>0.55926937226223405</v>
      </c>
      <c r="T114" s="17">
        <v>0.64326753435104189</v>
      </c>
      <c r="U114" s="17">
        <v>0.65384551452206285</v>
      </c>
      <c r="V114" s="17">
        <v>0.62431731309873972</v>
      </c>
      <c r="W114" s="17">
        <v>0.62817519761046825</v>
      </c>
      <c r="X114" s="17">
        <v>0.59809853010297853</v>
      </c>
      <c r="Y114" s="17">
        <v>0.57728561252510946</v>
      </c>
      <c r="AA114" s="17">
        <v>0.58652614938160041</v>
      </c>
      <c r="AB114" s="17">
        <v>0.66416308480677078</v>
      </c>
      <c r="AC114" s="17">
        <v>0.57279401866019264</v>
      </c>
      <c r="AD114" s="17">
        <v>0.67235296789124921</v>
      </c>
      <c r="AE114" s="17">
        <v>0.63439823822619623</v>
      </c>
      <c r="AF114" s="17">
        <v>0.6229696222627199</v>
      </c>
      <c r="AG114" s="17">
        <v>0.52603597562426219</v>
      </c>
      <c r="AH114" s="17">
        <v>0.65538961269278906</v>
      </c>
      <c r="AI114" s="17">
        <v>0.51646776567168162</v>
      </c>
    </row>
    <row r="115" spans="2:35" ht="16" x14ac:dyDescent="0.2">
      <c r="B115" s="16" t="s">
        <v>90</v>
      </c>
      <c r="C115" s="17">
        <v>0.19858725891792861</v>
      </c>
      <c r="D115" s="17">
        <v>0.15259552330034309</v>
      </c>
      <c r="E115" s="17">
        <v>0.1990341057898754</v>
      </c>
      <c r="F115" s="17">
        <v>0.18123617184813839</v>
      </c>
      <c r="G115" s="17">
        <v>0.2150414207958424</v>
      </c>
      <c r="H115" s="17">
        <v>0.2339280932251013</v>
      </c>
      <c r="I115" s="17">
        <v>0.205723017519749</v>
      </c>
      <c r="K115" s="17">
        <v>0.2117506180008866</v>
      </c>
      <c r="L115" s="17">
        <v>0.18516294217781831</v>
      </c>
      <c r="N115" s="17">
        <v>0.2034508221490425</v>
      </c>
      <c r="O115" s="17">
        <v>0.21477001617482491</v>
      </c>
      <c r="P115" s="17">
        <v>0.1776402486199391</v>
      </c>
      <c r="Q115" s="17">
        <v>0.1115063416111669</v>
      </c>
      <c r="R115" s="17">
        <v>0.16612510067254291</v>
      </c>
      <c r="S115" s="17">
        <v>0.24922280738916769</v>
      </c>
      <c r="T115" s="17">
        <v>0.18761276441333849</v>
      </c>
      <c r="U115" s="17">
        <v>0.17820072466012449</v>
      </c>
      <c r="V115" s="17">
        <v>0.2547668422440067</v>
      </c>
      <c r="W115" s="17">
        <v>0.20623287883713601</v>
      </c>
      <c r="X115" s="17">
        <v>0.174820434646307</v>
      </c>
      <c r="Y115" s="17">
        <v>0.1849643533871797</v>
      </c>
      <c r="AA115" s="17">
        <v>0.18353802557912069</v>
      </c>
      <c r="AB115" s="17">
        <v>0.219698738890795</v>
      </c>
      <c r="AC115" s="17">
        <v>0.20405245694965851</v>
      </c>
      <c r="AD115" s="17">
        <v>0.15969697208497061</v>
      </c>
      <c r="AE115" s="17">
        <v>0.21039553584242321</v>
      </c>
      <c r="AF115" s="17">
        <v>0.19685459068206471</v>
      </c>
      <c r="AG115" s="17">
        <v>0.19101224436494629</v>
      </c>
      <c r="AH115" s="17">
        <v>0.17888392784595269</v>
      </c>
      <c r="AI115" s="17">
        <v>0.23243360740976229</v>
      </c>
    </row>
    <row r="116" spans="2:35" ht="16" x14ac:dyDescent="0.2">
      <c r="B116" s="16" t="s">
        <v>83</v>
      </c>
      <c r="C116" s="17">
        <v>6.347987206613008E-2</v>
      </c>
      <c r="D116" s="17">
        <v>6.4762277928433837E-2</v>
      </c>
      <c r="E116" s="17">
        <v>5.1917484702103923E-2</v>
      </c>
      <c r="F116" s="17">
        <v>5.6737892344491843E-2</v>
      </c>
      <c r="G116" s="17">
        <v>5.3378554599689473E-2</v>
      </c>
      <c r="H116" s="17">
        <v>6.7103429109860488E-2</v>
      </c>
      <c r="I116" s="17">
        <v>8.326821609162427E-2</v>
      </c>
      <c r="K116" s="17">
        <v>5.8111732010277389E-2</v>
      </c>
      <c r="L116" s="17">
        <v>6.7380985001947905E-2</v>
      </c>
      <c r="N116" s="17">
        <v>4.1727030065903073E-2</v>
      </c>
      <c r="O116" s="17">
        <v>5.9420850521019732E-2</v>
      </c>
      <c r="P116" s="17">
        <v>6.0095840408427623E-2</v>
      </c>
      <c r="Q116" s="17">
        <v>9.560929060335166E-2</v>
      </c>
      <c r="R116" s="17">
        <v>0.1084513384887347</v>
      </c>
      <c r="S116" s="17">
        <v>6.6975156706874622E-2</v>
      </c>
      <c r="T116" s="17">
        <v>7.0164255245443702E-2</v>
      </c>
      <c r="U116" s="17">
        <v>4.7204050555479438E-2</v>
      </c>
      <c r="V116" s="17">
        <v>4.0260604096479372E-2</v>
      </c>
      <c r="W116" s="17">
        <v>6.6669011689232588E-2</v>
      </c>
      <c r="X116" s="17">
        <v>4.5781025236227291E-2</v>
      </c>
      <c r="Y116" s="17">
        <v>7.4327041641369662E-2</v>
      </c>
      <c r="AA116" s="17">
        <v>6.1981330108893763E-2</v>
      </c>
      <c r="AB116" s="17">
        <v>4.7564438157411411E-2</v>
      </c>
      <c r="AC116" s="17">
        <v>5.936851580016355E-2</v>
      </c>
      <c r="AD116" s="17">
        <v>8.187374127627596E-2</v>
      </c>
      <c r="AE116" s="17">
        <v>6.6133517131801142E-2</v>
      </c>
      <c r="AF116" s="17">
        <v>4.9402964356926121E-2</v>
      </c>
      <c r="AG116" s="17">
        <v>8.7882664311726921E-2</v>
      </c>
      <c r="AH116" s="17">
        <v>4.772441233678288E-2</v>
      </c>
      <c r="AI116" s="17">
        <v>7.8426648859468651E-2</v>
      </c>
    </row>
    <row r="117" spans="2:35" ht="16" x14ac:dyDescent="0.2">
      <c r="B117" s="16" t="s">
        <v>91</v>
      </c>
      <c r="C117" s="17">
        <v>3.6631594502042952E-2</v>
      </c>
      <c r="D117" s="17">
        <v>5.1594035944853213E-2</v>
      </c>
      <c r="E117" s="17">
        <v>2.960722104329231E-2</v>
      </c>
      <c r="F117" s="17">
        <v>3.5803365750982877E-2</v>
      </c>
      <c r="G117" s="17">
        <v>2.5857237019746199E-2</v>
      </c>
      <c r="H117" s="17">
        <v>2.450666952934244E-2</v>
      </c>
      <c r="I117" s="17">
        <v>4.9964356513040327E-2</v>
      </c>
      <c r="K117" s="17">
        <v>4.2472395535487352E-2</v>
      </c>
      <c r="L117" s="17">
        <v>3.0286298274681399E-2</v>
      </c>
      <c r="N117" s="17">
        <v>3.0895055975007031E-2</v>
      </c>
      <c r="O117" s="17">
        <v>1.528069718938547E-2</v>
      </c>
      <c r="P117" s="17">
        <v>4.9406644265693973E-2</v>
      </c>
      <c r="Q117" s="17">
        <v>5.0116919524229059E-2</v>
      </c>
      <c r="R117" s="17">
        <v>1.7950694286594369E-2</v>
      </c>
      <c r="S117" s="17">
        <v>1.735761460299199E-2</v>
      </c>
      <c r="T117" s="17">
        <v>3.5585719789234277E-2</v>
      </c>
      <c r="U117" s="17">
        <v>4.3225294235336928E-2</v>
      </c>
      <c r="V117" s="17">
        <v>3.1707375891841437E-2</v>
      </c>
      <c r="W117" s="17">
        <v>3.4240823652446857E-2</v>
      </c>
      <c r="X117" s="17">
        <v>5.1465293255506188E-2</v>
      </c>
      <c r="Y117" s="17">
        <v>6.8437759928508077E-2</v>
      </c>
      <c r="AA117" s="17">
        <v>2.9558974769975339E-2</v>
      </c>
      <c r="AB117" s="17">
        <v>3.3834036981082893E-2</v>
      </c>
      <c r="AC117" s="17">
        <v>6.6465817426456714E-2</v>
      </c>
      <c r="AD117" s="17">
        <v>3.2311797870699273E-2</v>
      </c>
      <c r="AE117" s="17">
        <v>2.7956534160205371E-2</v>
      </c>
      <c r="AF117" s="17">
        <v>1.6737366836117519E-2</v>
      </c>
      <c r="AG117" s="17">
        <v>4.9686120459649569E-2</v>
      </c>
      <c r="AH117" s="17">
        <v>1.329073165813183E-2</v>
      </c>
      <c r="AI117" s="17">
        <v>0.1060870482814459</v>
      </c>
    </row>
    <row r="118" spans="2:35" ht="16" x14ac:dyDescent="0.2">
      <c r="B118" s="16" t="s">
        <v>85</v>
      </c>
      <c r="C118" s="17">
        <v>1.1578389658317589E-2</v>
      </c>
      <c r="D118" s="17">
        <v>2.350910245063282E-2</v>
      </c>
      <c r="E118" s="17">
        <v>1.836768711142334E-2</v>
      </c>
      <c r="F118" s="17">
        <v>3.0737915994330412E-3</v>
      </c>
      <c r="G118" s="17">
        <v>8.8334906806243219E-3</v>
      </c>
      <c r="H118" s="17">
        <v>3.5954985434083499E-3</v>
      </c>
      <c r="I118" s="17">
        <v>1.2639064527689691E-2</v>
      </c>
      <c r="K118" s="17">
        <v>1.1880625338299859E-2</v>
      </c>
      <c r="L118" s="17">
        <v>1.135131739830841E-2</v>
      </c>
      <c r="N118" s="17">
        <v>6.1093496580324879E-3</v>
      </c>
      <c r="O118" s="17">
        <v>1.466009465076481E-2</v>
      </c>
      <c r="P118" s="17">
        <v>2.1413106310149199E-2</v>
      </c>
      <c r="Q118" s="17">
        <v>1.3370425964484629E-2</v>
      </c>
      <c r="R118" s="17">
        <v>1.0011506846105319E-2</v>
      </c>
      <c r="S118" s="17">
        <v>5.756317904761667E-3</v>
      </c>
      <c r="T118" s="17">
        <v>2.8958623870619971E-2</v>
      </c>
      <c r="U118" s="17">
        <v>2.7353045563869631E-2</v>
      </c>
      <c r="V118" s="17">
        <v>1.0845724216964061E-2</v>
      </c>
      <c r="W118" s="17">
        <v>3.4542234769838458E-3</v>
      </c>
      <c r="X118" s="17">
        <v>1.210365729233031E-2</v>
      </c>
      <c r="Y118" s="17">
        <v>0</v>
      </c>
      <c r="AA118" s="17">
        <v>2.7196180434130812E-2</v>
      </c>
      <c r="AB118" s="17">
        <v>2.6611875296957219E-3</v>
      </c>
      <c r="AC118" s="17">
        <v>0</v>
      </c>
      <c r="AD118" s="17">
        <v>2.3529477792516549E-2</v>
      </c>
      <c r="AE118" s="17">
        <v>6.6629455424414702E-3</v>
      </c>
      <c r="AF118" s="17">
        <v>0</v>
      </c>
      <c r="AG118" s="17">
        <v>2.7475538790910539E-2</v>
      </c>
      <c r="AH118" s="17">
        <v>0</v>
      </c>
      <c r="AI118" s="17">
        <v>2.0460724486668771E-2</v>
      </c>
    </row>
    <row r="119" spans="2:35" ht="16" x14ac:dyDescent="0.2">
      <c r="B119" s="16" t="s">
        <v>86</v>
      </c>
      <c r="C119" s="17">
        <v>2.3299989288913529E-2</v>
      </c>
      <c r="D119" s="17">
        <v>1.053806283890686E-2</v>
      </c>
      <c r="E119" s="17">
        <v>8.6029632716526916E-3</v>
      </c>
      <c r="F119" s="17">
        <v>1.2258372125788491E-2</v>
      </c>
      <c r="G119" s="17">
        <v>2.024050623727483E-2</v>
      </c>
      <c r="H119" s="17">
        <v>2.694845838721564E-2</v>
      </c>
      <c r="I119" s="17">
        <v>5.2661402151085043E-2</v>
      </c>
      <c r="K119" s="17">
        <v>2.6981580836298778E-2</v>
      </c>
      <c r="L119" s="17">
        <v>1.9839353677498499E-2</v>
      </c>
      <c r="N119" s="17">
        <v>3.1142305228293182E-2</v>
      </c>
      <c r="O119" s="17">
        <v>4.6925107357441598E-2</v>
      </c>
      <c r="P119" s="17">
        <v>1.137110713935985E-2</v>
      </c>
      <c r="Q119" s="17">
        <v>1.2111166210883951E-2</v>
      </c>
      <c r="R119" s="17">
        <v>1.6778801731741708E-2</v>
      </c>
      <c r="S119" s="17">
        <v>5.0817745432754961E-2</v>
      </c>
      <c r="T119" s="17">
        <v>7.1944231704081651E-3</v>
      </c>
      <c r="U119" s="17">
        <v>2.1985892636118991E-2</v>
      </c>
      <c r="V119" s="17">
        <v>1.891876035963563E-2</v>
      </c>
      <c r="W119" s="17">
        <v>1.5766339321331129E-2</v>
      </c>
      <c r="X119" s="17">
        <v>3.4362531808365591E-2</v>
      </c>
      <c r="Y119" s="17">
        <v>2.4500177499853341E-2</v>
      </c>
      <c r="AA119" s="17">
        <v>3.9833268283582968E-2</v>
      </c>
      <c r="AB119" s="17">
        <v>1.061995316316728E-2</v>
      </c>
      <c r="AC119" s="17">
        <v>5.6255762308418923E-2</v>
      </c>
      <c r="AD119" s="17">
        <v>1.454880443870782E-2</v>
      </c>
      <c r="AE119" s="17">
        <v>1.280377945879763E-2</v>
      </c>
      <c r="AF119" s="17">
        <v>4.9348111989790763E-2</v>
      </c>
      <c r="AG119" s="17">
        <v>1.336845985929406E-2</v>
      </c>
      <c r="AH119" s="17">
        <v>3.6066934201357398E-2</v>
      </c>
      <c r="AI119" s="17">
        <v>2.7184666432405899E-2</v>
      </c>
    </row>
    <row r="120" spans="2:35" ht="16" x14ac:dyDescent="0.2">
      <c r="B120" s="16" t="s">
        <v>92</v>
      </c>
      <c r="C120" s="17">
        <v>4.469828849266503E-2</v>
      </c>
      <c r="D120" s="17">
        <v>6.4057918654885724E-3</v>
      </c>
      <c r="E120" s="17">
        <v>1.217572132899623E-2</v>
      </c>
      <c r="F120" s="17">
        <v>1.430838961306778E-2</v>
      </c>
      <c r="G120" s="17">
        <v>2.2693502258359671E-2</v>
      </c>
      <c r="H120" s="17">
        <v>4.1288746715912643E-2</v>
      </c>
      <c r="I120" s="17">
        <v>0.14123088113509721</v>
      </c>
      <c r="K120" s="17">
        <v>5.5405697487106893E-2</v>
      </c>
      <c r="L120" s="17">
        <v>3.4497413672681422E-2</v>
      </c>
      <c r="N120" s="17">
        <v>7.4358087270174081E-2</v>
      </c>
      <c r="O120" s="17">
        <v>2.9545035323352689E-2</v>
      </c>
      <c r="P120" s="17">
        <v>5.063401492067815E-2</v>
      </c>
      <c r="Q120" s="17">
        <v>1.2111166210883951E-2</v>
      </c>
      <c r="R120" s="17">
        <v>3.6514858935379577E-2</v>
      </c>
      <c r="S120" s="17">
        <v>5.0600985701214879E-2</v>
      </c>
      <c r="T120" s="17">
        <v>2.7216679159913621E-2</v>
      </c>
      <c r="U120" s="17">
        <v>2.8185477827007779E-2</v>
      </c>
      <c r="V120" s="17">
        <v>1.9183380092332811E-2</v>
      </c>
      <c r="W120" s="17">
        <v>4.5461525412401269E-2</v>
      </c>
      <c r="X120" s="17">
        <v>8.3368527658285035E-2</v>
      </c>
      <c r="Y120" s="17">
        <v>7.0485055017979831E-2</v>
      </c>
      <c r="AA120" s="17">
        <v>7.1366071442695994E-2</v>
      </c>
      <c r="AB120" s="17">
        <v>2.145856047107695E-2</v>
      </c>
      <c r="AC120" s="17">
        <v>4.1063428855109697E-2</v>
      </c>
      <c r="AD120" s="17">
        <v>1.5686238645580729E-2</v>
      </c>
      <c r="AE120" s="17">
        <v>4.1649449638134863E-2</v>
      </c>
      <c r="AF120" s="17">
        <v>6.46873438723813E-2</v>
      </c>
      <c r="AG120" s="17">
        <v>0.10453899658921049</v>
      </c>
      <c r="AH120" s="17">
        <v>6.8644381264986024E-2</v>
      </c>
      <c r="AI120" s="17">
        <v>1.8939538858566661E-2</v>
      </c>
    </row>
    <row r="122" spans="2:35" ht="48" x14ac:dyDescent="0.2">
      <c r="B122" s="14" t="s">
        <v>99</v>
      </c>
    </row>
    <row r="123" spans="2:35" ht="16" x14ac:dyDescent="0.2">
      <c r="B123" s="15" t="s">
        <v>16</v>
      </c>
    </row>
    <row r="124" spans="2:35" ht="16" x14ac:dyDescent="0.2">
      <c r="B124" s="16" t="s">
        <v>89</v>
      </c>
      <c r="C124" s="17">
        <v>0.60517511429990245</v>
      </c>
      <c r="D124" s="17">
        <v>0.41726335290366878</v>
      </c>
      <c r="E124" s="17">
        <v>0.49417031655687321</v>
      </c>
      <c r="F124" s="17">
        <v>0.62659389375826258</v>
      </c>
      <c r="G124" s="17">
        <v>0.66248290994559655</v>
      </c>
      <c r="H124" s="17">
        <v>0.6762661185381823</v>
      </c>
      <c r="I124" s="17">
        <v>0.70802114301103947</v>
      </c>
      <c r="K124" s="17">
        <v>0.63229978181836144</v>
      </c>
      <c r="L124" s="17">
        <v>0.58050485483829317</v>
      </c>
      <c r="N124" s="17">
        <v>0.71031134415084163</v>
      </c>
      <c r="O124" s="17">
        <v>0.47683355306129621</v>
      </c>
      <c r="P124" s="17">
        <v>0.6248000242776528</v>
      </c>
      <c r="Q124" s="17">
        <v>0.57871502026396948</v>
      </c>
      <c r="R124" s="17">
        <v>0.6093050941730429</v>
      </c>
      <c r="S124" s="17">
        <v>0.50303750920368051</v>
      </c>
      <c r="T124" s="17">
        <v>0.56093003067695613</v>
      </c>
      <c r="U124" s="17">
        <v>0.54400578367793762</v>
      </c>
      <c r="V124" s="17">
        <v>0.5725977070073639</v>
      </c>
      <c r="W124" s="17">
        <v>0.68333196488244319</v>
      </c>
      <c r="X124" s="17">
        <v>0.64038273286365943</v>
      </c>
      <c r="Y124" s="17">
        <v>0.63140493920311236</v>
      </c>
      <c r="AA124" s="17">
        <v>0.65032655261875616</v>
      </c>
      <c r="AB124" s="17">
        <v>0.61243917012075733</v>
      </c>
      <c r="AC124" s="17">
        <v>0.6753058227326959</v>
      </c>
      <c r="AD124" s="17">
        <v>0.59906031417741468</v>
      </c>
      <c r="AE124" s="17">
        <v>0.62451150504042841</v>
      </c>
      <c r="AF124" s="17">
        <v>0.68224430733427588</v>
      </c>
      <c r="AG124" s="17">
        <v>0.52341538082903449</v>
      </c>
      <c r="AH124" s="17">
        <v>0.5514878333598614</v>
      </c>
      <c r="AI124" s="17">
        <v>0.44045551137296129</v>
      </c>
    </row>
    <row r="125" spans="2:35" ht="16" x14ac:dyDescent="0.2">
      <c r="B125" s="16" t="s">
        <v>90</v>
      </c>
      <c r="C125" s="17">
        <v>0.2216456083709866</v>
      </c>
      <c r="D125" s="17">
        <v>0.2949459625117728</v>
      </c>
      <c r="E125" s="17">
        <v>0.31948503076025231</v>
      </c>
      <c r="F125" s="17">
        <v>0.21754593094611421</v>
      </c>
      <c r="G125" s="17">
        <v>0.21131874398748651</v>
      </c>
      <c r="H125" s="17">
        <v>0.1924908656800339</v>
      </c>
      <c r="I125" s="17">
        <v>0.12503772397488641</v>
      </c>
      <c r="K125" s="17">
        <v>0.20935025499636989</v>
      </c>
      <c r="L125" s="17">
        <v>0.23337402126036261</v>
      </c>
      <c r="N125" s="17">
        <v>0.15207527936968471</v>
      </c>
      <c r="O125" s="17">
        <v>0.3057871806518247</v>
      </c>
      <c r="P125" s="17">
        <v>0.18664222022655799</v>
      </c>
      <c r="Q125" s="17">
        <v>0.1344963397059924</v>
      </c>
      <c r="R125" s="17">
        <v>0.25209452447808861</v>
      </c>
      <c r="S125" s="17">
        <v>0.32313684706349122</v>
      </c>
      <c r="T125" s="17">
        <v>0.23348188499981151</v>
      </c>
      <c r="U125" s="17">
        <v>0.22505897157034899</v>
      </c>
      <c r="V125" s="17">
        <v>0.25624489134532502</v>
      </c>
      <c r="W125" s="17">
        <v>0.18372960402218841</v>
      </c>
      <c r="X125" s="17">
        <v>0.21390832965286599</v>
      </c>
      <c r="Y125" s="17">
        <v>0.1891332845002206</v>
      </c>
      <c r="AA125" s="17">
        <v>0.19605172079666389</v>
      </c>
      <c r="AB125" s="17">
        <v>0.24747195771489419</v>
      </c>
      <c r="AC125" s="17">
        <v>0.2341062129271948</v>
      </c>
      <c r="AD125" s="17">
        <v>0.2583369907458809</v>
      </c>
      <c r="AE125" s="17">
        <v>0.18658882192338341</v>
      </c>
      <c r="AF125" s="17">
        <v>0.21880988103498861</v>
      </c>
      <c r="AG125" s="17">
        <v>0.17800837295000549</v>
      </c>
      <c r="AH125" s="17">
        <v>0.2438673718062678</v>
      </c>
      <c r="AI125" s="17">
        <v>0.26987634616196571</v>
      </c>
    </row>
    <row r="126" spans="2:35" ht="16" x14ac:dyDescent="0.2">
      <c r="B126" s="16" t="s">
        <v>83</v>
      </c>
      <c r="C126" s="17">
        <v>8.1458601553401816E-2</v>
      </c>
      <c r="D126" s="17">
        <v>0.14147016844388469</v>
      </c>
      <c r="E126" s="17">
        <v>0.10213868464739249</v>
      </c>
      <c r="F126" s="17">
        <v>6.3063646790233074E-2</v>
      </c>
      <c r="G126" s="17">
        <v>5.783631070563168E-2</v>
      </c>
      <c r="H126" s="17">
        <v>4.9874269387103772E-2</v>
      </c>
      <c r="I126" s="17">
        <v>8.0214579580120585E-2</v>
      </c>
      <c r="K126" s="17">
        <v>7.5866125440516907E-2</v>
      </c>
      <c r="L126" s="17">
        <v>8.658113384261272E-2</v>
      </c>
      <c r="N126" s="17">
        <v>6.0094341036240832E-2</v>
      </c>
      <c r="O126" s="17">
        <v>0.1103850089436559</v>
      </c>
      <c r="P126" s="17">
        <v>9.8691702173089271E-2</v>
      </c>
      <c r="Q126" s="17">
        <v>0.13500373082835029</v>
      </c>
      <c r="R126" s="17">
        <v>6.3016565945868977E-2</v>
      </c>
      <c r="S126" s="17">
        <v>7.8359483549294243E-2</v>
      </c>
      <c r="T126" s="17">
        <v>0.1086556913132497</v>
      </c>
      <c r="U126" s="17">
        <v>8.0538697704063134E-2</v>
      </c>
      <c r="V126" s="17">
        <v>7.563345230661922E-2</v>
      </c>
      <c r="W126" s="17">
        <v>5.9163005317096923E-2</v>
      </c>
      <c r="X126" s="17">
        <v>9.951337854534778E-2</v>
      </c>
      <c r="Y126" s="17">
        <v>9.0303020485201779E-2</v>
      </c>
      <c r="AA126" s="17">
        <v>8.4173927222666395E-2</v>
      </c>
      <c r="AB126" s="17">
        <v>7.195714704352589E-2</v>
      </c>
      <c r="AC126" s="17">
        <v>4.8511023710426322E-2</v>
      </c>
      <c r="AD126" s="17">
        <v>7.8988018959812764E-2</v>
      </c>
      <c r="AE126" s="17">
        <v>9.1813231642159501E-2</v>
      </c>
      <c r="AF126" s="17">
        <v>4.987452819244724E-2</v>
      </c>
      <c r="AG126" s="17">
        <v>0.1028590799777311</v>
      </c>
      <c r="AH126" s="17">
        <v>7.2464494288202286E-2</v>
      </c>
      <c r="AI126" s="17">
        <v>0.1210351385044337</v>
      </c>
    </row>
    <row r="127" spans="2:35" ht="16" x14ac:dyDescent="0.2">
      <c r="B127" s="16" t="s">
        <v>91</v>
      </c>
      <c r="C127" s="17">
        <v>4.5040410275864348E-2</v>
      </c>
      <c r="D127" s="17">
        <v>9.1857446879582985E-2</v>
      </c>
      <c r="E127" s="17">
        <v>2.6514454546935039E-2</v>
      </c>
      <c r="F127" s="17">
        <v>4.1887670663329928E-2</v>
      </c>
      <c r="G127" s="17">
        <v>3.8610612525587083E-2</v>
      </c>
      <c r="H127" s="17">
        <v>3.9402108110876327E-2</v>
      </c>
      <c r="I127" s="17">
        <v>4.0616471948789992E-2</v>
      </c>
      <c r="K127" s="17">
        <v>4.4169618982760568E-2</v>
      </c>
      <c r="L127" s="17">
        <v>4.6157178972972723E-2</v>
      </c>
      <c r="N127" s="17">
        <v>4.7634887282108948E-2</v>
      </c>
      <c r="O127" s="17">
        <v>5.980350031473055E-2</v>
      </c>
      <c r="P127" s="17">
        <v>5.0117205124456513E-2</v>
      </c>
      <c r="Q127" s="17">
        <v>1.248968960298689E-2</v>
      </c>
      <c r="R127" s="17">
        <v>4.4511608324821823E-2</v>
      </c>
      <c r="S127" s="17">
        <v>3.7031301783869063E-2</v>
      </c>
      <c r="T127" s="17">
        <v>5.5089493016373468E-2</v>
      </c>
      <c r="U127" s="17">
        <v>8.7805174345396586E-2</v>
      </c>
      <c r="V127" s="17">
        <v>4.8542062551117947E-2</v>
      </c>
      <c r="W127" s="17">
        <v>3.116996278799888E-2</v>
      </c>
      <c r="X127" s="17">
        <v>3.2949943199928618E-2</v>
      </c>
      <c r="Y127" s="17">
        <v>3.1589136513351837E-2</v>
      </c>
      <c r="AA127" s="17">
        <v>3.7835059943164363E-2</v>
      </c>
      <c r="AB127" s="17">
        <v>3.0826564939011061E-2</v>
      </c>
      <c r="AC127" s="17">
        <v>2.7407568504335001E-2</v>
      </c>
      <c r="AD127" s="17">
        <v>4.3413525132617169E-2</v>
      </c>
      <c r="AE127" s="17">
        <v>5.148054696709875E-2</v>
      </c>
      <c r="AF127" s="17">
        <v>3.2330888600250338E-2</v>
      </c>
      <c r="AG127" s="17">
        <v>9.9957641324695451E-2</v>
      </c>
      <c r="AH127" s="17">
        <v>3.9674289018305893E-2</v>
      </c>
      <c r="AI127" s="17">
        <v>5.8213134204092111E-2</v>
      </c>
    </row>
    <row r="128" spans="2:35" ht="16" x14ac:dyDescent="0.2">
      <c r="B128" s="16" t="s">
        <v>85</v>
      </c>
      <c r="C128" s="17">
        <v>1.9049437458301899E-2</v>
      </c>
      <c r="D128" s="17">
        <v>2.0242833873833611E-2</v>
      </c>
      <c r="E128" s="17">
        <v>2.684077055803551E-2</v>
      </c>
      <c r="F128" s="17">
        <v>1.4879351570708851E-2</v>
      </c>
      <c r="G128" s="17">
        <v>1.1301073993036309E-2</v>
      </c>
      <c r="H128" s="17">
        <v>1.373984857190725E-2</v>
      </c>
      <c r="I128" s="17">
        <v>2.5181394016773041E-2</v>
      </c>
      <c r="K128" s="17">
        <v>1.403456780596537E-2</v>
      </c>
      <c r="L128" s="17">
        <v>2.2313791331512241E-2</v>
      </c>
      <c r="N128" s="17">
        <v>5.6812054426132741E-3</v>
      </c>
      <c r="O128" s="17">
        <v>1.5099184062540461E-2</v>
      </c>
      <c r="P128" s="17">
        <v>2.0234221847874719E-2</v>
      </c>
      <c r="Q128" s="17">
        <v>5.977245364955585E-2</v>
      </c>
      <c r="R128" s="17">
        <v>9.1686893125176062E-3</v>
      </c>
      <c r="S128" s="17">
        <v>2.706779737768468E-2</v>
      </c>
      <c r="T128" s="17">
        <v>2.1242106494400941E-2</v>
      </c>
      <c r="U128" s="17">
        <v>1.6625639579240351E-2</v>
      </c>
      <c r="V128" s="17">
        <v>1.8327728754210109E-2</v>
      </c>
      <c r="W128" s="17">
        <v>1.5476604764244541E-2</v>
      </c>
      <c r="X128" s="17">
        <v>1.324561573819797E-2</v>
      </c>
      <c r="Y128" s="17">
        <v>3.2106735071221477E-2</v>
      </c>
      <c r="AA128" s="17">
        <v>8.1090242435115662E-3</v>
      </c>
      <c r="AB128" s="17">
        <v>1.0051642672532741E-2</v>
      </c>
      <c r="AC128" s="17">
        <v>7.9950793391807828E-3</v>
      </c>
      <c r="AD128" s="17">
        <v>9.126143108310265E-3</v>
      </c>
      <c r="AE128" s="17">
        <v>2.201731253940965E-2</v>
      </c>
      <c r="AF128" s="17">
        <v>0</v>
      </c>
      <c r="AG128" s="17">
        <v>3.320791484734284E-2</v>
      </c>
      <c r="AH128" s="17">
        <v>3.0553734158773469E-2</v>
      </c>
      <c r="AI128" s="17">
        <v>8.0315300915493548E-2</v>
      </c>
    </row>
    <row r="129" spans="2:35" ht="16" x14ac:dyDescent="0.2">
      <c r="B129" s="16" t="s">
        <v>86</v>
      </c>
      <c r="C129" s="17">
        <v>1.734543440012799E-2</v>
      </c>
      <c r="D129" s="17">
        <v>2.7641987489692311E-2</v>
      </c>
      <c r="E129" s="17">
        <v>1.851278272994274E-2</v>
      </c>
      <c r="F129" s="17">
        <v>2.1152340409777499E-2</v>
      </c>
      <c r="G129" s="17">
        <v>1.2549820046163691E-2</v>
      </c>
      <c r="H129" s="17">
        <v>1.395318336796917E-2</v>
      </c>
      <c r="I129" s="17">
        <v>1.266863855006199E-2</v>
      </c>
      <c r="K129" s="17">
        <v>1.9189996865855641E-2</v>
      </c>
      <c r="L129" s="17">
        <v>1.564503679421508E-2</v>
      </c>
      <c r="N129" s="17">
        <v>1.207378647071174E-2</v>
      </c>
      <c r="O129" s="17">
        <v>3.2091572965952171E-2</v>
      </c>
      <c r="P129" s="17">
        <v>9.8007501602946443E-3</v>
      </c>
      <c r="Q129" s="17">
        <v>5.5300433527377409E-2</v>
      </c>
      <c r="R129" s="17">
        <v>1.242103128340907E-2</v>
      </c>
      <c r="S129" s="17">
        <v>3.136706102198019E-2</v>
      </c>
      <c r="T129" s="17">
        <v>1.305183360135284E-2</v>
      </c>
      <c r="U129" s="17">
        <v>2.8085133293325161E-2</v>
      </c>
      <c r="V129" s="17">
        <v>1.4982337522728831E-2</v>
      </c>
      <c r="W129" s="17">
        <v>1.173670465074453E-2</v>
      </c>
      <c r="X129" s="17">
        <v>0</v>
      </c>
      <c r="Y129" s="17">
        <v>1.838113450782065E-2</v>
      </c>
      <c r="AA129" s="17">
        <v>2.3503715175237468E-2</v>
      </c>
      <c r="AB129" s="17">
        <v>1.090304361714326E-2</v>
      </c>
      <c r="AC129" s="17">
        <v>0</v>
      </c>
      <c r="AD129" s="17">
        <v>7.1466380615404163E-3</v>
      </c>
      <c r="AE129" s="17">
        <v>1.6973224097522221E-2</v>
      </c>
      <c r="AF129" s="17">
        <v>1.674039483803836E-2</v>
      </c>
      <c r="AG129" s="17">
        <v>3.5004309444496583E-2</v>
      </c>
      <c r="AH129" s="17">
        <v>3.118659079806127E-2</v>
      </c>
      <c r="AI129" s="17">
        <v>3.0104568841053461E-2</v>
      </c>
    </row>
    <row r="130" spans="2:35" ht="16" x14ac:dyDescent="0.2">
      <c r="B130" s="16" t="s">
        <v>92</v>
      </c>
      <c r="C130" s="17">
        <v>1.028539364141489E-2</v>
      </c>
      <c r="D130" s="17">
        <v>6.5782478975647306E-3</v>
      </c>
      <c r="E130" s="17">
        <v>1.233796020056872E-2</v>
      </c>
      <c r="F130" s="17">
        <v>1.487716586157385E-2</v>
      </c>
      <c r="G130" s="17">
        <v>5.9005287964983798E-3</v>
      </c>
      <c r="H130" s="17">
        <v>1.4273606343927219E-2</v>
      </c>
      <c r="I130" s="17">
        <v>8.2600489183285424E-3</v>
      </c>
      <c r="K130" s="17">
        <v>5.0896540901702956E-3</v>
      </c>
      <c r="L130" s="17">
        <v>1.542398296003146E-2</v>
      </c>
      <c r="N130" s="17">
        <v>1.212915624779878E-2</v>
      </c>
      <c r="O130" s="17">
        <v>0</v>
      </c>
      <c r="P130" s="17">
        <v>9.7138761900742322E-3</v>
      </c>
      <c r="Q130" s="17">
        <v>2.4222332421767911E-2</v>
      </c>
      <c r="R130" s="17">
        <v>9.4824864822510967E-3</v>
      </c>
      <c r="S130" s="17">
        <v>0</v>
      </c>
      <c r="T130" s="17">
        <v>7.5489598978554411E-3</v>
      </c>
      <c r="U130" s="17">
        <v>1.7880599829688329E-2</v>
      </c>
      <c r="V130" s="17">
        <v>1.367182051263474E-2</v>
      </c>
      <c r="W130" s="17">
        <v>1.539215357528345E-2</v>
      </c>
      <c r="X130" s="17">
        <v>0</v>
      </c>
      <c r="Y130" s="17">
        <v>7.0817497190712279E-3</v>
      </c>
      <c r="AA130" s="17">
        <v>0</v>
      </c>
      <c r="AB130" s="17">
        <v>1.6350473892135491E-2</v>
      </c>
      <c r="AC130" s="17">
        <v>6.674292786167161E-3</v>
      </c>
      <c r="AD130" s="17">
        <v>3.9283698144239824E-3</v>
      </c>
      <c r="AE130" s="17">
        <v>6.6153577899979764E-3</v>
      </c>
      <c r="AF130" s="17">
        <v>0</v>
      </c>
      <c r="AG130" s="17">
        <v>2.7547300626694259E-2</v>
      </c>
      <c r="AH130" s="17">
        <v>3.0765686570528031E-2</v>
      </c>
      <c r="AI130" s="17">
        <v>0</v>
      </c>
    </row>
    <row r="132" spans="2:35" ht="64" x14ac:dyDescent="0.2">
      <c r="B132" s="14" t="s">
        <v>100</v>
      </c>
    </row>
    <row r="133" spans="2:35" ht="16" x14ac:dyDescent="0.2">
      <c r="B133" s="15" t="s">
        <v>16</v>
      </c>
    </row>
    <row r="134" spans="2:35" ht="16" x14ac:dyDescent="0.2">
      <c r="B134" s="16" t="s">
        <v>89</v>
      </c>
      <c r="C134" s="17">
        <v>5.4741226022815691E-2</v>
      </c>
      <c r="D134" s="17">
        <v>0.1040635788980854</v>
      </c>
      <c r="E134" s="17">
        <v>8.463932025744561E-2</v>
      </c>
      <c r="F134" s="17">
        <v>7.5023537833502726E-2</v>
      </c>
      <c r="G134" s="17">
        <v>3.4948009934218392E-2</v>
      </c>
      <c r="H134" s="17">
        <v>2.7717389277646151E-2</v>
      </c>
      <c r="I134" s="17">
        <v>1.5593378153264731E-2</v>
      </c>
      <c r="K134" s="17">
        <v>6.0355215924229433E-2</v>
      </c>
      <c r="L134" s="17">
        <v>4.8724438869268742E-2</v>
      </c>
      <c r="N134" s="17">
        <v>7.6258828380410287E-2</v>
      </c>
      <c r="O134" s="17">
        <v>7.9684143677417621E-2</v>
      </c>
      <c r="P134" s="17">
        <v>5.7065721942216777E-2</v>
      </c>
      <c r="Q134" s="17">
        <v>1.2224942672167749E-2</v>
      </c>
      <c r="R134" s="17">
        <v>4.3626954690732238E-2</v>
      </c>
      <c r="S134" s="17">
        <v>4.28902066281776E-2</v>
      </c>
      <c r="T134" s="17">
        <v>2.855137867443289E-2</v>
      </c>
      <c r="U134" s="17">
        <v>5.5604821340814993E-2</v>
      </c>
      <c r="V134" s="17">
        <v>9.3169593658834191E-2</v>
      </c>
      <c r="W134" s="17">
        <v>5.3250352096634541E-2</v>
      </c>
      <c r="X134" s="17">
        <v>3.5606281178102363E-2</v>
      </c>
      <c r="Y134" s="17">
        <v>4.5427001297968873E-2</v>
      </c>
      <c r="AA134" s="17">
        <v>4.5634417859082212E-2</v>
      </c>
      <c r="AB134" s="17">
        <v>8.6234896406432948E-2</v>
      </c>
      <c r="AC134" s="17">
        <v>3.3367402078938541E-2</v>
      </c>
      <c r="AD134" s="17">
        <v>6.4553080423992742E-2</v>
      </c>
      <c r="AE134" s="17">
        <v>4.8036042345488389E-2</v>
      </c>
      <c r="AF134" s="17">
        <v>0.10145701287269419</v>
      </c>
      <c r="AG134" s="17">
        <v>5.5452218198813401E-2</v>
      </c>
      <c r="AH134" s="17">
        <v>1.124255614654357E-2</v>
      </c>
      <c r="AI134" s="17">
        <v>3.8571484801429502E-2</v>
      </c>
    </row>
    <row r="135" spans="2:35" ht="16" x14ac:dyDescent="0.2">
      <c r="B135" s="16" t="s">
        <v>90</v>
      </c>
      <c r="C135" s="17">
        <v>8.9002444071782663E-2</v>
      </c>
      <c r="D135" s="17">
        <v>0.1455231821838657</v>
      </c>
      <c r="E135" s="17">
        <v>0.1909723826536957</v>
      </c>
      <c r="F135" s="17">
        <v>0.1203063645619868</v>
      </c>
      <c r="G135" s="17">
        <v>6.8891114017441357E-2</v>
      </c>
      <c r="H135" s="17">
        <v>9.875179434994703E-3</v>
      </c>
      <c r="I135" s="17">
        <v>1.2824630679916269E-2</v>
      </c>
      <c r="K135" s="17">
        <v>9.5370525539610715E-2</v>
      </c>
      <c r="L135" s="17">
        <v>8.3303869597569885E-2</v>
      </c>
      <c r="N135" s="17">
        <v>4.8914581990640908E-2</v>
      </c>
      <c r="O135" s="17">
        <v>4.8459866124968817E-2</v>
      </c>
      <c r="P135" s="17">
        <v>5.7099115203831263E-2</v>
      </c>
      <c r="Q135" s="17">
        <v>9.9783376551244932E-2</v>
      </c>
      <c r="R135" s="17">
        <v>8.9637951083722606E-2</v>
      </c>
      <c r="S135" s="17">
        <v>9.1526611971020577E-2</v>
      </c>
      <c r="T135" s="17">
        <v>9.6105155160954317E-2</v>
      </c>
      <c r="U135" s="17">
        <v>0.1165164306724879</v>
      </c>
      <c r="V135" s="17">
        <v>0.14751011257122579</v>
      </c>
      <c r="W135" s="17">
        <v>6.6044892219910944E-2</v>
      </c>
      <c r="X135" s="17">
        <v>7.1745943936810566E-2</v>
      </c>
      <c r="Y135" s="17">
        <v>7.6680634309170728E-2</v>
      </c>
      <c r="AA135" s="17">
        <v>6.3683682184156029E-2</v>
      </c>
      <c r="AB135" s="17">
        <v>0.1501564921450381</v>
      </c>
      <c r="AC135" s="17">
        <v>8.6313632427945458E-2</v>
      </c>
      <c r="AD135" s="17">
        <v>8.3356383327657269E-2</v>
      </c>
      <c r="AE135" s="17">
        <v>7.4512997957380978E-2</v>
      </c>
      <c r="AF135" s="17">
        <v>1.8087427784673059E-2</v>
      </c>
      <c r="AG135" s="17">
        <v>5.5848902259214177E-2</v>
      </c>
      <c r="AH135" s="17">
        <v>7.1411104207862966E-2</v>
      </c>
      <c r="AI135" s="17">
        <v>0.1261236135520708</v>
      </c>
    </row>
    <row r="136" spans="2:35" ht="16" x14ac:dyDescent="0.2">
      <c r="B136" s="16" t="s">
        <v>83</v>
      </c>
      <c r="C136" s="17">
        <v>8.549906584708343E-2</v>
      </c>
      <c r="D136" s="17">
        <v>0.1355877274246805</v>
      </c>
      <c r="E136" s="17">
        <v>0.14640837002783061</v>
      </c>
      <c r="F136" s="17">
        <v>0.13064360761468749</v>
      </c>
      <c r="G136" s="17">
        <v>7.9071372103378709E-2</v>
      </c>
      <c r="H136" s="17">
        <v>1.7595143835082941E-2</v>
      </c>
      <c r="I136" s="17">
        <v>1.69983440080698E-2</v>
      </c>
      <c r="K136" s="17">
        <v>0.1039934794061991</v>
      </c>
      <c r="L136" s="17">
        <v>6.7030754029956605E-2</v>
      </c>
      <c r="N136" s="17">
        <v>4.7961551853195949E-2</v>
      </c>
      <c r="O136" s="17">
        <v>9.0680625357779474E-2</v>
      </c>
      <c r="P136" s="17">
        <v>7.7035695023870254E-2</v>
      </c>
      <c r="Q136" s="17">
        <v>9.318193004626589E-2</v>
      </c>
      <c r="R136" s="17">
        <v>7.0051324003174986E-2</v>
      </c>
      <c r="S136" s="17">
        <v>8.2230055971852359E-2</v>
      </c>
      <c r="T136" s="17">
        <v>0.1139116231360158</v>
      </c>
      <c r="U136" s="17">
        <v>0.1065824804912314</v>
      </c>
      <c r="V136" s="17">
        <v>0.14773610696264911</v>
      </c>
      <c r="W136" s="17">
        <v>7.4114824274138194E-2</v>
      </c>
      <c r="X136" s="17">
        <v>5.3772284679747831E-2</v>
      </c>
      <c r="Y136" s="17">
        <v>4.892257878680286E-2</v>
      </c>
      <c r="AA136" s="17">
        <v>8.8591678243479327E-2</v>
      </c>
      <c r="AB136" s="17">
        <v>0.11759258957704991</v>
      </c>
      <c r="AC136" s="17">
        <v>7.3993302195843741E-2</v>
      </c>
      <c r="AD136" s="17">
        <v>0.1313601566536006</v>
      </c>
      <c r="AE136" s="17">
        <v>6.3623353853764372E-2</v>
      </c>
      <c r="AF136" s="17">
        <v>4.9410733748522402E-2</v>
      </c>
      <c r="AG136" s="17">
        <v>4.2594063381485622E-2</v>
      </c>
      <c r="AH136" s="17">
        <v>5.7044507717879063E-2</v>
      </c>
      <c r="AI136" s="17">
        <v>9.2172307656267882E-2</v>
      </c>
    </row>
    <row r="137" spans="2:35" ht="16" x14ac:dyDescent="0.2">
      <c r="B137" s="16" t="s">
        <v>91</v>
      </c>
      <c r="C137" s="17">
        <v>0.12332274610716989</v>
      </c>
      <c r="D137" s="17">
        <v>0.18224253285603439</v>
      </c>
      <c r="E137" s="17">
        <v>0.18385201101924281</v>
      </c>
      <c r="F137" s="17">
        <v>0.15446937637217029</v>
      </c>
      <c r="G137" s="17">
        <v>0.15809288756539791</v>
      </c>
      <c r="H137" s="17">
        <v>5.4178090120175049E-2</v>
      </c>
      <c r="I137" s="17">
        <v>2.7913482037302088E-2</v>
      </c>
      <c r="K137" s="17">
        <v>0.1234334420239868</v>
      </c>
      <c r="L137" s="17">
        <v>0.12394212960704371</v>
      </c>
      <c r="N137" s="17">
        <v>0.1030346919889827</v>
      </c>
      <c r="O137" s="17">
        <v>7.9053897830950542E-2</v>
      </c>
      <c r="P137" s="17">
        <v>0.1180249897712853</v>
      </c>
      <c r="Q137" s="17">
        <v>0.140818667258721</v>
      </c>
      <c r="R137" s="17">
        <v>0.1237322135783399</v>
      </c>
      <c r="S137" s="17">
        <v>0.14378718879026911</v>
      </c>
      <c r="T137" s="17">
        <v>0.13723810893458269</v>
      </c>
      <c r="U137" s="17">
        <v>0.1680558307644005</v>
      </c>
      <c r="V137" s="17">
        <v>0.15769794847116389</v>
      </c>
      <c r="W137" s="17">
        <v>0.1034561878982773</v>
      </c>
      <c r="X137" s="17">
        <v>8.5214727110933225E-2</v>
      </c>
      <c r="Y137" s="17">
        <v>8.8247777174353545E-2</v>
      </c>
      <c r="AA137" s="17">
        <v>0.1261604171324984</v>
      </c>
      <c r="AB137" s="17">
        <v>0.1447143355785713</v>
      </c>
      <c r="AC137" s="17">
        <v>0.1030618943130498</v>
      </c>
      <c r="AD137" s="17">
        <v>0.1940823789828427</v>
      </c>
      <c r="AE137" s="17">
        <v>0.1008038888024177</v>
      </c>
      <c r="AF137" s="17">
        <v>8.4357340370709508E-2</v>
      </c>
      <c r="AG137" s="17">
        <v>7.2919692582451734E-2</v>
      </c>
      <c r="AH137" s="17">
        <v>9.3187789696098755E-2</v>
      </c>
      <c r="AI137" s="17">
        <v>0.14161935376471099</v>
      </c>
    </row>
    <row r="138" spans="2:35" ht="16" x14ac:dyDescent="0.2">
      <c r="B138" s="16" t="s">
        <v>85</v>
      </c>
      <c r="C138" s="17">
        <v>0.10112697179078931</v>
      </c>
      <c r="D138" s="17">
        <v>0.1343228349011856</v>
      </c>
      <c r="E138" s="17">
        <v>0.1050279410313462</v>
      </c>
      <c r="F138" s="17">
        <v>0.1126219605242169</v>
      </c>
      <c r="G138" s="17">
        <v>0.1135984144158462</v>
      </c>
      <c r="H138" s="17">
        <v>9.3383346678577339E-2</v>
      </c>
      <c r="I138" s="17">
        <v>6.1692367734656917E-2</v>
      </c>
      <c r="K138" s="17">
        <v>0.1095599602878259</v>
      </c>
      <c r="L138" s="17">
        <v>9.3481850352364004E-2</v>
      </c>
      <c r="N138" s="17">
        <v>0.13562940597195239</v>
      </c>
      <c r="O138" s="17">
        <v>3.1660780570502867E-2</v>
      </c>
      <c r="P138" s="17">
        <v>0.1108847373439355</v>
      </c>
      <c r="Q138" s="17">
        <v>9.4869885579353747E-2</v>
      </c>
      <c r="R138" s="17">
        <v>7.5900322753758034E-2</v>
      </c>
      <c r="S138" s="17">
        <v>0.11826691309088889</v>
      </c>
      <c r="T138" s="17">
        <v>0.1042518594733923</v>
      </c>
      <c r="U138" s="17">
        <v>8.6924813993705649E-2</v>
      </c>
      <c r="V138" s="17">
        <v>0.1030202603647027</v>
      </c>
      <c r="W138" s="17">
        <v>0.1052028898490438</v>
      </c>
      <c r="X138" s="17">
        <v>0.13959463426774979</v>
      </c>
      <c r="Y138" s="17">
        <v>7.1830889058991404E-2</v>
      </c>
      <c r="AA138" s="17">
        <v>7.9031518652012925E-2</v>
      </c>
      <c r="AB138" s="17">
        <v>0.10531070803546121</v>
      </c>
      <c r="AC138" s="17">
        <v>0.1068453487346825</v>
      </c>
      <c r="AD138" s="17">
        <v>9.2885706740666846E-2</v>
      </c>
      <c r="AE138" s="17">
        <v>0.11038378293477361</v>
      </c>
      <c r="AF138" s="17">
        <v>0.15554470410683621</v>
      </c>
      <c r="AG138" s="17">
        <v>0.1023448946491398</v>
      </c>
      <c r="AH138" s="17">
        <v>8.9708844409433761E-2</v>
      </c>
      <c r="AI138" s="17">
        <v>9.3744168837975386E-2</v>
      </c>
    </row>
    <row r="139" spans="2:35" ht="16" x14ac:dyDescent="0.2">
      <c r="B139" s="16" t="s">
        <v>86</v>
      </c>
      <c r="C139" s="17">
        <v>0.32909303505997373</v>
      </c>
      <c r="D139" s="17">
        <v>0.1726115021126273</v>
      </c>
      <c r="E139" s="17">
        <v>0.20301310934048039</v>
      </c>
      <c r="F139" s="17">
        <v>0.28236767112166578</v>
      </c>
      <c r="G139" s="17">
        <v>0.41729789565300962</v>
      </c>
      <c r="H139" s="17">
        <v>0.46120899367090162</v>
      </c>
      <c r="I139" s="17">
        <v>0.41263740969328111</v>
      </c>
      <c r="K139" s="17">
        <v>0.3128395157885478</v>
      </c>
      <c r="L139" s="17">
        <v>0.34526245295183128</v>
      </c>
      <c r="N139" s="17">
        <v>0.34170785977802087</v>
      </c>
      <c r="O139" s="17">
        <v>0.50946428670704191</v>
      </c>
      <c r="P139" s="17">
        <v>0.34680828890708593</v>
      </c>
      <c r="Q139" s="17">
        <v>0.32405281103889549</v>
      </c>
      <c r="R139" s="17">
        <v>0.40012878470836899</v>
      </c>
      <c r="S139" s="17">
        <v>0.27946977722766497</v>
      </c>
      <c r="T139" s="17">
        <v>0.30318989678145608</v>
      </c>
      <c r="U139" s="17">
        <v>0.30133625645561779</v>
      </c>
      <c r="V139" s="17">
        <v>0.21816606493000351</v>
      </c>
      <c r="W139" s="17">
        <v>0.34816388578698598</v>
      </c>
      <c r="X139" s="17">
        <v>0.33059277983935881</v>
      </c>
      <c r="Y139" s="17">
        <v>0.39750838476148481</v>
      </c>
      <c r="AA139" s="17">
        <v>0.32737459832905158</v>
      </c>
      <c r="AB139" s="17">
        <v>0.26393705508657023</v>
      </c>
      <c r="AC139" s="17">
        <v>0.34723959973305668</v>
      </c>
      <c r="AD139" s="17">
        <v>0.29791040918135342</v>
      </c>
      <c r="AE139" s="17">
        <v>0.3736628101727883</v>
      </c>
      <c r="AF139" s="17">
        <v>0.33549210433117133</v>
      </c>
      <c r="AG139" s="17">
        <v>0.28473061100078012</v>
      </c>
      <c r="AH139" s="17">
        <v>0.3796600103325885</v>
      </c>
      <c r="AI139" s="17">
        <v>0.39592586710442801</v>
      </c>
    </row>
    <row r="140" spans="2:35" ht="16" x14ac:dyDescent="0.2">
      <c r="B140" s="16" t="s">
        <v>92</v>
      </c>
      <c r="C140" s="17">
        <v>0.21721451110038531</v>
      </c>
      <c r="D140" s="17">
        <v>0.12564864162352099</v>
      </c>
      <c r="E140" s="17">
        <v>8.6086865669958879E-2</v>
      </c>
      <c r="F140" s="17">
        <v>0.12456748197176989</v>
      </c>
      <c r="G140" s="17">
        <v>0.1281003063107079</v>
      </c>
      <c r="H140" s="17">
        <v>0.33604185698262229</v>
      </c>
      <c r="I140" s="17">
        <v>0.45234038769350909</v>
      </c>
      <c r="K140" s="17">
        <v>0.19444786102960029</v>
      </c>
      <c r="L140" s="17">
        <v>0.23825450459196601</v>
      </c>
      <c r="N140" s="17">
        <v>0.24649308003679679</v>
      </c>
      <c r="O140" s="17">
        <v>0.16099639973133881</v>
      </c>
      <c r="P140" s="17">
        <v>0.23308145180777509</v>
      </c>
      <c r="Q140" s="17">
        <v>0.23506838685335149</v>
      </c>
      <c r="R140" s="17">
        <v>0.19692244918190319</v>
      </c>
      <c r="S140" s="17">
        <v>0.2418292463201264</v>
      </c>
      <c r="T140" s="17">
        <v>0.216751977839166</v>
      </c>
      <c r="U140" s="17">
        <v>0.16497936628174181</v>
      </c>
      <c r="V140" s="17">
        <v>0.13269991304142059</v>
      </c>
      <c r="W140" s="17">
        <v>0.24976696787500921</v>
      </c>
      <c r="X140" s="17">
        <v>0.28347334898729731</v>
      </c>
      <c r="Y140" s="17">
        <v>0.27138273461122769</v>
      </c>
      <c r="AA140" s="17">
        <v>0.26952368759971951</v>
      </c>
      <c r="AB140" s="17">
        <v>0.13205392317087641</v>
      </c>
      <c r="AC140" s="17">
        <v>0.2491788205164833</v>
      </c>
      <c r="AD140" s="17">
        <v>0.13585188468988649</v>
      </c>
      <c r="AE140" s="17">
        <v>0.22897712393338671</v>
      </c>
      <c r="AF140" s="17">
        <v>0.25565067678539349</v>
      </c>
      <c r="AG140" s="17">
        <v>0.38610961792811521</v>
      </c>
      <c r="AH140" s="17">
        <v>0.29774518748959339</v>
      </c>
      <c r="AI140" s="17">
        <v>0.11184320428311741</v>
      </c>
    </row>
    <row r="142" spans="2:35" ht="64" x14ac:dyDescent="0.2">
      <c r="B142" s="14" t="s">
        <v>101</v>
      </c>
    </row>
    <row r="143" spans="2:35" ht="16" x14ac:dyDescent="0.2">
      <c r="B143" s="15" t="s">
        <v>16</v>
      </c>
    </row>
    <row r="144" spans="2:35" ht="16" x14ac:dyDescent="0.2">
      <c r="B144" s="16" t="s">
        <v>89</v>
      </c>
      <c r="C144" s="17">
        <v>0.11378344231408009</v>
      </c>
      <c r="D144" s="17">
        <v>0.12108034392510771</v>
      </c>
      <c r="E144" s="17">
        <v>0.1436289031513282</v>
      </c>
      <c r="F144" s="17">
        <v>0.1125722657006627</v>
      </c>
      <c r="G144" s="17">
        <v>0.12312812905897511</v>
      </c>
      <c r="H144" s="17">
        <v>0.1195088628638669</v>
      </c>
      <c r="I144" s="17">
        <v>7.4312068799462602E-2</v>
      </c>
      <c r="K144" s="17">
        <v>0.11323360353755479</v>
      </c>
      <c r="L144" s="17">
        <v>0.1125082617174777</v>
      </c>
      <c r="N144" s="17">
        <v>0.1437131647800266</v>
      </c>
      <c r="O144" s="17">
        <v>6.232227034351645E-2</v>
      </c>
      <c r="P144" s="17">
        <v>0.1191007230839678</v>
      </c>
      <c r="Q144" s="17">
        <v>0.1191063832413933</v>
      </c>
      <c r="R144" s="17">
        <v>0.1229294716444134</v>
      </c>
      <c r="S144" s="17">
        <v>0.1332588630145802</v>
      </c>
      <c r="T144" s="17">
        <v>5.399739284481294E-2</v>
      </c>
      <c r="U144" s="17">
        <v>0.10307335741517799</v>
      </c>
      <c r="V144" s="17">
        <v>0.13136002118371889</v>
      </c>
      <c r="W144" s="17">
        <v>0.1284507287657303</v>
      </c>
      <c r="X144" s="17">
        <v>9.6635554410708036E-2</v>
      </c>
      <c r="Y144" s="17">
        <v>9.1078576007262504E-2</v>
      </c>
      <c r="AA144" s="17">
        <v>8.9097871193859549E-2</v>
      </c>
      <c r="AB144" s="17">
        <v>0.15946062299891331</v>
      </c>
      <c r="AC144" s="17">
        <v>0.13447254508798459</v>
      </c>
      <c r="AD144" s="17">
        <v>0.14929342963238479</v>
      </c>
      <c r="AE144" s="17">
        <v>9.8006599569308545E-2</v>
      </c>
      <c r="AF144" s="17">
        <v>0.15125575947278341</v>
      </c>
      <c r="AG144" s="17">
        <v>7.6132585949956616E-2</v>
      </c>
      <c r="AH144" s="17">
        <v>5.1397459122604038E-2</v>
      </c>
      <c r="AI144" s="17">
        <v>9.3646153825781009E-2</v>
      </c>
    </row>
    <row r="145" spans="2:35" ht="16" x14ac:dyDescent="0.2">
      <c r="B145" s="16" t="s">
        <v>90</v>
      </c>
      <c r="C145" s="17">
        <v>0.2097321426757108</v>
      </c>
      <c r="D145" s="17">
        <v>0.19737739252322489</v>
      </c>
      <c r="E145" s="17">
        <v>0.29285981231689873</v>
      </c>
      <c r="F145" s="17">
        <v>0.27168895607538052</v>
      </c>
      <c r="G145" s="17">
        <v>0.19723367750933299</v>
      </c>
      <c r="H145" s="17">
        <v>0.1775020003795624</v>
      </c>
      <c r="I145" s="17">
        <v>0.13204537892390961</v>
      </c>
      <c r="K145" s="17">
        <v>0.23651038044255471</v>
      </c>
      <c r="L145" s="17">
        <v>0.18394548135849151</v>
      </c>
      <c r="N145" s="17">
        <v>0.1876766274807157</v>
      </c>
      <c r="O145" s="17">
        <v>0.18242179257524091</v>
      </c>
      <c r="P145" s="17">
        <v>0.1937347719388221</v>
      </c>
      <c r="Q145" s="17">
        <v>0.14762657501580789</v>
      </c>
      <c r="R145" s="17">
        <v>0.2165082275223327</v>
      </c>
      <c r="S145" s="17">
        <v>0.21701474860505501</v>
      </c>
      <c r="T145" s="17">
        <v>0.20989306879716799</v>
      </c>
      <c r="U145" s="17">
        <v>0.2428350996534345</v>
      </c>
      <c r="V145" s="17">
        <v>0.22261894164089779</v>
      </c>
      <c r="W145" s="17">
        <v>0.22525029549594389</v>
      </c>
      <c r="X145" s="17">
        <v>0.19182801206196309</v>
      </c>
      <c r="Y145" s="17">
        <v>0.2025115567998948</v>
      </c>
      <c r="AA145" s="17">
        <v>0.20192999124573069</v>
      </c>
      <c r="AB145" s="17">
        <v>0.27504493800048307</v>
      </c>
      <c r="AC145" s="17">
        <v>0.20753195178481859</v>
      </c>
      <c r="AD145" s="17">
        <v>0.24562255747633621</v>
      </c>
      <c r="AE145" s="17">
        <v>0.1795772473913842</v>
      </c>
      <c r="AF145" s="17">
        <v>0.21893071110554491</v>
      </c>
      <c r="AG145" s="17">
        <v>0.1448902567697205</v>
      </c>
      <c r="AH145" s="17">
        <v>0.1483948573566212</v>
      </c>
      <c r="AI145" s="17">
        <v>0.22346620303511069</v>
      </c>
    </row>
    <row r="146" spans="2:35" ht="16" x14ac:dyDescent="0.2">
      <c r="B146" s="16" t="s">
        <v>83</v>
      </c>
      <c r="C146" s="17">
        <v>0.12534467147611161</v>
      </c>
      <c r="D146" s="17">
        <v>0.18494096363925999</v>
      </c>
      <c r="E146" s="17">
        <v>0.16952249204038949</v>
      </c>
      <c r="F146" s="17">
        <v>0.18529017698345179</v>
      </c>
      <c r="G146" s="17">
        <v>0.1131341948021292</v>
      </c>
      <c r="H146" s="17">
        <v>4.8548748784844907E-2</v>
      </c>
      <c r="I146" s="17">
        <v>6.2764200854097368E-2</v>
      </c>
      <c r="K146" s="17">
        <v>0.124373501473305</v>
      </c>
      <c r="L146" s="17">
        <v>0.12619996015663279</v>
      </c>
      <c r="N146" s="17">
        <v>9.1053324963322024E-2</v>
      </c>
      <c r="O146" s="17">
        <v>0.19596577139305649</v>
      </c>
      <c r="P146" s="17">
        <v>0.1002146909808556</v>
      </c>
      <c r="Q146" s="17">
        <v>0.18991049293253071</v>
      </c>
      <c r="R146" s="17">
        <v>0.1121443447420878</v>
      </c>
      <c r="S146" s="17">
        <v>0.13771044869931931</v>
      </c>
      <c r="T146" s="17">
        <v>0.16227420495941949</v>
      </c>
      <c r="U146" s="17">
        <v>0.14485479266387699</v>
      </c>
      <c r="V146" s="17">
        <v>0.1437877359711861</v>
      </c>
      <c r="W146" s="17">
        <v>0.1360709555261978</v>
      </c>
      <c r="X146" s="17">
        <v>6.1082250047198583E-2</v>
      </c>
      <c r="Y146" s="17">
        <v>9.1202120297538214E-2</v>
      </c>
      <c r="AA146" s="17">
        <v>0.15371826633027921</v>
      </c>
      <c r="AB146" s="17">
        <v>0.1425947982800938</v>
      </c>
      <c r="AC146" s="17">
        <v>0.1212970797789016</v>
      </c>
      <c r="AD146" s="17">
        <v>0.126330952885506</v>
      </c>
      <c r="AE146" s="17">
        <v>0.1237338027588316</v>
      </c>
      <c r="AF146" s="17">
        <v>8.4808360012853926E-2</v>
      </c>
      <c r="AG146" s="17">
        <v>7.8735951900226295E-2</v>
      </c>
      <c r="AH146" s="17">
        <v>0.10374095134370979</v>
      </c>
      <c r="AI146" s="17">
        <v>0.1236123854752276</v>
      </c>
    </row>
    <row r="147" spans="2:35" ht="16" x14ac:dyDescent="0.2">
      <c r="B147" s="16" t="s">
        <v>91</v>
      </c>
      <c r="C147" s="17">
        <v>0.11414771704408019</v>
      </c>
      <c r="D147" s="17">
        <v>0.14828215214821239</v>
      </c>
      <c r="E147" s="17">
        <v>0.1114898177896021</v>
      </c>
      <c r="F147" s="17">
        <v>0.1086057113444216</v>
      </c>
      <c r="G147" s="17">
        <v>0.14484017248694001</v>
      </c>
      <c r="H147" s="17">
        <v>0.1146656800458155</v>
      </c>
      <c r="I147" s="17">
        <v>7.2858156148891157E-2</v>
      </c>
      <c r="K147" s="17">
        <v>0.1103905362459877</v>
      </c>
      <c r="L147" s="17">
        <v>0.11765978228714261</v>
      </c>
      <c r="N147" s="17">
        <v>0.11123063432778819</v>
      </c>
      <c r="O147" s="17">
        <v>0.15370235505818089</v>
      </c>
      <c r="P147" s="17">
        <v>7.9947599000869521E-2</v>
      </c>
      <c r="Q147" s="17">
        <v>7.2752203849041658E-2</v>
      </c>
      <c r="R147" s="17">
        <v>0.1042063549762373</v>
      </c>
      <c r="S147" s="17">
        <v>9.8449356355628626E-2</v>
      </c>
      <c r="T147" s="17">
        <v>0.11148681087665439</v>
      </c>
      <c r="U147" s="17">
        <v>0.15525447160899941</v>
      </c>
      <c r="V147" s="17">
        <v>0.1275498450079578</v>
      </c>
      <c r="W147" s="17">
        <v>0.10195880178629629</v>
      </c>
      <c r="X147" s="17">
        <v>0.13103701987904651</v>
      </c>
      <c r="Y147" s="17">
        <v>0.10993470554192469</v>
      </c>
      <c r="AA147" s="17">
        <v>7.7478122821035389E-2</v>
      </c>
      <c r="AB147" s="17">
        <v>0.12507679888173939</v>
      </c>
      <c r="AC147" s="17">
        <v>8.3540245118922524E-2</v>
      </c>
      <c r="AD147" s="17">
        <v>0.15038217687655561</v>
      </c>
      <c r="AE147" s="17">
        <v>0.1098316455814662</v>
      </c>
      <c r="AF147" s="17">
        <v>8.6228371130255249E-2</v>
      </c>
      <c r="AG147" s="17">
        <v>9.1772138109987703E-2</v>
      </c>
      <c r="AH147" s="17">
        <v>0.12844302143922201</v>
      </c>
      <c r="AI147" s="17">
        <v>0.16777671325209961</v>
      </c>
    </row>
    <row r="148" spans="2:35" ht="16" x14ac:dyDescent="0.2">
      <c r="B148" s="16" t="s">
        <v>85</v>
      </c>
      <c r="C148" s="17">
        <v>6.0286679379571342E-2</v>
      </c>
      <c r="D148" s="17">
        <v>9.7277654155539808E-2</v>
      </c>
      <c r="E148" s="17">
        <v>5.6267509992799981E-2</v>
      </c>
      <c r="F148" s="17">
        <v>4.7783306537816907E-2</v>
      </c>
      <c r="G148" s="17">
        <v>6.8812890076726987E-2</v>
      </c>
      <c r="H148" s="17">
        <v>5.2699848913135693E-2</v>
      </c>
      <c r="I148" s="17">
        <v>4.7314489900105193E-2</v>
      </c>
      <c r="K148" s="17">
        <v>5.7993784910954957E-2</v>
      </c>
      <c r="L148" s="17">
        <v>6.2883248847933462E-2</v>
      </c>
      <c r="N148" s="17">
        <v>6.1212338034366681E-2</v>
      </c>
      <c r="O148" s="17">
        <v>9.4771166631407028E-2</v>
      </c>
      <c r="P148" s="17">
        <v>4.0109103004019153E-2</v>
      </c>
      <c r="Q148" s="17">
        <v>7.2231016068075055E-2</v>
      </c>
      <c r="R148" s="17">
        <v>5.1050200633975883E-2</v>
      </c>
      <c r="S148" s="17">
        <v>3.4732320229790399E-2</v>
      </c>
      <c r="T148" s="17">
        <v>7.5353631939351379E-2</v>
      </c>
      <c r="U148" s="17">
        <v>4.7666310893313357E-2</v>
      </c>
      <c r="V148" s="17">
        <v>7.6444401115962235E-2</v>
      </c>
      <c r="W148" s="17">
        <v>4.9646795267223147E-2</v>
      </c>
      <c r="X148" s="17">
        <v>6.7465533809420816E-2</v>
      </c>
      <c r="Y148" s="17">
        <v>7.254907607404916E-2</v>
      </c>
      <c r="AA148" s="17">
        <v>4.5552148520369852E-2</v>
      </c>
      <c r="AB148" s="17">
        <v>2.673393793871609E-2</v>
      </c>
      <c r="AC148" s="17">
        <v>8.0877666165406148E-2</v>
      </c>
      <c r="AD148" s="17">
        <v>7.7172269971849047E-2</v>
      </c>
      <c r="AE148" s="17">
        <v>7.4197851378403706E-2</v>
      </c>
      <c r="AF148" s="17">
        <v>8.6603128569798085E-2</v>
      </c>
      <c r="AG148" s="17">
        <v>7.545768531595512E-2</v>
      </c>
      <c r="AH148" s="17">
        <v>3.9793387767063509E-2</v>
      </c>
      <c r="AI148" s="17">
        <v>8.7150945262350274E-2</v>
      </c>
    </row>
    <row r="149" spans="2:35" ht="16" x14ac:dyDescent="0.2">
      <c r="B149" s="16" t="s">
        <v>86</v>
      </c>
      <c r="C149" s="17">
        <v>0.1713362768570256</v>
      </c>
      <c r="D149" s="17">
        <v>0.14070279957194379</v>
      </c>
      <c r="E149" s="17">
        <v>0.1245528986814827</v>
      </c>
      <c r="F149" s="17">
        <v>0.1493290731837518</v>
      </c>
      <c r="G149" s="17">
        <v>0.22576829106876789</v>
      </c>
      <c r="H149" s="17">
        <v>0.21286775376452391</v>
      </c>
      <c r="I149" s="17">
        <v>0.17529559564045469</v>
      </c>
      <c r="K149" s="17">
        <v>0.1570906302616801</v>
      </c>
      <c r="L149" s="17">
        <v>0.18626968995464391</v>
      </c>
      <c r="N149" s="17">
        <v>0.1491392432031266</v>
      </c>
      <c r="O149" s="17">
        <v>0.170015604136625</v>
      </c>
      <c r="P149" s="17">
        <v>0.24379890418832531</v>
      </c>
      <c r="Q149" s="17">
        <v>0.1179214804907819</v>
      </c>
      <c r="R149" s="17">
        <v>0.22172315163036099</v>
      </c>
      <c r="S149" s="17">
        <v>0.17470820494790729</v>
      </c>
      <c r="T149" s="17">
        <v>0.1639843563561118</v>
      </c>
      <c r="U149" s="17">
        <v>0.1310962198760052</v>
      </c>
      <c r="V149" s="17">
        <v>0.1585545922841517</v>
      </c>
      <c r="W149" s="17">
        <v>0.16854321946091319</v>
      </c>
      <c r="X149" s="17">
        <v>0.2186853331347903</v>
      </c>
      <c r="Y149" s="17">
        <v>0.14086147433401139</v>
      </c>
      <c r="AA149" s="17">
        <v>0.1218444925759543</v>
      </c>
      <c r="AB149" s="17">
        <v>0.11776703357771991</v>
      </c>
      <c r="AC149" s="17">
        <v>0.19632386058433041</v>
      </c>
      <c r="AD149" s="17">
        <v>0.16148936266932201</v>
      </c>
      <c r="AE149" s="17">
        <v>0.1928766332652431</v>
      </c>
      <c r="AF149" s="17">
        <v>0.16837245797920361</v>
      </c>
      <c r="AG149" s="17">
        <v>0.21430894200466061</v>
      </c>
      <c r="AH149" s="17">
        <v>0.26863110708254812</v>
      </c>
      <c r="AI149" s="17">
        <v>0.17098185099372151</v>
      </c>
    </row>
    <row r="150" spans="2:35" ht="16" x14ac:dyDescent="0.2">
      <c r="B150" s="16" t="s">
        <v>92</v>
      </c>
      <c r="C150" s="17">
        <v>0.20536907025342019</v>
      </c>
      <c r="D150" s="17">
        <v>0.11033869403671109</v>
      </c>
      <c r="E150" s="17">
        <v>0.10167856602749881</v>
      </c>
      <c r="F150" s="17">
        <v>0.1247305101745146</v>
      </c>
      <c r="G150" s="17">
        <v>0.1270826449971279</v>
      </c>
      <c r="H150" s="17">
        <v>0.27420710524825082</v>
      </c>
      <c r="I150" s="17">
        <v>0.43541010973307942</v>
      </c>
      <c r="K150" s="17">
        <v>0.2004075631279629</v>
      </c>
      <c r="L150" s="17">
        <v>0.21053357567767819</v>
      </c>
      <c r="N150" s="17">
        <v>0.25597466721065398</v>
      </c>
      <c r="O150" s="17">
        <v>0.14080103986197329</v>
      </c>
      <c r="P150" s="17">
        <v>0.22309420780314071</v>
      </c>
      <c r="Q150" s="17">
        <v>0.28045184840236959</v>
      </c>
      <c r="R150" s="17">
        <v>0.17143824885059181</v>
      </c>
      <c r="S150" s="17">
        <v>0.20412605814771889</v>
      </c>
      <c r="T150" s="17">
        <v>0.22301053422648201</v>
      </c>
      <c r="U150" s="17">
        <v>0.17521974788919259</v>
      </c>
      <c r="V150" s="17">
        <v>0.13968446279612509</v>
      </c>
      <c r="W150" s="17">
        <v>0.19007920369769529</v>
      </c>
      <c r="X150" s="17">
        <v>0.23326629665687251</v>
      </c>
      <c r="Y150" s="17">
        <v>0.29186249094531908</v>
      </c>
      <c r="AA150" s="17">
        <v>0.31037910731277091</v>
      </c>
      <c r="AB150" s="17">
        <v>0.1533218703223343</v>
      </c>
      <c r="AC150" s="17">
        <v>0.17595665147963621</v>
      </c>
      <c r="AD150" s="17">
        <v>8.9709250488046316E-2</v>
      </c>
      <c r="AE150" s="17">
        <v>0.22177622005536271</v>
      </c>
      <c r="AF150" s="17">
        <v>0.20380121172956089</v>
      </c>
      <c r="AG150" s="17">
        <v>0.31870243994949321</v>
      </c>
      <c r="AH150" s="17">
        <v>0.25959921588823143</v>
      </c>
      <c r="AI150" s="17">
        <v>0.1333657481557092</v>
      </c>
    </row>
    <row r="152" spans="2:35" ht="48" x14ac:dyDescent="0.2">
      <c r="B152" s="14" t="s">
        <v>102</v>
      </c>
    </row>
    <row r="153" spans="2:35" ht="16" x14ac:dyDescent="0.2">
      <c r="B153" s="15" t="s">
        <v>16</v>
      </c>
    </row>
    <row r="154" spans="2:35" ht="16" x14ac:dyDescent="0.2">
      <c r="B154" s="16" t="s">
        <v>89</v>
      </c>
      <c r="C154" s="17">
        <v>0.33069699574090278</v>
      </c>
      <c r="D154" s="17">
        <v>0.54575051473595748</v>
      </c>
      <c r="E154" s="17">
        <v>0.49476676058711588</v>
      </c>
      <c r="F154" s="17">
        <v>0.44241839059296589</v>
      </c>
      <c r="G154" s="17">
        <v>0.28605382624232129</v>
      </c>
      <c r="H154" s="17">
        <v>0.17950186170103799</v>
      </c>
      <c r="I154" s="17">
        <v>0.1021935983361925</v>
      </c>
      <c r="K154" s="17">
        <v>0.30898974032649518</v>
      </c>
      <c r="L154" s="17">
        <v>0.35129853857666848</v>
      </c>
      <c r="N154" s="17">
        <v>0.32124866961200987</v>
      </c>
      <c r="O154" s="17">
        <v>0.22850145926949289</v>
      </c>
      <c r="P154" s="17">
        <v>0.3715503757828264</v>
      </c>
      <c r="Q154" s="17">
        <v>0.32804283862988032</v>
      </c>
      <c r="R154" s="17">
        <v>0.30494204955035598</v>
      </c>
      <c r="S154" s="17">
        <v>0.33403552024042787</v>
      </c>
      <c r="T154" s="17">
        <v>0.29183225090875892</v>
      </c>
      <c r="U154" s="17">
        <v>0.330643295805083</v>
      </c>
      <c r="V154" s="17">
        <v>0.42328306054605341</v>
      </c>
      <c r="W154" s="17">
        <v>0.31343181731180081</v>
      </c>
      <c r="X154" s="17">
        <v>0.33605811246667328</v>
      </c>
      <c r="Y154" s="17">
        <v>0.28760055313964861</v>
      </c>
      <c r="AA154" s="17">
        <v>0.33363168090599832</v>
      </c>
      <c r="AB154" s="17">
        <v>0.39604353829135891</v>
      </c>
      <c r="AC154" s="17">
        <v>0.27735054901906608</v>
      </c>
      <c r="AD154" s="17">
        <v>0.45461303815994158</v>
      </c>
      <c r="AE154" s="17">
        <v>0.28553118691755602</v>
      </c>
      <c r="AF154" s="17">
        <v>0.37371951327181913</v>
      </c>
      <c r="AG154" s="17">
        <v>0.28126571660300048</v>
      </c>
      <c r="AH154" s="17">
        <v>0.24831538533417361</v>
      </c>
      <c r="AI154" s="17">
        <v>0.24057082149620171</v>
      </c>
    </row>
    <row r="155" spans="2:35" ht="16" x14ac:dyDescent="0.2">
      <c r="B155" s="16" t="s">
        <v>90</v>
      </c>
      <c r="C155" s="17">
        <v>0.14968839483873639</v>
      </c>
      <c r="D155" s="17">
        <v>0.17026289813552681</v>
      </c>
      <c r="E155" s="17">
        <v>0.1940461499714782</v>
      </c>
      <c r="F155" s="17">
        <v>0.16064360653061191</v>
      </c>
      <c r="G155" s="17">
        <v>0.16694563435828269</v>
      </c>
      <c r="H155" s="17">
        <v>9.7740765305542543E-2</v>
      </c>
      <c r="I155" s="17">
        <v>0.11190270248076301</v>
      </c>
      <c r="K155" s="17">
        <v>0.1439202340068087</v>
      </c>
      <c r="L155" s="17">
        <v>0.15544646213756341</v>
      </c>
      <c r="N155" s="17">
        <v>0.12876637297897051</v>
      </c>
      <c r="O155" s="17">
        <v>0.20527792107607609</v>
      </c>
      <c r="P155" s="17">
        <v>0.12551868942420721</v>
      </c>
      <c r="Q155" s="17">
        <v>0.13299541072683041</v>
      </c>
      <c r="R155" s="17">
        <v>0.1313587113720551</v>
      </c>
      <c r="S155" s="17">
        <v>0.14186612763981499</v>
      </c>
      <c r="T155" s="17">
        <v>0.1659652036598516</v>
      </c>
      <c r="U155" s="17">
        <v>0.14640066653200859</v>
      </c>
      <c r="V155" s="17">
        <v>0.19229221773058891</v>
      </c>
      <c r="W155" s="17">
        <v>0.15319508474662791</v>
      </c>
      <c r="X155" s="17">
        <v>0.16828129304251341</v>
      </c>
      <c r="Y155" s="17">
        <v>0.1051577089599233</v>
      </c>
      <c r="AA155" s="17">
        <v>0.13901171306553539</v>
      </c>
      <c r="AB155" s="17">
        <v>0.1791436319295345</v>
      </c>
      <c r="AC155" s="17">
        <v>0.1968475092896512</v>
      </c>
      <c r="AD155" s="17">
        <v>0.18324439036558349</v>
      </c>
      <c r="AE155" s="17">
        <v>0.11146072686920711</v>
      </c>
      <c r="AF155" s="17">
        <v>0.13753629218944671</v>
      </c>
      <c r="AG155" s="17">
        <v>8.77878914715573E-2</v>
      </c>
      <c r="AH155" s="17">
        <v>0.14326771331220339</v>
      </c>
      <c r="AI155" s="17">
        <v>0.1969361248141937</v>
      </c>
    </row>
    <row r="156" spans="2:35" ht="16" x14ac:dyDescent="0.2">
      <c r="B156" s="16" t="s">
        <v>83</v>
      </c>
      <c r="C156" s="17">
        <v>6.7030675703438278E-2</v>
      </c>
      <c r="D156" s="17">
        <v>9.527046195772304E-2</v>
      </c>
      <c r="E156" s="17">
        <v>7.5386184132638631E-2</v>
      </c>
      <c r="F156" s="17">
        <v>9.5903262861229577E-2</v>
      </c>
      <c r="G156" s="17">
        <v>5.5922785718223768E-2</v>
      </c>
      <c r="H156" s="17">
        <v>4.5432053787288963E-2</v>
      </c>
      <c r="I156" s="17">
        <v>4.1640738083024612E-2</v>
      </c>
      <c r="K156" s="17">
        <v>6.6362411002981847E-2</v>
      </c>
      <c r="L156" s="17">
        <v>6.7255549228097927E-2</v>
      </c>
      <c r="N156" s="17">
        <v>4.791571966713979E-2</v>
      </c>
      <c r="O156" s="17">
        <v>5.0557854696769322E-2</v>
      </c>
      <c r="P156" s="17">
        <v>5.770954560719406E-2</v>
      </c>
      <c r="Q156" s="17">
        <v>2.471587077537404E-2</v>
      </c>
      <c r="R156" s="17">
        <v>8.2216796897081529E-2</v>
      </c>
      <c r="S156" s="17">
        <v>6.0521223499825992E-2</v>
      </c>
      <c r="T156" s="17">
        <v>9.139155678224728E-2</v>
      </c>
      <c r="U156" s="17">
        <v>9.1602200929150071E-2</v>
      </c>
      <c r="V156" s="17">
        <v>6.3044888555996006E-2</v>
      </c>
      <c r="W156" s="17">
        <v>6.8644392456339479E-2</v>
      </c>
      <c r="X156" s="17">
        <v>5.6928167276018488E-2</v>
      </c>
      <c r="Y156" s="17">
        <v>7.1942088805620877E-2</v>
      </c>
      <c r="AA156" s="17">
        <v>9.2680603806339676E-2</v>
      </c>
      <c r="AB156" s="17">
        <v>7.6986419720041985E-2</v>
      </c>
      <c r="AC156" s="17">
        <v>6.7244556399330163E-2</v>
      </c>
      <c r="AD156" s="17">
        <v>6.3592201873644658E-2</v>
      </c>
      <c r="AE156" s="17">
        <v>5.316903238086184E-2</v>
      </c>
      <c r="AF156" s="17">
        <v>3.2520624776375177E-2</v>
      </c>
      <c r="AG156" s="17">
        <v>5.628757607636533E-2</v>
      </c>
      <c r="AH156" s="17">
        <v>5.3350842681145108E-2</v>
      </c>
      <c r="AI156" s="17">
        <v>9.4633015618136307E-2</v>
      </c>
    </row>
    <row r="157" spans="2:35" ht="16" x14ac:dyDescent="0.2">
      <c r="B157" s="16" t="s">
        <v>91</v>
      </c>
      <c r="C157" s="17">
        <v>4.9586542621484091E-2</v>
      </c>
      <c r="D157" s="17">
        <v>5.722681211149501E-2</v>
      </c>
      <c r="E157" s="17">
        <v>5.4048693284649681E-2</v>
      </c>
      <c r="F157" s="17">
        <v>4.4546665764275628E-2</v>
      </c>
      <c r="G157" s="17">
        <v>6.3829563079141352E-2</v>
      </c>
      <c r="H157" s="17">
        <v>4.5170868970046137E-2</v>
      </c>
      <c r="I157" s="17">
        <v>3.6350538094840429E-2</v>
      </c>
      <c r="K157" s="17">
        <v>3.8882592268208838E-2</v>
      </c>
      <c r="L157" s="17">
        <v>5.9487219596517843E-2</v>
      </c>
      <c r="N157" s="17">
        <v>5.0238315977023579E-2</v>
      </c>
      <c r="O157" s="17">
        <v>7.5726899815899668E-2</v>
      </c>
      <c r="P157" s="17">
        <v>4.8742006180921761E-2</v>
      </c>
      <c r="Q157" s="17">
        <v>7.4061260461007625E-2</v>
      </c>
      <c r="R157" s="17">
        <v>5.194762041652199E-2</v>
      </c>
      <c r="S157" s="17">
        <v>3.7218819009710517E-2</v>
      </c>
      <c r="T157" s="17">
        <v>3.5027559382463533E-2</v>
      </c>
      <c r="U157" s="17">
        <v>5.4057374829037851E-2</v>
      </c>
      <c r="V157" s="17">
        <v>3.8042708683928429E-2</v>
      </c>
      <c r="W157" s="17">
        <v>5.8511017802352537E-2</v>
      </c>
      <c r="X157" s="17">
        <v>4.387933197097816E-2</v>
      </c>
      <c r="Y157" s="17">
        <v>5.4860237545203278E-2</v>
      </c>
      <c r="AA157" s="17">
        <v>2.922349694238004E-2</v>
      </c>
      <c r="AB157" s="17">
        <v>4.7219053129950103E-2</v>
      </c>
      <c r="AC157" s="17">
        <v>3.954922095043132E-2</v>
      </c>
      <c r="AD157" s="17">
        <v>4.564925258660596E-2</v>
      </c>
      <c r="AE157" s="17">
        <v>5.8364719914394389E-2</v>
      </c>
      <c r="AF157" s="17">
        <v>8.3249122140919646E-2</v>
      </c>
      <c r="AG157" s="17">
        <v>5.6225375162995583E-2</v>
      </c>
      <c r="AH157" s="17">
        <v>2.990099293380525E-2</v>
      </c>
      <c r="AI157" s="17">
        <v>9.6054409324691017E-2</v>
      </c>
    </row>
    <row r="158" spans="2:35" ht="16" x14ac:dyDescent="0.2">
      <c r="B158" s="16" t="s">
        <v>85</v>
      </c>
      <c r="C158" s="17">
        <v>2.6879681959358619E-2</v>
      </c>
      <c r="D158" s="17">
        <v>2.4439725105926281E-2</v>
      </c>
      <c r="E158" s="17">
        <v>2.6120890816749232E-2</v>
      </c>
      <c r="F158" s="17">
        <v>1.4644156080356329E-2</v>
      </c>
      <c r="G158" s="17">
        <v>4.0746067040647697E-2</v>
      </c>
      <c r="H158" s="17">
        <v>4.1058041256158383E-2</v>
      </c>
      <c r="I158" s="17">
        <v>1.826142287630084E-2</v>
      </c>
      <c r="K158" s="17">
        <v>2.6757174814903788E-2</v>
      </c>
      <c r="L158" s="17">
        <v>2.7157993289213589E-2</v>
      </c>
      <c r="N158" s="17">
        <v>1.7555291560199551E-2</v>
      </c>
      <c r="O158" s="17">
        <v>3.1657859130348819E-2</v>
      </c>
      <c r="P158" s="17">
        <v>2.275233579209433E-2</v>
      </c>
      <c r="Q158" s="17">
        <v>3.5931064919972749E-2</v>
      </c>
      <c r="R158" s="17">
        <v>3.3902667503341387E-2</v>
      </c>
      <c r="S158" s="17">
        <v>1.7702527403348361E-2</v>
      </c>
      <c r="T158" s="17">
        <v>4.2976022127237001E-2</v>
      </c>
      <c r="U158" s="17">
        <v>1.0827019613412569E-2</v>
      </c>
      <c r="V158" s="17">
        <v>3.2890291395330992E-2</v>
      </c>
      <c r="W158" s="17">
        <v>2.184053774079105E-2</v>
      </c>
      <c r="X158" s="17">
        <v>3.0960945080147809E-2</v>
      </c>
      <c r="Y158" s="17">
        <v>3.0315388515397501E-2</v>
      </c>
      <c r="AA158" s="17">
        <v>1.9524082024583961E-2</v>
      </c>
      <c r="AB158" s="17">
        <v>1.9601440100834821E-2</v>
      </c>
      <c r="AC158" s="17">
        <v>2.642102517263965E-2</v>
      </c>
      <c r="AD158" s="17">
        <v>2.3916467541477551E-2</v>
      </c>
      <c r="AE158" s="17">
        <v>2.9904127096485981E-2</v>
      </c>
      <c r="AF158" s="17">
        <v>1.6960022803709091E-2</v>
      </c>
      <c r="AG158" s="17">
        <v>4.7063550548746731E-2</v>
      </c>
      <c r="AH158" s="17">
        <v>3.0320256277322079E-2</v>
      </c>
      <c r="AI158" s="17">
        <v>3.9896598557878797E-2</v>
      </c>
    </row>
    <row r="159" spans="2:35" ht="16" x14ac:dyDescent="0.2">
      <c r="B159" s="16" t="s">
        <v>86</v>
      </c>
      <c r="C159" s="17">
        <v>4.9565775390512552E-2</v>
      </c>
      <c r="D159" s="17">
        <v>3.6358666629178922E-2</v>
      </c>
      <c r="E159" s="17">
        <v>3.2992585148807367E-2</v>
      </c>
      <c r="F159" s="17">
        <v>5.641581393863726E-2</v>
      </c>
      <c r="G159" s="17">
        <v>6.9444241773329876E-2</v>
      </c>
      <c r="H159" s="17">
        <v>5.0620968489292713E-2</v>
      </c>
      <c r="I159" s="17">
        <v>4.9299469210665248E-2</v>
      </c>
      <c r="K159" s="17">
        <v>5.2671225749357807E-2</v>
      </c>
      <c r="L159" s="17">
        <v>4.6823175643112558E-2</v>
      </c>
      <c r="N159" s="17">
        <v>4.9583662804358261E-2</v>
      </c>
      <c r="O159" s="17">
        <v>1.5736398557423339E-2</v>
      </c>
      <c r="P159" s="17">
        <v>7.7921752151271492E-2</v>
      </c>
      <c r="Q159" s="17">
        <v>4.7956587553753538E-2</v>
      </c>
      <c r="R159" s="17">
        <v>4.2973126163262293E-2</v>
      </c>
      <c r="S159" s="17">
        <v>3.0884708468226621E-2</v>
      </c>
      <c r="T159" s="17">
        <v>7.1756231845533272E-2</v>
      </c>
      <c r="U159" s="17">
        <v>4.9989651739767611E-2</v>
      </c>
      <c r="V159" s="17">
        <v>4.8046204917920277E-2</v>
      </c>
      <c r="W159" s="17">
        <v>5.8919812624439058E-2</v>
      </c>
      <c r="X159" s="17">
        <v>4.3411614483222498E-2</v>
      </c>
      <c r="Y159" s="17">
        <v>4.709346439414288E-2</v>
      </c>
      <c r="AA159" s="17">
        <v>3.5769386910364943E-2</v>
      </c>
      <c r="AB159" s="17">
        <v>3.0868237506387439E-2</v>
      </c>
      <c r="AC159" s="17">
        <v>6.7574937930969733E-2</v>
      </c>
      <c r="AD159" s="17">
        <v>3.3574028135108E-2</v>
      </c>
      <c r="AE159" s="17">
        <v>4.9493920881457397E-2</v>
      </c>
      <c r="AF159" s="17">
        <v>4.9688693241775397E-2</v>
      </c>
      <c r="AG159" s="17">
        <v>6.9115001564931194E-2</v>
      </c>
      <c r="AH159" s="17">
        <v>0.1115197222782487</v>
      </c>
      <c r="AI159" s="17">
        <v>3.9101658229655223E-2</v>
      </c>
    </row>
    <row r="160" spans="2:35" ht="16" x14ac:dyDescent="0.2">
      <c r="B160" s="16" t="s">
        <v>103</v>
      </c>
      <c r="C160" s="17">
        <v>0.32655193374556712</v>
      </c>
      <c r="D160" s="17">
        <v>7.069092132419233E-2</v>
      </c>
      <c r="E160" s="17">
        <v>0.122638736058561</v>
      </c>
      <c r="F160" s="17">
        <v>0.1854281042319233</v>
      </c>
      <c r="G160" s="17">
        <v>0.31705788178805328</v>
      </c>
      <c r="H160" s="17">
        <v>0.54047544049063334</v>
      </c>
      <c r="I160" s="17">
        <v>0.6403515309182134</v>
      </c>
      <c r="K160" s="17">
        <v>0.3624166218312439</v>
      </c>
      <c r="L160" s="17">
        <v>0.2925310615288263</v>
      </c>
      <c r="N160" s="17">
        <v>0.38469196740029837</v>
      </c>
      <c r="O160" s="17">
        <v>0.39254160745399003</v>
      </c>
      <c r="P160" s="17">
        <v>0.2958052950614849</v>
      </c>
      <c r="Q160" s="17">
        <v>0.35629696693318158</v>
      </c>
      <c r="R160" s="17">
        <v>0.35265902809738159</v>
      </c>
      <c r="S160" s="17">
        <v>0.37777107373864549</v>
      </c>
      <c r="T160" s="17">
        <v>0.30105117529390862</v>
      </c>
      <c r="U160" s="17">
        <v>0.31647979055154041</v>
      </c>
      <c r="V160" s="17">
        <v>0.20240062817018181</v>
      </c>
      <c r="W160" s="17">
        <v>0.32545733731764931</v>
      </c>
      <c r="X160" s="17">
        <v>0.3204805356804461</v>
      </c>
      <c r="Y160" s="17">
        <v>0.4030305586400636</v>
      </c>
      <c r="AA160" s="17">
        <v>0.35015903634479772</v>
      </c>
      <c r="AB160" s="17">
        <v>0.25013767932189218</v>
      </c>
      <c r="AC160" s="17">
        <v>0.3250122012379118</v>
      </c>
      <c r="AD160" s="17">
        <v>0.19541062133763881</v>
      </c>
      <c r="AE160" s="17">
        <v>0.41207628594003731</v>
      </c>
      <c r="AF160" s="17">
        <v>0.30632573157595511</v>
      </c>
      <c r="AG160" s="17">
        <v>0.40225488857240338</v>
      </c>
      <c r="AH160" s="17">
        <v>0.38332508718310188</v>
      </c>
      <c r="AI160" s="17">
        <v>0.29280737195924311</v>
      </c>
    </row>
    <row r="162" spans="2:35" ht="48" x14ac:dyDescent="0.2">
      <c r="B162" s="14" t="s">
        <v>104</v>
      </c>
    </row>
    <row r="163" spans="2:35" ht="16" x14ac:dyDescent="0.2">
      <c r="B163" s="15" t="s">
        <v>16</v>
      </c>
    </row>
    <row r="164" spans="2:35" ht="16" x14ac:dyDescent="0.2">
      <c r="B164" s="16" t="s">
        <v>89</v>
      </c>
      <c r="C164" s="17">
        <v>0.51593486642838604</v>
      </c>
      <c r="D164" s="17">
        <v>0.25800713135962289</v>
      </c>
      <c r="E164" s="17">
        <v>0.53469702006707631</v>
      </c>
      <c r="F164" s="17">
        <v>0.61487005532423122</v>
      </c>
      <c r="G164" s="17">
        <v>0.55191789205899622</v>
      </c>
      <c r="H164" s="17">
        <v>0.60875813239103027</v>
      </c>
      <c r="I164" s="17">
        <v>0.49998809800505423</v>
      </c>
      <c r="K164" s="17">
        <v>0.47333607586969523</v>
      </c>
      <c r="L164" s="17">
        <v>0.56061145256085165</v>
      </c>
      <c r="N164" s="17">
        <v>0.60047353233444845</v>
      </c>
      <c r="O164" s="17">
        <v>0.48919545038082779</v>
      </c>
      <c r="P164" s="17">
        <v>0.57031292052893234</v>
      </c>
      <c r="Q164" s="17">
        <v>0.53332489832806595</v>
      </c>
      <c r="R164" s="17">
        <v>0.57029573395533018</v>
      </c>
      <c r="S164" s="17">
        <v>0.52663348256284259</v>
      </c>
      <c r="T164" s="17">
        <v>0.42864853111366208</v>
      </c>
      <c r="U164" s="17">
        <v>0.49718573351180928</v>
      </c>
      <c r="V164" s="17">
        <v>0.39698988200701829</v>
      </c>
      <c r="W164" s="17">
        <v>0.51886415522244123</v>
      </c>
      <c r="X164" s="17">
        <v>0.56658515431204148</v>
      </c>
      <c r="Y164" s="17">
        <v>0.54909243575854227</v>
      </c>
      <c r="AA164" s="17">
        <v>0.53987277382563392</v>
      </c>
      <c r="AB164" s="17">
        <v>0.52979106637868101</v>
      </c>
      <c r="AC164" s="17">
        <v>0.60117940842933304</v>
      </c>
      <c r="AD164" s="17">
        <v>0.41398342579831748</v>
      </c>
      <c r="AE164" s="17">
        <v>0.55099992415832</v>
      </c>
      <c r="AF164" s="17">
        <v>0.64383628772560531</v>
      </c>
      <c r="AG164" s="17">
        <v>0.42457755815782589</v>
      </c>
      <c r="AH164" s="17">
        <v>0.4712147541200094</v>
      </c>
      <c r="AI164" s="17">
        <v>0.48223919072689908</v>
      </c>
    </row>
    <row r="165" spans="2:35" ht="16" x14ac:dyDescent="0.2">
      <c r="B165" s="16" t="s">
        <v>90</v>
      </c>
      <c r="C165" s="17">
        <v>0.14156050124060121</v>
      </c>
      <c r="D165" s="17">
        <v>0.1807226992891342</v>
      </c>
      <c r="E165" s="17">
        <v>0.20136115113710989</v>
      </c>
      <c r="F165" s="17">
        <v>0.15087066626740689</v>
      </c>
      <c r="G165" s="17">
        <v>0.13045170519704249</v>
      </c>
      <c r="H165" s="17">
        <v>9.4283477866776003E-2</v>
      </c>
      <c r="I165" s="17">
        <v>0.1002609033758159</v>
      </c>
      <c r="K165" s="17">
        <v>0.14909828162037689</v>
      </c>
      <c r="L165" s="17">
        <v>0.1333686904162264</v>
      </c>
      <c r="N165" s="17">
        <v>0.1164655990729843</v>
      </c>
      <c r="O165" s="17">
        <v>0.21639757158368941</v>
      </c>
      <c r="P165" s="17">
        <v>0.16899684105981691</v>
      </c>
      <c r="Q165" s="17">
        <v>0.1105946823527833</v>
      </c>
      <c r="R165" s="17">
        <v>0.1166487047793331</v>
      </c>
      <c r="S165" s="17">
        <v>0.14913641698614449</v>
      </c>
      <c r="T165" s="17">
        <v>0.14349071326041141</v>
      </c>
      <c r="U165" s="17">
        <v>0.14618791683587759</v>
      </c>
      <c r="V165" s="17">
        <v>0.1910941188306767</v>
      </c>
      <c r="W165" s="17">
        <v>0.15589416088443811</v>
      </c>
      <c r="X165" s="17">
        <v>0.14532749569598111</v>
      </c>
      <c r="Y165" s="17">
        <v>5.6937875359386332E-2</v>
      </c>
      <c r="AA165" s="17">
        <v>0.1177674723622987</v>
      </c>
      <c r="AB165" s="17">
        <v>0.18111562658850669</v>
      </c>
      <c r="AC165" s="17">
        <v>0.1217416643913819</v>
      </c>
      <c r="AD165" s="17">
        <v>0.168342326238128</v>
      </c>
      <c r="AE165" s="17">
        <v>0.13045425694489199</v>
      </c>
      <c r="AF165" s="17">
        <v>0.1003129001340512</v>
      </c>
      <c r="AG165" s="17">
        <v>0.12358338001780531</v>
      </c>
      <c r="AH165" s="17">
        <v>0.12775144835672489</v>
      </c>
      <c r="AI165" s="17">
        <v>0.1417831338430395</v>
      </c>
    </row>
    <row r="166" spans="2:35" ht="16" x14ac:dyDescent="0.2">
      <c r="B166" s="16" t="s">
        <v>83</v>
      </c>
      <c r="C166" s="17">
        <v>7.1089066342454085E-2</v>
      </c>
      <c r="D166" s="17">
        <v>0.11797495130167381</v>
      </c>
      <c r="E166" s="17">
        <v>6.3998480671406913E-2</v>
      </c>
      <c r="F166" s="17">
        <v>4.8487302995339918E-2</v>
      </c>
      <c r="G166" s="17">
        <v>6.8379645504074993E-2</v>
      </c>
      <c r="H166" s="17">
        <v>6.6099510737696932E-2</v>
      </c>
      <c r="I166" s="17">
        <v>6.9651391231798226E-2</v>
      </c>
      <c r="K166" s="17">
        <v>7.7733442585803988E-2</v>
      </c>
      <c r="L166" s="17">
        <v>6.5014779202732659E-2</v>
      </c>
      <c r="N166" s="17">
        <v>3.5598947673556307E-2</v>
      </c>
      <c r="O166" s="17">
        <v>2.9545035323352689E-2</v>
      </c>
      <c r="P166" s="17">
        <v>5.7933768316402158E-2</v>
      </c>
      <c r="Q166" s="17">
        <v>0.12042237328301</v>
      </c>
      <c r="R166" s="17">
        <v>7.0406669340489253E-2</v>
      </c>
      <c r="S166" s="17">
        <v>9.5982972482171955E-2</v>
      </c>
      <c r="T166" s="17">
        <v>0.11188502689161001</v>
      </c>
      <c r="U166" s="17">
        <v>8.7477911438506015E-2</v>
      </c>
      <c r="V166" s="17">
        <v>8.4180552463369043E-2</v>
      </c>
      <c r="W166" s="17">
        <v>4.142221599964508E-2</v>
      </c>
      <c r="X166" s="17">
        <v>4.1163569497895763E-2</v>
      </c>
      <c r="Y166" s="17">
        <v>8.5410154810527189E-2</v>
      </c>
      <c r="AA166" s="17">
        <v>8.2313823207614559E-2</v>
      </c>
      <c r="AB166" s="17">
        <v>4.7621021946922103E-2</v>
      </c>
      <c r="AC166" s="17">
        <v>4.0605366256495648E-2</v>
      </c>
      <c r="AD166" s="17">
        <v>9.0425354909788078E-2</v>
      </c>
      <c r="AE166" s="17">
        <v>7.6273624893539754E-2</v>
      </c>
      <c r="AF166" s="17">
        <v>5.1962139511235218E-2</v>
      </c>
      <c r="AG166" s="17">
        <v>7.5662095894707376E-2</v>
      </c>
      <c r="AH166" s="17">
        <v>7.526942251122716E-2</v>
      </c>
      <c r="AI166" s="17">
        <v>0.1030216497636294</v>
      </c>
    </row>
    <row r="167" spans="2:35" ht="16" x14ac:dyDescent="0.2">
      <c r="B167" s="16" t="s">
        <v>91</v>
      </c>
      <c r="C167" s="17">
        <v>3.8912990814643153E-2</v>
      </c>
      <c r="D167" s="17">
        <v>7.4145167387371841E-2</v>
      </c>
      <c r="E167" s="17">
        <v>3.5521173114498587E-2</v>
      </c>
      <c r="F167" s="17">
        <v>4.2250233240054023E-2</v>
      </c>
      <c r="G167" s="17">
        <v>4.6212048378117029E-2</v>
      </c>
      <c r="H167" s="17">
        <v>2.8430795717407871E-2</v>
      </c>
      <c r="I167" s="17">
        <v>1.6693117304342271E-2</v>
      </c>
      <c r="K167" s="17">
        <v>3.583202884079939E-2</v>
      </c>
      <c r="L167" s="17">
        <v>4.1300585768371603E-2</v>
      </c>
      <c r="N167" s="17">
        <v>3.1673572545765458E-2</v>
      </c>
      <c r="O167" s="17">
        <v>2.9402240748609899E-2</v>
      </c>
      <c r="P167" s="17">
        <v>1.8390889061195809E-2</v>
      </c>
      <c r="Q167" s="17">
        <v>4.8954914578851129E-2</v>
      </c>
      <c r="R167" s="17">
        <v>3.0799191458700439E-2</v>
      </c>
      <c r="S167" s="17">
        <v>3.1504550245710888E-2</v>
      </c>
      <c r="T167" s="17">
        <v>1.973816048677874E-2</v>
      </c>
      <c r="U167" s="17">
        <v>3.2661012090064827E-2</v>
      </c>
      <c r="V167" s="17">
        <v>5.5159654798740562E-2</v>
      </c>
      <c r="W167" s="17">
        <v>5.7763598728902008E-2</v>
      </c>
      <c r="X167" s="17">
        <v>3.1592078774180563E-2</v>
      </c>
      <c r="Y167" s="17">
        <v>4.7770466440299128E-2</v>
      </c>
      <c r="AA167" s="17">
        <v>3.6721210936011571E-2</v>
      </c>
      <c r="AB167" s="17">
        <v>4.3684760344242457E-2</v>
      </c>
      <c r="AC167" s="17">
        <v>2.007669305722929E-2</v>
      </c>
      <c r="AD167" s="17">
        <v>6.397474801341213E-2</v>
      </c>
      <c r="AE167" s="17">
        <v>3.3390472935581297E-2</v>
      </c>
      <c r="AF167" s="17">
        <v>4.7474261750251072E-3</v>
      </c>
      <c r="AG167" s="17">
        <v>3.7052924538284973E-2</v>
      </c>
      <c r="AH167" s="17">
        <v>4.1671356571804888E-2</v>
      </c>
      <c r="AI167" s="17">
        <v>3.8258291466842897E-2</v>
      </c>
    </row>
    <row r="168" spans="2:35" ht="16" x14ac:dyDescent="0.2">
      <c r="B168" s="16" t="s">
        <v>85</v>
      </c>
      <c r="C168" s="17">
        <v>2.4889171942213292E-2</v>
      </c>
      <c r="D168" s="17">
        <v>6.4283780310604235E-2</v>
      </c>
      <c r="E168" s="17">
        <v>3.0039194144204379E-2</v>
      </c>
      <c r="F168" s="17">
        <v>1.8134060241870819E-2</v>
      </c>
      <c r="G168" s="17">
        <v>1.4925497164000051E-2</v>
      </c>
      <c r="H168" s="17">
        <v>4.3284474835866534E-3</v>
      </c>
      <c r="I168" s="17">
        <v>2.1960300606035099E-2</v>
      </c>
      <c r="K168" s="17">
        <v>2.8912009427721829E-2</v>
      </c>
      <c r="L168" s="17">
        <v>2.0271050511587261E-2</v>
      </c>
      <c r="N168" s="17">
        <v>3.438098263594272E-2</v>
      </c>
      <c r="O168" s="17">
        <v>1.5860462515465631E-2</v>
      </c>
      <c r="P168" s="17">
        <v>2.1167307846524919E-2</v>
      </c>
      <c r="Q168" s="17">
        <v>1.248968960298689E-2</v>
      </c>
      <c r="R168" s="17">
        <v>1.734475186997738E-2</v>
      </c>
      <c r="S168" s="17">
        <v>2.3847573724055129E-2</v>
      </c>
      <c r="T168" s="17">
        <v>7.7597389449108836E-2</v>
      </c>
      <c r="U168" s="17">
        <v>2.7744220364698969E-2</v>
      </c>
      <c r="V168" s="17">
        <v>2.099959202359403E-2</v>
      </c>
      <c r="W168" s="17">
        <v>1.912685297138586E-2</v>
      </c>
      <c r="X168" s="17">
        <v>6.0596275540878378E-3</v>
      </c>
      <c r="Y168" s="17">
        <v>2.3480698171112129E-2</v>
      </c>
      <c r="AA168" s="17">
        <v>7.4076340297286984E-3</v>
      </c>
      <c r="AB168" s="17">
        <v>1.740823159588584E-2</v>
      </c>
      <c r="AC168" s="17">
        <v>6.7001639468008099E-3</v>
      </c>
      <c r="AD168" s="17">
        <v>4.2626310349912183E-2</v>
      </c>
      <c r="AE168" s="17">
        <v>2.9810000874283021E-2</v>
      </c>
      <c r="AF168" s="17">
        <v>3.1742282119563238E-2</v>
      </c>
      <c r="AG168" s="17">
        <v>3.7164516204333697E-2</v>
      </c>
      <c r="AH168" s="17">
        <v>6.3794475659742136E-3</v>
      </c>
      <c r="AI168" s="17">
        <v>6.7971445963669108E-2</v>
      </c>
    </row>
    <row r="169" spans="2:35" ht="16" x14ac:dyDescent="0.2">
      <c r="B169" s="16" t="s">
        <v>86</v>
      </c>
      <c r="C169" s="17">
        <v>4.483296451398891E-2</v>
      </c>
      <c r="D169" s="17">
        <v>0.1388581532237447</v>
      </c>
      <c r="E169" s="17">
        <v>4.5111786037593138E-2</v>
      </c>
      <c r="F169" s="17">
        <v>4.2227656687467932E-2</v>
      </c>
      <c r="G169" s="17">
        <v>2.3347533784162031E-2</v>
      </c>
      <c r="H169" s="17">
        <v>2.506641123870236E-2</v>
      </c>
      <c r="I169" s="17">
        <v>1.517014585472992E-2</v>
      </c>
      <c r="K169" s="17">
        <v>4.8520253192530449E-2</v>
      </c>
      <c r="L169" s="17">
        <v>4.1493799382214862E-2</v>
      </c>
      <c r="N169" s="17">
        <v>3.4294941279343127E-2</v>
      </c>
      <c r="O169" s="17">
        <v>6.6331058445810276E-2</v>
      </c>
      <c r="P169" s="17">
        <v>3.0448815073949181E-2</v>
      </c>
      <c r="Q169" s="17">
        <v>4.9077542312370187E-2</v>
      </c>
      <c r="R169" s="17">
        <v>4.8486489284752597E-2</v>
      </c>
      <c r="S169" s="17">
        <v>1.7430009102985311E-2</v>
      </c>
      <c r="T169" s="17">
        <v>6.2685008808734705E-2</v>
      </c>
      <c r="U169" s="17">
        <v>5.1893314970356992E-2</v>
      </c>
      <c r="V169" s="17">
        <v>8.2695085656859291E-2</v>
      </c>
      <c r="W169" s="17">
        <v>3.7252682666479763E-2</v>
      </c>
      <c r="X169" s="17">
        <v>2.321966999504748E-2</v>
      </c>
      <c r="Y169" s="17">
        <v>2.4407378091810879E-2</v>
      </c>
      <c r="AA169" s="17">
        <v>3.5841894636025343E-2</v>
      </c>
      <c r="AB169" s="17">
        <v>3.3557050735856478E-2</v>
      </c>
      <c r="AC169" s="17">
        <v>4.8042531613766468E-2</v>
      </c>
      <c r="AD169" s="17">
        <v>8.5991021093407463E-2</v>
      </c>
      <c r="AE169" s="17">
        <v>2.9760009461912821E-2</v>
      </c>
      <c r="AF169" s="17">
        <v>3.270032487926381E-2</v>
      </c>
      <c r="AG169" s="17">
        <v>2.8216217172901639E-2</v>
      </c>
      <c r="AH169" s="17">
        <v>7.4369683174238449E-2</v>
      </c>
      <c r="AI169" s="17">
        <v>5.8012304660832167E-2</v>
      </c>
    </row>
    <row r="170" spans="2:35" ht="16" x14ac:dyDescent="0.2">
      <c r="B170" s="16" t="s">
        <v>103</v>
      </c>
      <c r="C170" s="17">
        <v>0.16278043871771319</v>
      </c>
      <c r="D170" s="17">
        <v>0.1660081171278483</v>
      </c>
      <c r="E170" s="17">
        <v>8.9271194828110731E-2</v>
      </c>
      <c r="F170" s="17">
        <v>8.3160025243629226E-2</v>
      </c>
      <c r="G170" s="17">
        <v>0.16476567791360719</v>
      </c>
      <c r="H170" s="17">
        <v>0.1730332245648</v>
      </c>
      <c r="I170" s="17">
        <v>0.2762760436222243</v>
      </c>
      <c r="K170" s="17">
        <v>0.1865679084630722</v>
      </c>
      <c r="L170" s="17">
        <v>0.1379396421580158</v>
      </c>
      <c r="N170" s="17">
        <v>0.1471124244579595</v>
      </c>
      <c r="O170" s="17">
        <v>0.15326818100224429</v>
      </c>
      <c r="P170" s="17">
        <v>0.13274945811317879</v>
      </c>
      <c r="Q170" s="17">
        <v>0.1251358995419328</v>
      </c>
      <c r="R170" s="17">
        <v>0.14601845931141699</v>
      </c>
      <c r="S170" s="17">
        <v>0.15546499489608959</v>
      </c>
      <c r="T170" s="17">
        <v>0.1559551699896943</v>
      </c>
      <c r="U170" s="17">
        <v>0.1568498907886863</v>
      </c>
      <c r="V170" s="17">
        <v>0.16888111421974181</v>
      </c>
      <c r="W170" s="17">
        <v>0.1696763335267078</v>
      </c>
      <c r="X170" s="17">
        <v>0.18605240417076571</v>
      </c>
      <c r="Y170" s="17">
        <v>0.21290099136832211</v>
      </c>
      <c r="AA170" s="17">
        <v>0.18007519100268721</v>
      </c>
      <c r="AB170" s="17">
        <v>0.14682224240990549</v>
      </c>
      <c r="AC170" s="17">
        <v>0.16165417230499279</v>
      </c>
      <c r="AD170" s="17">
        <v>0.1346568135970348</v>
      </c>
      <c r="AE170" s="17">
        <v>0.14931171073147101</v>
      </c>
      <c r="AF170" s="17">
        <v>0.13469863945525631</v>
      </c>
      <c r="AG170" s="17">
        <v>0.27374330801414121</v>
      </c>
      <c r="AH170" s="17">
        <v>0.2033438877000209</v>
      </c>
      <c r="AI170" s="17">
        <v>0.1087139835750878</v>
      </c>
    </row>
    <row r="172" spans="2:35" ht="64" x14ac:dyDescent="0.2">
      <c r="B172" s="14" t="s">
        <v>105</v>
      </c>
    </row>
    <row r="173" spans="2:35" ht="16" x14ac:dyDescent="0.2">
      <c r="B173" s="15" t="s">
        <v>16</v>
      </c>
    </row>
    <row r="174" spans="2:35" ht="16" x14ac:dyDescent="0.2">
      <c r="B174" s="16" t="s">
        <v>89</v>
      </c>
      <c r="C174" s="17">
        <v>0.16486853471092719</v>
      </c>
      <c r="D174" s="17">
        <v>0.17925028540052509</v>
      </c>
      <c r="E174" s="17">
        <v>0.27376310854191188</v>
      </c>
      <c r="F174" s="17">
        <v>0.20259627447429659</v>
      </c>
      <c r="G174" s="17">
        <v>0.18492190901151331</v>
      </c>
      <c r="H174" s="17">
        <v>8.4959145020913979E-2</v>
      </c>
      <c r="I174" s="17">
        <v>7.3592083753004814E-2</v>
      </c>
      <c r="K174" s="17">
        <v>0.2197770544917711</v>
      </c>
      <c r="L174" s="17">
        <v>0.1112801879763089</v>
      </c>
      <c r="N174" s="17">
        <v>0.19977480931836489</v>
      </c>
      <c r="O174" s="17">
        <v>0.11221454067831629</v>
      </c>
      <c r="P174" s="17">
        <v>0.1031663361075144</v>
      </c>
      <c r="Q174" s="17">
        <v>0.1212923683463777</v>
      </c>
      <c r="R174" s="17">
        <v>0.20925178986907589</v>
      </c>
      <c r="S174" s="17">
        <v>0.16199891871888331</v>
      </c>
      <c r="T174" s="17">
        <v>0.121924135472713</v>
      </c>
      <c r="U174" s="17">
        <v>0.1624238755837181</v>
      </c>
      <c r="V174" s="17">
        <v>0.24234691062321781</v>
      </c>
      <c r="W174" s="17">
        <v>0.14637317746981091</v>
      </c>
      <c r="X174" s="17">
        <v>9.618633027053039E-2</v>
      </c>
      <c r="Y174" s="17">
        <v>0.15206439130003091</v>
      </c>
      <c r="AA174" s="17">
        <v>0.19377514358801429</v>
      </c>
      <c r="AB174" s="17">
        <v>0.23154387955343411</v>
      </c>
      <c r="AC174" s="17">
        <v>0.14108357119433729</v>
      </c>
      <c r="AD174" s="17">
        <v>0.1682646130378378</v>
      </c>
      <c r="AE174" s="17">
        <v>0.16282485061693061</v>
      </c>
      <c r="AF174" s="17">
        <v>0.1498664183380265</v>
      </c>
      <c r="AG174" s="17">
        <v>0.1140069356310582</v>
      </c>
      <c r="AH174" s="17">
        <v>5.3588899897688502E-2</v>
      </c>
      <c r="AI174" s="17">
        <v>0.13774338847122711</v>
      </c>
    </row>
    <row r="175" spans="2:35" ht="16" x14ac:dyDescent="0.2">
      <c r="B175" s="16" t="s">
        <v>90</v>
      </c>
      <c r="C175" s="17">
        <v>0.10360003236194219</v>
      </c>
      <c r="D175" s="17">
        <v>0.1764368597878237</v>
      </c>
      <c r="E175" s="17">
        <v>0.163122873140117</v>
      </c>
      <c r="F175" s="17">
        <v>0.1094453934816713</v>
      </c>
      <c r="G175" s="17">
        <v>7.2498113747473794E-2</v>
      </c>
      <c r="H175" s="17">
        <v>5.7533953442857118E-2</v>
      </c>
      <c r="I175" s="17">
        <v>5.8507975634526192E-2</v>
      </c>
      <c r="K175" s="17">
        <v>0.1255558279365539</v>
      </c>
      <c r="L175" s="17">
        <v>8.1157615840589156E-2</v>
      </c>
      <c r="N175" s="17">
        <v>6.5974836758138714E-2</v>
      </c>
      <c r="O175" s="17">
        <v>0.1090461195216559</v>
      </c>
      <c r="P175" s="17">
        <v>8.0255278352959467E-2</v>
      </c>
      <c r="Q175" s="17">
        <v>0.10380272927291689</v>
      </c>
      <c r="R175" s="17">
        <v>9.3313753783372852E-2</v>
      </c>
      <c r="S175" s="17">
        <v>0.1102533742422034</v>
      </c>
      <c r="T175" s="17">
        <v>0.13534056311061521</v>
      </c>
      <c r="U175" s="17">
        <v>0.120985878494276</v>
      </c>
      <c r="V175" s="17">
        <v>0.1733976900780147</v>
      </c>
      <c r="W175" s="17">
        <v>9.8397264237023607E-2</v>
      </c>
      <c r="X175" s="17">
        <v>5.6189141018856748E-2</v>
      </c>
      <c r="Y175" s="17">
        <v>5.7814076619401258E-2</v>
      </c>
      <c r="AA175" s="17">
        <v>9.7211447873317522E-2</v>
      </c>
      <c r="AB175" s="17">
        <v>0.1287881242820324</v>
      </c>
      <c r="AC175" s="17">
        <v>0.1229190877248003</v>
      </c>
      <c r="AD175" s="17">
        <v>0.12978522754655961</v>
      </c>
      <c r="AE175" s="17">
        <v>8.7155097939859941E-2</v>
      </c>
      <c r="AF175" s="17">
        <v>8.4736936508663013E-2</v>
      </c>
      <c r="AG175" s="17">
        <v>3.942079313984153E-2</v>
      </c>
      <c r="AH175" s="17">
        <v>8.6547830807004372E-2</v>
      </c>
      <c r="AI175" s="17">
        <v>0.1380815848952448</v>
      </c>
    </row>
    <row r="176" spans="2:35" ht="16" x14ac:dyDescent="0.2">
      <c r="B176" s="16" t="s">
        <v>83</v>
      </c>
      <c r="C176" s="17">
        <v>5.4801355807293672E-2</v>
      </c>
      <c r="D176" s="17">
        <v>0.1008514253644302</v>
      </c>
      <c r="E176" s="17">
        <v>9.1906681952666214E-2</v>
      </c>
      <c r="F176" s="17">
        <v>4.7576702659371757E-2</v>
      </c>
      <c r="G176" s="17">
        <v>5.5143333229508512E-2</v>
      </c>
      <c r="H176" s="17">
        <v>2.7193610425852058E-2</v>
      </c>
      <c r="I176" s="17">
        <v>1.8267586004774471E-2</v>
      </c>
      <c r="K176" s="17">
        <v>6.1472191039596738E-2</v>
      </c>
      <c r="L176" s="17">
        <v>4.8605116882365018E-2</v>
      </c>
      <c r="N176" s="17">
        <v>3.068525730064231E-2</v>
      </c>
      <c r="O176" s="17">
        <v>7.5057003402860561E-2</v>
      </c>
      <c r="P176" s="17">
        <v>8.721475247010195E-2</v>
      </c>
      <c r="Q176" s="17">
        <v>4.954182430866097E-2</v>
      </c>
      <c r="R176" s="17">
        <v>5.5973553060100982E-2</v>
      </c>
      <c r="S176" s="17">
        <v>6.0559998603692412E-2</v>
      </c>
      <c r="T176" s="17">
        <v>9.6140385187919938E-2</v>
      </c>
      <c r="U176" s="17">
        <v>7.8495658182958478E-2</v>
      </c>
      <c r="V176" s="17">
        <v>5.1286492997853178E-2</v>
      </c>
      <c r="W176" s="17">
        <v>6.809134254964011E-2</v>
      </c>
      <c r="X176" s="17">
        <v>6.4624368171609329E-3</v>
      </c>
      <c r="Y176" s="17">
        <v>2.3318859371083439E-2</v>
      </c>
      <c r="AA176" s="17">
        <v>6.6409123246851734E-2</v>
      </c>
      <c r="AB176" s="17">
        <v>7.0303145765318764E-2</v>
      </c>
      <c r="AC176" s="17">
        <v>2.668864853795172E-2</v>
      </c>
      <c r="AD176" s="17">
        <v>5.8736323144944161E-2</v>
      </c>
      <c r="AE176" s="17">
        <v>5.9069605672849732E-2</v>
      </c>
      <c r="AF176" s="17">
        <v>0</v>
      </c>
      <c r="AG176" s="17">
        <v>1.9836480741148781E-2</v>
      </c>
      <c r="AH176" s="17">
        <v>2.8348156728242192E-2</v>
      </c>
      <c r="AI176" s="17">
        <v>0.1036810294425931</v>
      </c>
    </row>
    <row r="177" spans="2:35" ht="16" x14ac:dyDescent="0.2">
      <c r="B177" s="16" t="s">
        <v>91</v>
      </c>
      <c r="C177" s="17">
        <v>4.2894399727482907E-2</v>
      </c>
      <c r="D177" s="17">
        <v>4.3808004342857497E-2</v>
      </c>
      <c r="E177" s="17">
        <v>7.1599831990217397E-2</v>
      </c>
      <c r="F177" s="17">
        <v>6.2964931677328556E-2</v>
      </c>
      <c r="G177" s="17">
        <v>3.4230845183705547E-2</v>
      </c>
      <c r="H177" s="17">
        <v>2.448901544051283E-2</v>
      </c>
      <c r="I177" s="17">
        <v>2.211338456595642E-2</v>
      </c>
      <c r="K177" s="17">
        <v>4.5188126868430933E-2</v>
      </c>
      <c r="L177" s="17">
        <v>4.0905755392179381E-2</v>
      </c>
      <c r="N177" s="17">
        <v>3.7925770932998197E-2</v>
      </c>
      <c r="O177" s="17">
        <v>1.528069718938547E-2</v>
      </c>
      <c r="P177" s="17">
        <v>3.9689416310783578E-2</v>
      </c>
      <c r="Q177" s="17">
        <v>3.6988200259259807E-2</v>
      </c>
      <c r="R177" s="17">
        <v>4.4059087215941622E-2</v>
      </c>
      <c r="S177" s="17">
        <v>1.664811253940033E-2</v>
      </c>
      <c r="T177" s="17">
        <v>5.0137451688453502E-2</v>
      </c>
      <c r="U177" s="17">
        <v>3.9549768906553498E-2</v>
      </c>
      <c r="V177" s="17">
        <v>4.9773868854000432E-2</v>
      </c>
      <c r="W177" s="17">
        <v>3.3805484658980083E-2</v>
      </c>
      <c r="X177" s="17">
        <v>5.4642973082866697E-2</v>
      </c>
      <c r="Y177" s="17">
        <v>7.2932113297777545E-2</v>
      </c>
      <c r="AA177" s="17">
        <v>1.5463704178305129E-2</v>
      </c>
      <c r="AB177" s="17">
        <v>6.2523138450295224E-2</v>
      </c>
      <c r="AC177" s="17">
        <v>5.3449827139087337E-2</v>
      </c>
      <c r="AD177" s="17">
        <v>4.914314862601895E-2</v>
      </c>
      <c r="AE177" s="17">
        <v>2.7530108088797588E-2</v>
      </c>
      <c r="AF177" s="17">
        <v>1.6984602754414931E-2</v>
      </c>
      <c r="AG177" s="17">
        <v>5.5714339259740932E-2</v>
      </c>
      <c r="AH177" s="17">
        <v>4.2302793183976013E-2</v>
      </c>
      <c r="AI177" s="17">
        <v>7.93171685926395E-2</v>
      </c>
    </row>
    <row r="178" spans="2:35" ht="16" x14ac:dyDescent="0.2">
      <c r="B178" s="16" t="s">
        <v>85</v>
      </c>
      <c r="C178" s="17">
        <v>3.470216140503473E-2</v>
      </c>
      <c r="D178" s="17">
        <v>7.0961814224552999E-2</v>
      </c>
      <c r="E178" s="17">
        <v>3.233841031405648E-2</v>
      </c>
      <c r="F178" s="17">
        <v>4.2918881046099831E-2</v>
      </c>
      <c r="G178" s="17">
        <v>2.9516448626293931E-2</v>
      </c>
      <c r="H178" s="17">
        <v>2.8304561418533429E-2</v>
      </c>
      <c r="I178" s="17">
        <v>1.4449959736287561E-2</v>
      </c>
      <c r="K178" s="17">
        <v>3.4068360844229408E-2</v>
      </c>
      <c r="L178" s="17">
        <v>3.5526321225122087E-2</v>
      </c>
      <c r="N178" s="17">
        <v>4.8179802766994878E-2</v>
      </c>
      <c r="O178" s="17">
        <v>4.5143539762830288E-2</v>
      </c>
      <c r="P178" s="17">
        <v>4.23431643435975E-2</v>
      </c>
      <c r="Q178" s="17">
        <v>4.7956500972746251E-2</v>
      </c>
      <c r="R178" s="17">
        <v>9.1587013347315324E-3</v>
      </c>
      <c r="S178" s="17">
        <v>6.4860207151304791E-2</v>
      </c>
      <c r="T178" s="17">
        <v>6.239489845982444E-2</v>
      </c>
      <c r="U178" s="17">
        <v>3.3473770485816789E-2</v>
      </c>
      <c r="V178" s="17">
        <v>2.582607744136358E-2</v>
      </c>
      <c r="W178" s="17">
        <v>1.8446051238898489E-2</v>
      </c>
      <c r="X178" s="17">
        <v>3.5017527354914167E-2</v>
      </c>
      <c r="Y178" s="17">
        <v>2.9038376019797869E-2</v>
      </c>
      <c r="AA178" s="17">
        <v>2.9258147143589729E-2</v>
      </c>
      <c r="AB178" s="17">
        <v>3.1498654897309138E-2</v>
      </c>
      <c r="AC178" s="17">
        <v>2.0274524306051221E-2</v>
      </c>
      <c r="AD178" s="17">
        <v>5.55266121059345E-2</v>
      </c>
      <c r="AE178" s="17">
        <v>3.3527583467190182E-2</v>
      </c>
      <c r="AF178" s="17">
        <v>5.2002237978825777E-2</v>
      </c>
      <c r="AG178" s="17">
        <v>2.616857289891451E-2</v>
      </c>
      <c r="AH178" s="17">
        <v>1.7254341456820449E-2</v>
      </c>
      <c r="AI178" s="17">
        <v>6.6317328574882914E-2</v>
      </c>
    </row>
    <row r="179" spans="2:35" ht="16" x14ac:dyDescent="0.2">
      <c r="B179" s="16" t="s">
        <v>86</v>
      </c>
      <c r="C179" s="17">
        <v>7.4385830697602573E-2</v>
      </c>
      <c r="D179" s="17">
        <v>0.1101138594208658</v>
      </c>
      <c r="E179" s="17">
        <v>6.5509331298970908E-2</v>
      </c>
      <c r="F179" s="17">
        <v>9.8402508940086855E-2</v>
      </c>
      <c r="G179" s="17">
        <v>8.888083826040015E-2</v>
      </c>
      <c r="H179" s="17">
        <v>5.2906154012559818E-2</v>
      </c>
      <c r="I179" s="17">
        <v>4.1013528965235753E-2</v>
      </c>
      <c r="K179" s="17">
        <v>5.9204366373643909E-2</v>
      </c>
      <c r="L179" s="17">
        <v>8.9661858698867752E-2</v>
      </c>
      <c r="N179" s="17">
        <v>9.7525850838238115E-2</v>
      </c>
      <c r="O179" s="17">
        <v>6.5274214541602218E-2</v>
      </c>
      <c r="P179" s="17">
        <v>0.10567363066437011</v>
      </c>
      <c r="Q179" s="17">
        <v>8.4519893693739259E-2</v>
      </c>
      <c r="R179" s="17">
        <v>5.7015356167518377E-2</v>
      </c>
      <c r="S179" s="17">
        <v>3.7802944591890847E-2</v>
      </c>
      <c r="T179" s="17">
        <v>6.8381308896172027E-2</v>
      </c>
      <c r="U179" s="17">
        <v>0.1089039280760327</v>
      </c>
      <c r="V179" s="17">
        <v>9.003863704597119E-2</v>
      </c>
      <c r="W179" s="17">
        <v>5.9181217757935702E-2</v>
      </c>
      <c r="X179" s="17">
        <v>6.4644710338809031E-2</v>
      </c>
      <c r="Y179" s="17">
        <v>6.2538165637700593E-2</v>
      </c>
      <c r="AA179" s="17">
        <v>7.2016563886403165E-2</v>
      </c>
      <c r="AB179" s="17">
        <v>5.7041583100162233E-2</v>
      </c>
      <c r="AC179" s="17">
        <v>6.8343114459821788E-2</v>
      </c>
      <c r="AD179" s="17">
        <v>8.2756598616370164E-2</v>
      </c>
      <c r="AE179" s="17">
        <v>7.7474263704788188E-2</v>
      </c>
      <c r="AF179" s="17">
        <v>0.1189187546505043</v>
      </c>
      <c r="AG179" s="17">
        <v>5.4625939839575678E-2</v>
      </c>
      <c r="AH179" s="17">
        <v>0.11860476464271209</v>
      </c>
      <c r="AI179" s="17">
        <v>4.6131134785128723E-2</v>
      </c>
    </row>
    <row r="180" spans="2:35" ht="16" x14ac:dyDescent="0.2">
      <c r="B180" s="16" t="s">
        <v>103</v>
      </c>
      <c r="C180" s="17">
        <v>0.52474768528971649</v>
      </c>
      <c r="D180" s="17">
        <v>0.31857775145894462</v>
      </c>
      <c r="E180" s="17">
        <v>0.30175976276206012</v>
      </c>
      <c r="F180" s="17">
        <v>0.43609530772114508</v>
      </c>
      <c r="G180" s="17">
        <v>0.53480851194110479</v>
      </c>
      <c r="H180" s="17">
        <v>0.72461356023877066</v>
      </c>
      <c r="I180" s="17">
        <v>0.77205548134021484</v>
      </c>
      <c r="K180" s="17">
        <v>0.45473407244577407</v>
      </c>
      <c r="L180" s="17">
        <v>0.59286314398456785</v>
      </c>
      <c r="N180" s="17">
        <v>0.51993367208462282</v>
      </c>
      <c r="O180" s="17">
        <v>0.57798388490334929</v>
      </c>
      <c r="P180" s="17">
        <v>0.54165742175067311</v>
      </c>
      <c r="Q180" s="17">
        <v>0.55589848314629942</v>
      </c>
      <c r="R180" s="17">
        <v>0.53122775856925875</v>
      </c>
      <c r="S180" s="17">
        <v>0.54787644415262471</v>
      </c>
      <c r="T180" s="17">
        <v>0.46568125718430198</v>
      </c>
      <c r="U180" s="17">
        <v>0.45616712027064449</v>
      </c>
      <c r="V180" s="17">
        <v>0.36733032295957879</v>
      </c>
      <c r="W180" s="17">
        <v>0.57570546208771123</v>
      </c>
      <c r="X180" s="17">
        <v>0.68685688111686216</v>
      </c>
      <c r="Y180" s="17">
        <v>0.60229401775420832</v>
      </c>
      <c r="AA180" s="17">
        <v>0.52586587008351837</v>
      </c>
      <c r="AB180" s="17">
        <v>0.41830147395144801</v>
      </c>
      <c r="AC180" s="17">
        <v>0.56724122663795029</v>
      </c>
      <c r="AD180" s="17">
        <v>0.4557874769223349</v>
      </c>
      <c r="AE180" s="17">
        <v>0.5524184905095838</v>
      </c>
      <c r="AF180" s="17">
        <v>0.57749104976956578</v>
      </c>
      <c r="AG180" s="17">
        <v>0.69022693848972061</v>
      </c>
      <c r="AH180" s="17">
        <v>0.65335321328355633</v>
      </c>
      <c r="AI180" s="17">
        <v>0.42872836523828378</v>
      </c>
    </row>
    <row r="182" spans="2:35" ht="48" x14ac:dyDescent="0.2">
      <c r="B182" s="14" t="s">
        <v>106</v>
      </c>
    </row>
    <row r="183" spans="2:35" ht="16" x14ac:dyDescent="0.2">
      <c r="B183" s="15" t="s">
        <v>16</v>
      </c>
    </row>
    <row r="184" spans="2:35" ht="16" x14ac:dyDescent="0.2">
      <c r="B184" s="16" t="s">
        <v>89</v>
      </c>
      <c r="C184" s="17">
        <v>7.6587091684018171E-2</v>
      </c>
      <c r="D184" s="17">
        <v>8.4958244111963566E-2</v>
      </c>
      <c r="E184" s="17">
        <v>0.12048352417697571</v>
      </c>
      <c r="F184" s="17">
        <v>9.8468804449841033E-2</v>
      </c>
      <c r="G184" s="17">
        <v>6.5007172019022091E-2</v>
      </c>
      <c r="H184" s="17">
        <v>7.9299912693628641E-2</v>
      </c>
      <c r="I184" s="17">
        <v>2.535205355088252E-2</v>
      </c>
      <c r="K184" s="17">
        <v>8.7084286623061835E-2</v>
      </c>
      <c r="L184" s="17">
        <v>6.6779798437213156E-2</v>
      </c>
      <c r="N184" s="17">
        <v>6.9836614023283422E-2</v>
      </c>
      <c r="O184" s="17">
        <v>2.9424531139927629E-2</v>
      </c>
      <c r="P184" s="17">
        <v>6.7912460176236117E-2</v>
      </c>
      <c r="Q184" s="17">
        <v>2.3405721982133761E-2</v>
      </c>
      <c r="R184" s="17">
        <v>7.2601473387578108E-2</v>
      </c>
      <c r="S184" s="17">
        <v>8.8245437085095552E-2</v>
      </c>
      <c r="T184" s="17">
        <v>0.1047436770944245</v>
      </c>
      <c r="U184" s="17">
        <v>4.4976484605700702E-2</v>
      </c>
      <c r="V184" s="17">
        <v>0.12954603119466729</v>
      </c>
      <c r="W184" s="17">
        <v>7.8554317806786178E-2</v>
      </c>
      <c r="X184" s="17">
        <v>2.30150243139597E-2</v>
      </c>
      <c r="Y184" s="17">
        <v>9.3926604474766931E-2</v>
      </c>
      <c r="AA184" s="17">
        <v>5.866529123619544E-2</v>
      </c>
      <c r="AB184" s="17">
        <v>0.1258145314001427</v>
      </c>
      <c r="AC184" s="17">
        <v>8.5672810336400701E-2</v>
      </c>
      <c r="AD184" s="17">
        <v>7.7456373558855443E-2</v>
      </c>
      <c r="AE184" s="17">
        <v>6.9405215756757746E-2</v>
      </c>
      <c r="AF184" s="17">
        <v>8.1704999323540972E-2</v>
      </c>
      <c r="AG184" s="17">
        <v>2.869929170389502E-2</v>
      </c>
      <c r="AH184" s="17">
        <v>4.7638149319383413E-2</v>
      </c>
      <c r="AI184" s="17">
        <v>6.4879981267607634E-2</v>
      </c>
    </row>
    <row r="185" spans="2:35" ht="16" x14ac:dyDescent="0.2">
      <c r="B185" s="16" t="s">
        <v>90</v>
      </c>
      <c r="C185" s="17">
        <v>0.11069770071562041</v>
      </c>
      <c r="D185" s="17">
        <v>0.13423459806872801</v>
      </c>
      <c r="E185" s="17">
        <v>0.196377340603547</v>
      </c>
      <c r="F185" s="17">
        <v>0.15274080303906021</v>
      </c>
      <c r="G185" s="17">
        <v>9.0631441477737107E-2</v>
      </c>
      <c r="H185" s="17">
        <v>6.5219681550961056E-2</v>
      </c>
      <c r="I185" s="17">
        <v>3.833335374981902E-2</v>
      </c>
      <c r="K185" s="17">
        <v>0.12284792386510431</v>
      </c>
      <c r="L185" s="17">
        <v>9.864275565046339E-2</v>
      </c>
      <c r="N185" s="17">
        <v>7.3354442413780516E-2</v>
      </c>
      <c r="O185" s="17">
        <v>6.1373456093501477E-2</v>
      </c>
      <c r="P185" s="17">
        <v>7.7661955974245633E-2</v>
      </c>
      <c r="Q185" s="17">
        <v>0.1039320362573939</v>
      </c>
      <c r="R185" s="17">
        <v>8.9417049790090825E-2</v>
      </c>
      <c r="S185" s="17">
        <v>8.1342349901030814E-2</v>
      </c>
      <c r="T185" s="17">
        <v>0.10318490434895471</v>
      </c>
      <c r="U185" s="17">
        <v>0.14598849700379671</v>
      </c>
      <c r="V185" s="17">
        <v>0.20681983449845989</v>
      </c>
      <c r="W185" s="17">
        <v>0.1187574825929265</v>
      </c>
      <c r="X185" s="17">
        <v>7.7783407150890327E-2</v>
      </c>
      <c r="Y185" s="17">
        <v>7.6125393419075552E-2</v>
      </c>
      <c r="AA185" s="17">
        <v>0.14245864035862171</v>
      </c>
      <c r="AB185" s="17">
        <v>0.16510958526901229</v>
      </c>
      <c r="AC185" s="17">
        <v>9.5002081900018534E-2</v>
      </c>
      <c r="AD185" s="17">
        <v>0.11038735120801139</v>
      </c>
      <c r="AE185" s="17">
        <v>8.213431169584802E-2</v>
      </c>
      <c r="AF185" s="17">
        <v>7.1240310844286364E-2</v>
      </c>
      <c r="AG185" s="17">
        <v>4.7296819340259352E-2</v>
      </c>
      <c r="AH185" s="17">
        <v>9.7316514614297439E-2</v>
      </c>
      <c r="AI185" s="17">
        <v>0.1125460000990315</v>
      </c>
    </row>
    <row r="186" spans="2:35" ht="16" x14ac:dyDescent="0.2">
      <c r="B186" s="16" t="s">
        <v>83</v>
      </c>
      <c r="C186" s="17">
        <v>7.5312649518413141E-2</v>
      </c>
      <c r="D186" s="17">
        <v>0.1041351313176993</v>
      </c>
      <c r="E186" s="17">
        <v>0.11253740818311631</v>
      </c>
      <c r="F186" s="17">
        <v>9.4814815758961529E-2</v>
      </c>
      <c r="G186" s="17">
        <v>5.988867700019624E-2</v>
      </c>
      <c r="H186" s="17">
        <v>4.4910225859444403E-2</v>
      </c>
      <c r="I186" s="17">
        <v>4.3131832460825408E-2</v>
      </c>
      <c r="K186" s="17">
        <v>9.0079169789064203E-2</v>
      </c>
      <c r="L186" s="17">
        <v>6.1325333611903898E-2</v>
      </c>
      <c r="N186" s="17">
        <v>4.1743133855493671E-2</v>
      </c>
      <c r="O186" s="17">
        <v>4.4987931884434153E-2</v>
      </c>
      <c r="P186" s="17">
        <v>5.8240927942746337E-2</v>
      </c>
      <c r="Q186" s="17">
        <v>9.883607373605624E-2</v>
      </c>
      <c r="R186" s="17">
        <v>9.4571029816255731E-2</v>
      </c>
      <c r="S186" s="17">
        <v>0.10599853932209929</v>
      </c>
      <c r="T186" s="17">
        <v>7.6072668137143556E-2</v>
      </c>
      <c r="U186" s="17">
        <v>9.8559185992760118E-2</v>
      </c>
      <c r="V186" s="17">
        <v>8.5800267774626529E-2</v>
      </c>
      <c r="W186" s="17">
        <v>4.4558646725183178E-2</v>
      </c>
      <c r="X186" s="17">
        <v>5.6062279145884047E-2</v>
      </c>
      <c r="Y186" s="17">
        <v>8.8391259038070921E-2</v>
      </c>
      <c r="AA186" s="17">
        <v>8.6568660315551313E-2</v>
      </c>
      <c r="AB186" s="17">
        <v>8.6100879334122388E-2</v>
      </c>
      <c r="AC186" s="17">
        <v>8.8373939342476115E-2</v>
      </c>
      <c r="AD186" s="17">
        <v>0.1012685308646193</v>
      </c>
      <c r="AE186" s="17">
        <v>7.0195573837361358E-2</v>
      </c>
      <c r="AF186" s="17">
        <v>3.3619706416668477E-2</v>
      </c>
      <c r="AG186" s="17">
        <v>4.1211756005480001E-2</v>
      </c>
      <c r="AH186" s="17">
        <v>4.077963676103874E-2</v>
      </c>
      <c r="AI186" s="17">
        <v>7.858914524960256E-2</v>
      </c>
    </row>
    <row r="187" spans="2:35" ht="16" x14ac:dyDescent="0.2">
      <c r="B187" s="16" t="s">
        <v>91</v>
      </c>
      <c r="C187" s="17">
        <v>5.8058288715016851E-2</v>
      </c>
      <c r="D187" s="17">
        <v>0.1023047316183886</v>
      </c>
      <c r="E187" s="17">
        <v>6.5002333990364203E-2</v>
      </c>
      <c r="F187" s="17">
        <v>8.9196228561625776E-2</v>
      </c>
      <c r="G187" s="17">
        <v>5.5327027161887317E-2</v>
      </c>
      <c r="H187" s="17">
        <v>3.0538925218487271E-2</v>
      </c>
      <c r="I187" s="17">
        <v>1.8515206267497138E-2</v>
      </c>
      <c r="K187" s="17">
        <v>6.2298499235446642E-2</v>
      </c>
      <c r="L187" s="17">
        <v>5.3359024499244803E-2</v>
      </c>
      <c r="N187" s="17">
        <v>4.1965438360163247E-2</v>
      </c>
      <c r="O187" s="17">
        <v>0</v>
      </c>
      <c r="P187" s="17">
        <v>5.7208262308870821E-2</v>
      </c>
      <c r="Q187" s="17">
        <v>5.8948930993279448E-2</v>
      </c>
      <c r="R187" s="17">
        <v>6.4280140229344335E-2</v>
      </c>
      <c r="S187" s="17">
        <v>7.2114306775666451E-2</v>
      </c>
      <c r="T187" s="17">
        <v>8.3184111859712681E-2</v>
      </c>
      <c r="U187" s="17">
        <v>4.9310420136182649E-2</v>
      </c>
      <c r="V187" s="17">
        <v>7.6072595730980824E-2</v>
      </c>
      <c r="W187" s="17">
        <v>6.312300535886943E-2</v>
      </c>
      <c r="X187" s="17">
        <v>4.8529597615984917E-2</v>
      </c>
      <c r="Y187" s="17">
        <v>3.582810113537193E-2</v>
      </c>
      <c r="AA187" s="17">
        <v>7.4073569274588094E-2</v>
      </c>
      <c r="AB187" s="17">
        <v>8.9811170833817622E-2</v>
      </c>
      <c r="AC187" s="17">
        <v>2.6240921122851878E-2</v>
      </c>
      <c r="AD187" s="17">
        <v>8.1865501878883432E-2</v>
      </c>
      <c r="AE187" s="17">
        <v>4.1674926905687602E-2</v>
      </c>
      <c r="AF187" s="17">
        <v>1.6890108972147221E-2</v>
      </c>
      <c r="AG187" s="17">
        <v>4.9850087530048222E-2</v>
      </c>
      <c r="AH187" s="17">
        <v>2.3516464600609681E-2</v>
      </c>
      <c r="AI187" s="17">
        <v>5.5353816308592152E-2</v>
      </c>
    </row>
    <row r="188" spans="2:35" ht="16" x14ac:dyDescent="0.2">
      <c r="B188" s="16" t="s">
        <v>85</v>
      </c>
      <c r="C188" s="17">
        <v>5.1606946337182762E-2</v>
      </c>
      <c r="D188" s="17">
        <v>7.2808843049233143E-2</v>
      </c>
      <c r="E188" s="17">
        <v>6.9090451197411154E-2</v>
      </c>
      <c r="F188" s="17">
        <v>3.6301905699573381E-2</v>
      </c>
      <c r="G188" s="17">
        <v>6.8667036492260788E-2</v>
      </c>
      <c r="H188" s="17">
        <v>4.5309874264874789E-2</v>
      </c>
      <c r="I188" s="17">
        <v>2.6122202319533199E-2</v>
      </c>
      <c r="K188" s="17">
        <v>5.1181798337151183E-2</v>
      </c>
      <c r="L188" s="17">
        <v>5.1503221060253963E-2</v>
      </c>
      <c r="N188" s="17">
        <v>6.8111079410145034E-2</v>
      </c>
      <c r="O188" s="17">
        <v>4.4852141445030677E-2</v>
      </c>
      <c r="P188" s="17">
        <v>7.2896536092441205E-2</v>
      </c>
      <c r="Q188" s="17">
        <v>3.5931843468887788E-2</v>
      </c>
      <c r="R188" s="17">
        <v>6.4965292563047838E-2</v>
      </c>
      <c r="S188" s="17">
        <v>4.9877229996590597E-2</v>
      </c>
      <c r="T188" s="17">
        <v>6.7834924064428578E-2</v>
      </c>
      <c r="U188" s="17">
        <v>6.4764377228202372E-2</v>
      </c>
      <c r="V188" s="17">
        <v>3.2232094920011202E-2</v>
      </c>
      <c r="W188" s="17">
        <v>3.2657366066383683E-2</v>
      </c>
      <c r="X188" s="17">
        <v>5.4196406618680228E-2</v>
      </c>
      <c r="Y188" s="17">
        <v>4.7223521909014028E-2</v>
      </c>
      <c r="AA188" s="17">
        <v>3.4058288692996867E-2</v>
      </c>
      <c r="AB188" s="17">
        <v>5.3136038972768009E-2</v>
      </c>
      <c r="AC188" s="17">
        <v>8.1058954468718941E-2</v>
      </c>
      <c r="AD188" s="17">
        <v>6.3605529538074357E-2</v>
      </c>
      <c r="AE188" s="17">
        <v>3.7559140380977733E-2</v>
      </c>
      <c r="AF188" s="17">
        <v>8.3645092613182162E-2</v>
      </c>
      <c r="AG188" s="17">
        <v>5.650747198916508E-2</v>
      </c>
      <c r="AH188" s="17">
        <v>5.1806693055814583E-2</v>
      </c>
      <c r="AI188" s="17">
        <v>5.7327480974671628E-2</v>
      </c>
    </row>
    <row r="189" spans="2:35" ht="16" x14ac:dyDescent="0.2">
      <c r="B189" s="16" t="s">
        <v>86</v>
      </c>
      <c r="C189" s="17">
        <v>0.10422613919571599</v>
      </c>
      <c r="D189" s="17">
        <v>0.10954548126183999</v>
      </c>
      <c r="E189" s="17">
        <v>0.1002686374101715</v>
      </c>
      <c r="F189" s="17">
        <v>0.1142563359848595</v>
      </c>
      <c r="G189" s="17">
        <v>0.16226889774659001</v>
      </c>
      <c r="H189" s="17">
        <v>8.5098890304901198E-2</v>
      </c>
      <c r="I189" s="17">
        <v>6.1306358478874563E-2</v>
      </c>
      <c r="K189" s="17">
        <v>9.6873220694478096E-2</v>
      </c>
      <c r="L189" s="17">
        <v>0.1120272096629501</v>
      </c>
      <c r="N189" s="17">
        <v>0.1286965554978976</v>
      </c>
      <c r="O189" s="17">
        <v>7.8819508749194286E-2</v>
      </c>
      <c r="P189" s="17">
        <v>8.6262009781354773E-2</v>
      </c>
      <c r="Q189" s="17">
        <v>7.4308924548799574E-2</v>
      </c>
      <c r="R189" s="17">
        <v>9.9307955510043566E-2</v>
      </c>
      <c r="S189" s="17">
        <v>7.1685190761222331E-2</v>
      </c>
      <c r="T189" s="17">
        <v>0.1048679966104808</v>
      </c>
      <c r="U189" s="17">
        <v>9.4571712692531409E-2</v>
      </c>
      <c r="V189" s="17">
        <v>0.12092349787512199</v>
      </c>
      <c r="W189" s="17">
        <v>0.12063883058835601</v>
      </c>
      <c r="X189" s="17">
        <v>7.805538059649729E-2</v>
      </c>
      <c r="Y189" s="17">
        <v>0.1289345163118048</v>
      </c>
      <c r="AA189" s="17">
        <v>8.5863937896749801E-2</v>
      </c>
      <c r="AB189" s="17">
        <v>7.8832459081496414E-2</v>
      </c>
      <c r="AC189" s="17">
        <v>0.1279033945815658</v>
      </c>
      <c r="AD189" s="17">
        <v>0.14285514605894439</v>
      </c>
      <c r="AE189" s="17">
        <v>8.8382265430591744E-2</v>
      </c>
      <c r="AF189" s="17">
        <v>0.1379652152134917</v>
      </c>
      <c r="AG189" s="17">
        <v>0.1063821018065555</v>
      </c>
      <c r="AH189" s="17">
        <v>0.14345543887106671</v>
      </c>
      <c r="AI189" s="17">
        <v>0.10443525099391709</v>
      </c>
    </row>
    <row r="190" spans="2:35" ht="16" x14ac:dyDescent="0.2">
      <c r="B190" s="16" t="s">
        <v>103</v>
      </c>
      <c r="C190" s="17">
        <v>0.52351118383403261</v>
      </c>
      <c r="D190" s="17">
        <v>0.39201297057214751</v>
      </c>
      <c r="E190" s="17">
        <v>0.33624030443841407</v>
      </c>
      <c r="F190" s="17">
        <v>0.41422110650607868</v>
      </c>
      <c r="G190" s="17">
        <v>0.4982097481023065</v>
      </c>
      <c r="H190" s="17">
        <v>0.64962249010770268</v>
      </c>
      <c r="I190" s="17">
        <v>0.78723899317256818</v>
      </c>
      <c r="K190" s="17">
        <v>0.48963510145569378</v>
      </c>
      <c r="L190" s="17">
        <v>0.55636265707797083</v>
      </c>
      <c r="N190" s="17">
        <v>0.5762927364392364</v>
      </c>
      <c r="O190" s="17">
        <v>0.74054243068791192</v>
      </c>
      <c r="P190" s="17">
        <v>0.57981784772410527</v>
      </c>
      <c r="Q190" s="17">
        <v>0.6046364690134497</v>
      </c>
      <c r="R190" s="17">
        <v>0.51485705870363963</v>
      </c>
      <c r="S190" s="17">
        <v>0.53073694615829481</v>
      </c>
      <c r="T190" s="17">
        <v>0.46011171788485528</v>
      </c>
      <c r="U190" s="17">
        <v>0.50182932234082611</v>
      </c>
      <c r="V190" s="17">
        <v>0.34860567800613201</v>
      </c>
      <c r="W190" s="17">
        <v>0.54171035086149488</v>
      </c>
      <c r="X190" s="17">
        <v>0.66235790455810339</v>
      </c>
      <c r="Y190" s="17">
        <v>0.52957060371189579</v>
      </c>
      <c r="AA190" s="17">
        <v>0.51831161222529687</v>
      </c>
      <c r="AB190" s="17">
        <v>0.40119533510864053</v>
      </c>
      <c r="AC190" s="17">
        <v>0.495747898247968</v>
      </c>
      <c r="AD190" s="17">
        <v>0.42256156689261182</v>
      </c>
      <c r="AE190" s="17">
        <v>0.61064856599277573</v>
      </c>
      <c r="AF190" s="17">
        <v>0.57493456661668341</v>
      </c>
      <c r="AG190" s="17">
        <v>0.6700524716245968</v>
      </c>
      <c r="AH190" s="17">
        <v>0.59548710277778938</v>
      </c>
      <c r="AI190" s="17">
        <v>0.52686832510657744</v>
      </c>
    </row>
    <row r="192" spans="2:35" ht="48" x14ac:dyDescent="0.2">
      <c r="B192" s="14" t="s">
        <v>107</v>
      </c>
    </row>
    <row r="193" spans="2:35" ht="16" x14ac:dyDescent="0.2">
      <c r="B193" s="15" t="s">
        <v>16</v>
      </c>
    </row>
    <row r="194" spans="2:35" ht="16" x14ac:dyDescent="0.2">
      <c r="B194" s="16" t="s">
        <v>89</v>
      </c>
      <c r="C194" s="17">
        <v>0.19042801080312449</v>
      </c>
      <c r="D194" s="17">
        <v>0.5831553514982698</v>
      </c>
      <c r="E194" s="17">
        <v>0.330892772332954</v>
      </c>
      <c r="F194" s="17">
        <v>0.16596319692471781</v>
      </c>
      <c r="G194" s="17">
        <v>9.1304967812316909E-2</v>
      </c>
      <c r="H194" s="17">
        <v>3.9277333453696078E-2</v>
      </c>
      <c r="I194" s="17">
        <v>1.8120117955723079E-2</v>
      </c>
      <c r="K194" s="17">
        <v>0.18318470263762299</v>
      </c>
      <c r="L194" s="17">
        <v>0.198630523165781</v>
      </c>
      <c r="N194" s="17">
        <v>0.2043604210336854</v>
      </c>
      <c r="O194" s="17">
        <v>9.1264659926191538E-2</v>
      </c>
      <c r="P194" s="17">
        <v>0.20137339854001249</v>
      </c>
      <c r="Q194" s="17">
        <v>0.29998246313059751</v>
      </c>
      <c r="R194" s="17">
        <v>0.19516575280621251</v>
      </c>
      <c r="S194" s="17">
        <v>0.23109381165444329</v>
      </c>
      <c r="T194" s="17">
        <v>0.20082764104462791</v>
      </c>
      <c r="U194" s="17">
        <v>0.21603026087212171</v>
      </c>
      <c r="V194" s="17">
        <v>0.22357560292326659</v>
      </c>
      <c r="W194" s="17">
        <v>0.16551534186955141</v>
      </c>
      <c r="X194" s="17">
        <v>0.1271962409100022</v>
      </c>
      <c r="Y194" s="17">
        <v>0.11995474035665039</v>
      </c>
      <c r="AA194" s="17">
        <v>0.17676949374050291</v>
      </c>
      <c r="AB194" s="17">
        <v>0.22014878778674421</v>
      </c>
      <c r="AC194" s="17">
        <v>0.110510359391368</v>
      </c>
      <c r="AD194" s="17">
        <v>0.26037170316789637</v>
      </c>
      <c r="AE194" s="17">
        <v>0.17506568373143891</v>
      </c>
      <c r="AF194" s="17">
        <v>0.1559246261910161</v>
      </c>
      <c r="AG194" s="17">
        <v>0.2247634964204677</v>
      </c>
      <c r="AH194" s="17">
        <v>0.1664773707297853</v>
      </c>
      <c r="AI194" s="17">
        <v>0.14476856391102691</v>
      </c>
    </row>
    <row r="195" spans="2:35" ht="16" x14ac:dyDescent="0.2">
      <c r="B195" s="16" t="s">
        <v>90</v>
      </c>
      <c r="C195" s="17">
        <v>8.3760727574389363E-2</v>
      </c>
      <c r="D195" s="17">
        <v>7.8314570151818516E-2</v>
      </c>
      <c r="E195" s="17">
        <v>0.20111606767554741</v>
      </c>
      <c r="F195" s="17">
        <v>0.1308160068442312</v>
      </c>
      <c r="G195" s="17">
        <v>6.0901869706984378E-2</v>
      </c>
      <c r="H195" s="17">
        <v>2.7601178009803631E-2</v>
      </c>
      <c r="I195" s="17">
        <v>1.026378698257532E-2</v>
      </c>
      <c r="K195" s="17">
        <v>9.1023711156273029E-2</v>
      </c>
      <c r="L195" s="17">
        <v>7.6258879043233821E-2</v>
      </c>
      <c r="N195" s="17">
        <v>0.1035534876656139</v>
      </c>
      <c r="O195" s="17">
        <v>7.6963898292103636E-2</v>
      </c>
      <c r="P195" s="17">
        <v>7.5310117494073792E-2</v>
      </c>
      <c r="Q195" s="17">
        <v>6.1576962240360321E-2</v>
      </c>
      <c r="R195" s="17">
        <v>7.720298185511798E-2</v>
      </c>
      <c r="S195" s="17">
        <v>4.1877360654576382E-2</v>
      </c>
      <c r="T195" s="17">
        <v>0.1215386074220539</v>
      </c>
      <c r="U195" s="17">
        <v>9.2698805298347328E-2</v>
      </c>
      <c r="V195" s="17">
        <v>0.13123811520150561</v>
      </c>
      <c r="W195" s="17">
        <v>7.4664947203892593E-2</v>
      </c>
      <c r="X195" s="17">
        <v>4.1836999531501613E-2</v>
      </c>
      <c r="Y195" s="17">
        <v>6.4144281703641295E-2</v>
      </c>
      <c r="AA195" s="17">
        <v>6.7813625690825163E-2</v>
      </c>
      <c r="AB195" s="17">
        <v>0.13615398482480201</v>
      </c>
      <c r="AC195" s="17">
        <v>6.6545456904819889E-2</v>
      </c>
      <c r="AD195" s="17">
        <v>0.10056864565165829</v>
      </c>
      <c r="AE195" s="17">
        <v>6.3914729345320248E-2</v>
      </c>
      <c r="AF195" s="17">
        <v>0.15451960406335249</v>
      </c>
      <c r="AG195" s="17">
        <v>3.5206974179634871E-2</v>
      </c>
      <c r="AH195" s="17">
        <v>5.1349366084893953E-2</v>
      </c>
      <c r="AI195" s="17">
        <v>7.7885933798997539E-2</v>
      </c>
    </row>
    <row r="196" spans="2:35" ht="16" x14ac:dyDescent="0.2">
      <c r="B196" s="16" t="s">
        <v>83</v>
      </c>
      <c r="C196" s="17">
        <v>5.8195415523078199E-2</v>
      </c>
      <c r="D196" s="17">
        <v>0.1008599736908633</v>
      </c>
      <c r="E196" s="17">
        <v>9.8427354609999518E-2</v>
      </c>
      <c r="F196" s="17">
        <v>8.3672917440554717E-2</v>
      </c>
      <c r="G196" s="17">
        <v>4.7290061434973628E-2</v>
      </c>
      <c r="H196" s="17">
        <v>2.0726369719529861E-2</v>
      </c>
      <c r="I196" s="17">
        <v>1.061380159156783E-2</v>
      </c>
      <c r="K196" s="17">
        <v>5.1882235061231269E-2</v>
      </c>
      <c r="L196" s="17">
        <v>6.3022333665704491E-2</v>
      </c>
      <c r="N196" s="17">
        <v>5.8890096391025312E-2</v>
      </c>
      <c r="O196" s="17">
        <v>4.6141606154549597E-2</v>
      </c>
      <c r="P196" s="17">
        <v>0.10662753971973329</v>
      </c>
      <c r="Q196" s="17">
        <v>6.1455871738510977E-2</v>
      </c>
      <c r="R196" s="17">
        <v>5.8549874701197442E-2</v>
      </c>
      <c r="S196" s="17">
        <v>8.3528779233470588E-2</v>
      </c>
      <c r="T196" s="17">
        <v>6.8190210437013038E-2</v>
      </c>
      <c r="U196" s="17">
        <v>7.6207658826342242E-2</v>
      </c>
      <c r="V196" s="17">
        <v>7.3628332614406142E-2</v>
      </c>
      <c r="W196" s="17">
        <v>2.6862539188756251E-2</v>
      </c>
      <c r="X196" s="17">
        <v>4.305411283971456E-2</v>
      </c>
      <c r="Y196" s="17">
        <v>1.933800472662307E-2</v>
      </c>
      <c r="AA196" s="17">
        <v>3.8820752131564079E-2</v>
      </c>
      <c r="AB196" s="17">
        <v>6.8186770558172266E-2</v>
      </c>
      <c r="AC196" s="17">
        <v>3.3983953848835187E-2</v>
      </c>
      <c r="AD196" s="17">
        <v>8.5124385669655758E-2</v>
      </c>
      <c r="AE196" s="17">
        <v>4.9522729383832058E-2</v>
      </c>
      <c r="AF196" s="17">
        <v>4.9709001205889287E-2</v>
      </c>
      <c r="AG196" s="17">
        <v>2.779399718159337E-2</v>
      </c>
      <c r="AH196" s="17">
        <v>6.0401504149001507E-2</v>
      </c>
      <c r="AI196" s="17">
        <v>0.1230665125290021</v>
      </c>
    </row>
    <row r="197" spans="2:35" ht="16" x14ac:dyDescent="0.2">
      <c r="B197" s="16" t="s">
        <v>91</v>
      </c>
      <c r="C197" s="17">
        <v>3.3152891917563682E-2</v>
      </c>
      <c r="D197" s="17">
        <v>6.0437134785104811E-2</v>
      </c>
      <c r="E197" s="17">
        <v>4.4321825521313703E-2</v>
      </c>
      <c r="F197" s="17">
        <v>5.0661129583806898E-2</v>
      </c>
      <c r="G197" s="17">
        <v>3.7321154324456728E-2</v>
      </c>
      <c r="H197" s="17">
        <v>6.8650679645108929E-3</v>
      </c>
      <c r="I197" s="17">
        <v>6.0212175846626921E-3</v>
      </c>
      <c r="K197" s="17">
        <v>3.5576000128595089E-2</v>
      </c>
      <c r="L197" s="17">
        <v>3.0980328553211711E-2</v>
      </c>
      <c r="N197" s="17">
        <v>1.247610752902386E-2</v>
      </c>
      <c r="O197" s="17">
        <v>3.114115970485111E-2</v>
      </c>
      <c r="P197" s="17">
        <v>9.8927820259373297E-3</v>
      </c>
      <c r="Q197" s="17">
        <v>5.9740671270582399E-2</v>
      </c>
      <c r="R197" s="17">
        <v>3.1293433240484357E-2</v>
      </c>
      <c r="S197" s="17">
        <v>2.7744115823983929E-2</v>
      </c>
      <c r="T197" s="17">
        <v>3.5447407541180587E-2</v>
      </c>
      <c r="U197" s="17">
        <v>7.1206990603352546E-2</v>
      </c>
      <c r="V197" s="17">
        <v>3.517250094574035E-2</v>
      </c>
      <c r="W197" s="17">
        <v>1.8226680362424801E-2</v>
      </c>
      <c r="X197" s="17">
        <v>1.8642781543684091E-2</v>
      </c>
      <c r="Y197" s="17">
        <v>5.3919255196915782E-2</v>
      </c>
      <c r="AA197" s="17">
        <v>2.5993206900549789E-2</v>
      </c>
      <c r="AB197" s="17">
        <v>5.6070563244240701E-2</v>
      </c>
      <c r="AC197" s="17">
        <v>6.4504354866812613E-3</v>
      </c>
      <c r="AD197" s="17">
        <v>3.5949467811094447E-2</v>
      </c>
      <c r="AE197" s="17">
        <v>2.4535465079955809E-2</v>
      </c>
      <c r="AF197" s="17">
        <v>0</v>
      </c>
      <c r="AG197" s="17">
        <v>4.3082834968063852E-2</v>
      </c>
      <c r="AH197" s="17">
        <v>1.187667682826794E-2</v>
      </c>
      <c r="AI197" s="17">
        <v>7.8417712575014828E-2</v>
      </c>
    </row>
    <row r="198" spans="2:35" ht="16" x14ac:dyDescent="0.2">
      <c r="B198" s="16" t="s">
        <v>85</v>
      </c>
      <c r="C198" s="17">
        <v>2.158979609723008E-2</v>
      </c>
      <c r="D198" s="17">
        <v>2.091367945875099E-2</v>
      </c>
      <c r="E198" s="17">
        <v>4.3885934022787079E-2</v>
      </c>
      <c r="F198" s="17">
        <v>2.1772597682163129E-2</v>
      </c>
      <c r="G198" s="17">
        <v>2.0427340643782509E-2</v>
      </c>
      <c r="H198" s="17">
        <v>1.3862361374081471E-2</v>
      </c>
      <c r="I198" s="17">
        <v>9.9302097050266817E-3</v>
      </c>
      <c r="K198" s="17">
        <v>1.9984726870573431E-2</v>
      </c>
      <c r="L198" s="17">
        <v>2.3285838539211599E-2</v>
      </c>
      <c r="N198" s="17">
        <v>1.874411123743424E-2</v>
      </c>
      <c r="O198" s="17">
        <v>1.466009465076481E-2</v>
      </c>
      <c r="P198" s="17">
        <v>3.1790961843572149E-2</v>
      </c>
      <c r="Q198" s="17">
        <v>2.4642206706204289E-2</v>
      </c>
      <c r="R198" s="17">
        <v>3.1018031270558299E-2</v>
      </c>
      <c r="S198" s="17">
        <v>1.2495295785526699E-2</v>
      </c>
      <c r="T198" s="17">
        <v>4.9438637675237027E-2</v>
      </c>
      <c r="U198" s="17">
        <v>5.4926135600738991E-3</v>
      </c>
      <c r="V198" s="17">
        <v>1.8335238204772879E-2</v>
      </c>
      <c r="W198" s="17">
        <v>1.466538691907116E-2</v>
      </c>
      <c r="X198" s="17">
        <v>3.0655382052421819E-2</v>
      </c>
      <c r="Y198" s="17">
        <v>1.7839669577792941E-2</v>
      </c>
      <c r="AA198" s="17">
        <v>1.194243910939758E-2</v>
      </c>
      <c r="AB198" s="17">
        <v>3.3102588811206909E-2</v>
      </c>
      <c r="AC198" s="17">
        <v>1.329652281450942E-2</v>
      </c>
      <c r="AD198" s="17">
        <v>1.218305292894294E-2</v>
      </c>
      <c r="AE198" s="17">
        <v>2.7979010221184361E-2</v>
      </c>
      <c r="AF198" s="17">
        <v>3.4914262828602001E-2</v>
      </c>
      <c r="AG198" s="17">
        <v>2.6727946900607449E-2</v>
      </c>
      <c r="AH198" s="17">
        <v>5.6395777895410591E-3</v>
      </c>
      <c r="AI198" s="17">
        <v>1.8739530379008301E-2</v>
      </c>
    </row>
    <row r="199" spans="2:35" ht="16" x14ac:dyDescent="0.2">
      <c r="B199" s="16" t="s">
        <v>86</v>
      </c>
      <c r="C199" s="17">
        <v>6.4482243025302574E-2</v>
      </c>
      <c r="D199" s="17">
        <v>5.7070712882689542E-2</v>
      </c>
      <c r="E199" s="17">
        <v>6.8157220531397139E-2</v>
      </c>
      <c r="F199" s="17">
        <v>6.7944565445635596E-2</v>
      </c>
      <c r="G199" s="17">
        <v>0.1144960863315227</v>
      </c>
      <c r="H199" s="17">
        <v>3.7111336576365457E-2</v>
      </c>
      <c r="I199" s="17">
        <v>4.1174230832847061E-2</v>
      </c>
      <c r="K199" s="17">
        <v>5.8032561600888273E-2</v>
      </c>
      <c r="L199" s="17">
        <v>7.1166082752288792E-2</v>
      </c>
      <c r="N199" s="17">
        <v>2.441171052872514E-2</v>
      </c>
      <c r="O199" s="17">
        <v>6.5602475573001154E-2</v>
      </c>
      <c r="P199" s="17">
        <v>4.7835976565408563E-2</v>
      </c>
      <c r="Q199" s="17">
        <v>6.3915401518230219E-2</v>
      </c>
      <c r="R199" s="17">
        <v>7.7858570445466263E-2</v>
      </c>
      <c r="S199" s="17">
        <v>8.6763395314895964E-2</v>
      </c>
      <c r="T199" s="17">
        <v>6.4673311584499599E-2</v>
      </c>
      <c r="U199" s="17">
        <v>8.4638318639714993E-2</v>
      </c>
      <c r="V199" s="17">
        <v>8.285703692520513E-2</v>
      </c>
      <c r="W199" s="17">
        <v>5.1295266892629997E-2</v>
      </c>
      <c r="X199" s="17">
        <v>4.0650926679727167E-2</v>
      </c>
      <c r="Y199" s="17">
        <v>6.8630188826746527E-2</v>
      </c>
      <c r="AA199" s="17">
        <v>8.0552540801668196E-2</v>
      </c>
      <c r="AB199" s="17">
        <v>5.3891110266220961E-2</v>
      </c>
      <c r="AC199" s="17">
        <v>6.0525717479039329E-2</v>
      </c>
      <c r="AD199" s="17">
        <v>5.0789033534682178E-2</v>
      </c>
      <c r="AE199" s="17">
        <v>6.4142374118755022E-2</v>
      </c>
      <c r="AF199" s="17">
        <v>1.6984602754414931E-2</v>
      </c>
      <c r="AG199" s="17">
        <v>5.9157025060998118E-2</v>
      </c>
      <c r="AH199" s="17">
        <v>9.2045633482684658E-2</v>
      </c>
      <c r="AI199" s="17">
        <v>9.4962797142589067E-2</v>
      </c>
    </row>
    <row r="200" spans="2:35" ht="16" x14ac:dyDescent="0.2">
      <c r="B200" s="16" t="s">
        <v>103</v>
      </c>
      <c r="C200" s="17">
        <v>0.54839091505931159</v>
      </c>
      <c r="D200" s="17">
        <v>9.9248577532503046E-2</v>
      </c>
      <c r="E200" s="17">
        <v>0.21319882530600121</v>
      </c>
      <c r="F200" s="17">
        <v>0.47916958607889049</v>
      </c>
      <c r="G200" s="17">
        <v>0.62825851974596325</v>
      </c>
      <c r="H200" s="17">
        <v>0.85455635290201259</v>
      </c>
      <c r="I200" s="17">
        <v>0.90387663534759732</v>
      </c>
      <c r="K200" s="17">
        <v>0.56031606254481603</v>
      </c>
      <c r="L200" s="17">
        <v>0.53665601428056864</v>
      </c>
      <c r="N200" s="17">
        <v>0.57756406561449192</v>
      </c>
      <c r="O200" s="17">
        <v>0.67422610569853825</v>
      </c>
      <c r="P200" s="17">
        <v>0.52716922381126241</v>
      </c>
      <c r="Q200" s="17">
        <v>0.42868642339551449</v>
      </c>
      <c r="R200" s="17">
        <v>0.52891135568096304</v>
      </c>
      <c r="S200" s="17">
        <v>0.51649724153310295</v>
      </c>
      <c r="T200" s="17">
        <v>0.45988418429538808</v>
      </c>
      <c r="U200" s="17">
        <v>0.45372535220004728</v>
      </c>
      <c r="V200" s="17">
        <v>0.43519317318510298</v>
      </c>
      <c r="W200" s="17">
        <v>0.64876983756367379</v>
      </c>
      <c r="X200" s="17">
        <v>0.6979635564429485</v>
      </c>
      <c r="Y200" s="17">
        <v>0.65617385961163011</v>
      </c>
      <c r="AA200" s="17">
        <v>0.59810794162549208</v>
      </c>
      <c r="AB200" s="17">
        <v>0.43244619450861282</v>
      </c>
      <c r="AC200" s="17">
        <v>0.70868755407474693</v>
      </c>
      <c r="AD200" s="17">
        <v>0.45501371123606987</v>
      </c>
      <c r="AE200" s="17">
        <v>0.59484000811951365</v>
      </c>
      <c r="AF200" s="17">
        <v>0.58794790295672539</v>
      </c>
      <c r="AG200" s="17">
        <v>0.58326772528863469</v>
      </c>
      <c r="AH200" s="17">
        <v>0.61220987093582568</v>
      </c>
      <c r="AI200" s="17">
        <v>0.46215894966436122</v>
      </c>
    </row>
    <row r="202" spans="2:35" ht="48" x14ac:dyDescent="0.2">
      <c r="B202" s="14" t="s">
        <v>108</v>
      </c>
    </row>
    <row r="203" spans="2:35" ht="16" x14ac:dyDescent="0.2">
      <c r="B203" s="15" t="s">
        <v>16</v>
      </c>
    </row>
    <row r="204" spans="2:35" ht="16" x14ac:dyDescent="0.2">
      <c r="B204" s="16" t="s">
        <v>89</v>
      </c>
      <c r="C204" s="17">
        <v>0.29736249581348417</v>
      </c>
      <c r="D204" s="17">
        <v>0.60614546023352311</v>
      </c>
      <c r="E204" s="17">
        <v>0.55026789132351361</v>
      </c>
      <c r="F204" s="17">
        <v>0.31112928558578468</v>
      </c>
      <c r="G204" s="17">
        <v>0.231141346526929</v>
      </c>
      <c r="H204" s="17">
        <v>0.1203755077054014</v>
      </c>
      <c r="I204" s="17">
        <v>4.8998708101988843E-2</v>
      </c>
      <c r="K204" s="17">
        <v>0.27759095047933813</v>
      </c>
      <c r="L204" s="17">
        <v>0.3167829623011203</v>
      </c>
      <c r="N204" s="17">
        <v>0.29407642340008072</v>
      </c>
      <c r="O204" s="17">
        <v>0.21349603948552939</v>
      </c>
      <c r="P204" s="17">
        <v>0.30967089121803698</v>
      </c>
      <c r="Q204" s="17">
        <v>0.33615804958810669</v>
      </c>
      <c r="R204" s="17">
        <v>0.32864878350447302</v>
      </c>
      <c r="S204" s="17">
        <v>0.29982277357999582</v>
      </c>
      <c r="T204" s="17">
        <v>0.31115491092536252</v>
      </c>
      <c r="U204" s="17">
        <v>0.31499712414929237</v>
      </c>
      <c r="V204" s="17">
        <v>0.40200410460622699</v>
      </c>
      <c r="W204" s="17">
        <v>0.23573870875140521</v>
      </c>
      <c r="X204" s="17">
        <v>0.22375811344040231</v>
      </c>
      <c r="Y204" s="17">
        <v>0.22727632403961709</v>
      </c>
      <c r="AA204" s="17">
        <v>0.23733683716799259</v>
      </c>
      <c r="AB204" s="17">
        <v>0.39582642757295883</v>
      </c>
      <c r="AC204" s="17">
        <v>0.1589106016250614</v>
      </c>
      <c r="AD204" s="17">
        <v>0.44378399218424103</v>
      </c>
      <c r="AE204" s="17">
        <v>0.25184720176289688</v>
      </c>
      <c r="AF204" s="17">
        <v>0.27332150578415942</v>
      </c>
      <c r="AG204" s="17">
        <v>0.28483799397752441</v>
      </c>
      <c r="AH204" s="17">
        <v>0.26873107880484431</v>
      </c>
      <c r="AI204" s="17">
        <v>0.21519377775531909</v>
      </c>
    </row>
    <row r="205" spans="2:35" ht="16" x14ac:dyDescent="0.2">
      <c r="B205" s="16" t="s">
        <v>90</v>
      </c>
      <c r="C205" s="17">
        <v>9.8553961021704689E-2</v>
      </c>
      <c r="D205" s="17">
        <v>0.11388065030729461</v>
      </c>
      <c r="E205" s="17">
        <v>0.14319833550043409</v>
      </c>
      <c r="F205" s="17">
        <v>0.1434401225860846</v>
      </c>
      <c r="G205" s="17">
        <v>9.8262122355935969E-2</v>
      </c>
      <c r="H205" s="17">
        <v>8.5062851359281599E-2</v>
      </c>
      <c r="I205" s="17">
        <v>2.5101832246011469E-2</v>
      </c>
      <c r="K205" s="17">
        <v>9.3677224692010577E-2</v>
      </c>
      <c r="L205" s="17">
        <v>0.10313914134287511</v>
      </c>
      <c r="N205" s="17">
        <v>6.6216047421880642E-2</v>
      </c>
      <c r="O205" s="17">
        <v>0.12563225073134551</v>
      </c>
      <c r="P205" s="17">
        <v>5.0244684745955573E-2</v>
      </c>
      <c r="Q205" s="17">
        <v>0.1117496973325008</v>
      </c>
      <c r="R205" s="17">
        <v>8.2226999589254168E-2</v>
      </c>
      <c r="S205" s="17">
        <v>0.13352141658466091</v>
      </c>
      <c r="T205" s="17">
        <v>0.15933673923617631</v>
      </c>
      <c r="U205" s="17">
        <v>0.14380869191160811</v>
      </c>
      <c r="V205" s="17">
        <v>0.1203959692127779</v>
      </c>
      <c r="W205" s="17">
        <v>8.1485300545442924E-2</v>
      </c>
      <c r="X205" s="17">
        <v>5.9248546399916842E-2</v>
      </c>
      <c r="Y205" s="17">
        <v>6.4798974016643168E-2</v>
      </c>
      <c r="AA205" s="17">
        <v>0.10289329559643599</v>
      </c>
      <c r="AB205" s="17">
        <v>0.1140952814522469</v>
      </c>
      <c r="AC205" s="17">
        <v>0.1007039367611919</v>
      </c>
      <c r="AD205" s="17">
        <v>0.1115802805355092</v>
      </c>
      <c r="AE205" s="17">
        <v>8.7851528019738959E-2</v>
      </c>
      <c r="AF205" s="17">
        <v>0.13597445252344759</v>
      </c>
      <c r="AG205" s="17">
        <v>7.8562909421708543E-2</v>
      </c>
      <c r="AH205" s="17">
        <v>6.4203606336602645E-2</v>
      </c>
      <c r="AI205" s="17">
        <v>0.10433467018555</v>
      </c>
    </row>
    <row r="206" spans="2:35" ht="16" x14ac:dyDescent="0.2">
      <c r="B206" s="16" t="s">
        <v>83</v>
      </c>
      <c r="C206" s="17">
        <v>5.5672722736435497E-2</v>
      </c>
      <c r="D206" s="17">
        <v>7.063303696843512E-2</v>
      </c>
      <c r="E206" s="17">
        <v>6.1560948900782043E-2</v>
      </c>
      <c r="F206" s="17">
        <v>8.3017788511126331E-2</v>
      </c>
      <c r="G206" s="17">
        <v>8.0266289698334284E-2</v>
      </c>
      <c r="H206" s="17">
        <v>1.8054440653470411E-2</v>
      </c>
      <c r="I206" s="17">
        <v>2.3949153026972619E-2</v>
      </c>
      <c r="K206" s="17">
        <v>5.0703257206023297E-2</v>
      </c>
      <c r="L206" s="17">
        <v>5.9107128351553087E-2</v>
      </c>
      <c r="N206" s="17">
        <v>3.670028340598594E-2</v>
      </c>
      <c r="O206" s="17">
        <v>3.4281491073415049E-2</v>
      </c>
      <c r="P206" s="17">
        <v>6.4327157582879366E-2</v>
      </c>
      <c r="Q206" s="17">
        <v>3.666223130608507E-2</v>
      </c>
      <c r="R206" s="17">
        <v>4.8286362909228678E-2</v>
      </c>
      <c r="S206" s="17">
        <v>6.6720830400694112E-2</v>
      </c>
      <c r="T206" s="17">
        <v>5.519927330424676E-2</v>
      </c>
      <c r="U206" s="17">
        <v>7.5534885184156755E-2</v>
      </c>
      <c r="V206" s="17">
        <v>5.9330465151961692E-2</v>
      </c>
      <c r="W206" s="17">
        <v>7.1967545215718368E-2</v>
      </c>
      <c r="X206" s="17">
        <v>3.6925898586499577E-2</v>
      </c>
      <c r="Y206" s="17">
        <v>5.240498271032535E-2</v>
      </c>
      <c r="AA206" s="17">
        <v>5.8078449796392359E-2</v>
      </c>
      <c r="AB206" s="17">
        <v>5.8224465175192391E-2</v>
      </c>
      <c r="AC206" s="17">
        <v>5.6189272244474182E-2</v>
      </c>
      <c r="AD206" s="17">
        <v>5.2991484694820977E-2</v>
      </c>
      <c r="AE206" s="17">
        <v>5.180178201550719E-2</v>
      </c>
      <c r="AF206" s="17">
        <v>4.9295403060865557E-2</v>
      </c>
      <c r="AG206" s="17">
        <v>6.2768847744600065E-2</v>
      </c>
      <c r="AH206" s="17">
        <v>5.1567277087289531E-2</v>
      </c>
      <c r="AI206" s="17">
        <v>6.4476571449091843E-2</v>
      </c>
    </row>
    <row r="207" spans="2:35" ht="16" x14ac:dyDescent="0.2">
      <c r="B207" s="16" t="s">
        <v>91</v>
      </c>
      <c r="C207" s="17">
        <v>4.1380162149935902E-2</v>
      </c>
      <c r="D207" s="17">
        <v>6.4145595094253424E-2</v>
      </c>
      <c r="E207" s="17">
        <v>5.0806635551730067E-2</v>
      </c>
      <c r="F207" s="17">
        <v>5.0534343239381677E-2</v>
      </c>
      <c r="G207" s="17">
        <v>6.0614492408981757E-2</v>
      </c>
      <c r="H207" s="17">
        <v>2.4375692838172609E-2</v>
      </c>
      <c r="I207" s="17">
        <v>6.952391351076905E-3</v>
      </c>
      <c r="K207" s="17">
        <v>4.1550414037446137E-2</v>
      </c>
      <c r="L207" s="17">
        <v>4.1457902452731323E-2</v>
      </c>
      <c r="N207" s="17">
        <v>2.979068737957162E-2</v>
      </c>
      <c r="O207" s="17">
        <v>4.4788041584030103E-2</v>
      </c>
      <c r="P207" s="17">
        <v>5.0451119841629651E-2</v>
      </c>
      <c r="Q207" s="17">
        <v>4.7711286986431407E-2</v>
      </c>
      <c r="R207" s="17">
        <v>3.951867268272824E-2</v>
      </c>
      <c r="S207" s="17">
        <v>2.8481011704539021E-2</v>
      </c>
      <c r="T207" s="17">
        <v>6.1990353914079928E-2</v>
      </c>
      <c r="U207" s="17">
        <v>3.8451536126985021E-2</v>
      </c>
      <c r="V207" s="17">
        <v>5.7104222006900282E-2</v>
      </c>
      <c r="W207" s="17">
        <v>3.8276387321820753E-2</v>
      </c>
      <c r="X207" s="17">
        <v>3.5972292513648682E-2</v>
      </c>
      <c r="Y207" s="17">
        <v>2.9473224584383471E-2</v>
      </c>
      <c r="AA207" s="17">
        <v>2.974015052735993E-2</v>
      </c>
      <c r="AB207" s="17">
        <v>4.274354123096101E-2</v>
      </c>
      <c r="AC207" s="17">
        <v>4.6542933655243007E-2</v>
      </c>
      <c r="AD207" s="17">
        <v>3.6897712562299463E-2</v>
      </c>
      <c r="AE207" s="17">
        <v>4.3130604877490271E-2</v>
      </c>
      <c r="AF207" s="17">
        <v>3.2326524206395278E-2</v>
      </c>
      <c r="AG207" s="17">
        <v>5.5835055673071107E-2</v>
      </c>
      <c r="AH207" s="17">
        <v>2.4981608787381881E-2</v>
      </c>
      <c r="AI207" s="17">
        <v>7.4279710055248166E-2</v>
      </c>
    </row>
    <row r="208" spans="2:35" ht="16" x14ac:dyDescent="0.2">
      <c r="B208" s="16" t="s">
        <v>85</v>
      </c>
      <c r="C208" s="17">
        <v>2.2591583654738109E-2</v>
      </c>
      <c r="D208" s="17">
        <v>2.326565608396788E-2</v>
      </c>
      <c r="E208" s="17">
        <v>1.4814776485205379E-2</v>
      </c>
      <c r="F208" s="17">
        <v>2.170068990820188E-2</v>
      </c>
      <c r="G208" s="17">
        <v>3.4584358158061532E-2</v>
      </c>
      <c r="H208" s="17">
        <v>3.157714337022087E-2</v>
      </c>
      <c r="I208" s="17">
        <v>1.3400785864404579E-2</v>
      </c>
      <c r="K208" s="17">
        <v>2.2172712428290178E-2</v>
      </c>
      <c r="L208" s="17">
        <v>2.3134239443668079E-2</v>
      </c>
      <c r="N208" s="17">
        <v>1.8982188486482868E-2</v>
      </c>
      <c r="O208" s="17">
        <v>4.5956862234012047E-2</v>
      </c>
      <c r="P208" s="17">
        <v>9.2063750308145152E-3</v>
      </c>
      <c r="Q208" s="17">
        <v>4.866798858254609E-2</v>
      </c>
      <c r="R208" s="17">
        <v>1.40140143130295E-2</v>
      </c>
      <c r="S208" s="17">
        <v>3.1981558775531882E-2</v>
      </c>
      <c r="T208" s="17">
        <v>4.3285443182476367E-2</v>
      </c>
      <c r="U208" s="17">
        <v>1.7215403269733399E-2</v>
      </c>
      <c r="V208" s="17">
        <v>1.43034607805002E-2</v>
      </c>
      <c r="W208" s="17">
        <v>2.558263789147823E-2</v>
      </c>
      <c r="X208" s="17">
        <v>1.7623996059960751E-2</v>
      </c>
      <c r="Y208" s="17">
        <v>1.8793331640372529E-2</v>
      </c>
      <c r="AA208" s="17">
        <v>8.2770086218333389E-3</v>
      </c>
      <c r="AB208" s="17">
        <v>1.7536442644494599E-2</v>
      </c>
      <c r="AC208" s="17">
        <v>1.33973207286298E-2</v>
      </c>
      <c r="AD208" s="17">
        <v>3.2166949048708801E-2</v>
      </c>
      <c r="AE208" s="17">
        <v>2.1518444119147249E-2</v>
      </c>
      <c r="AF208" s="17">
        <v>1.837476217056103E-2</v>
      </c>
      <c r="AG208" s="17">
        <v>4.8848153950672171E-2</v>
      </c>
      <c r="AH208" s="17">
        <v>2.3859353475703522E-2</v>
      </c>
      <c r="AI208" s="17">
        <v>3.7958855837654452E-2</v>
      </c>
    </row>
    <row r="209" spans="2:35" ht="16" x14ac:dyDescent="0.2">
      <c r="B209" s="16" t="s">
        <v>86</v>
      </c>
      <c r="C209" s="17">
        <v>5.7521839089946923E-2</v>
      </c>
      <c r="D209" s="17">
        <v>4.0590970152310862E-2</v>
      </c>
      <c r="E209" s="17">
        <v>4.7181666313462239E-2</v>
      </c>
      <c r="F209" s="17">
        <v>6.0697423037555917E-2</v>
      </c>
      <c r="G209" s="17">
        <v>7.5059276329147773E-2</v>
      </c>
      <c r="H209" s="17">
        <v>7.3523141802583791E-2</v>
      </c>
      <c r="I209" s="17">
        <v>4.9565760100224128E-2</v>
      </c>
      <c r="K209" s="17">
        <v>4.8672350113857767E-2</v>
      </c>
      <c r="L209" s="17">
        <v>6.5613896639905175E-2</v>
      </c>
      <c r="N209" s="17">
        <v>7.0473930232989937E-2</v>
      </c>
      <c r="O209" s="17">
        <v>7.7096640155260729E-2</v>
      </c>
      <c r="P209" s="17">
        <v>6.7867221545389489E-2</v>
      </c>
      <c r="Q209" s="17">
        <v>6.6506107889656954E-2</v>
      </c>
      <c r="R209" s="17">
        <v>5.9124461820059572E-2</v>
      </c>
      <c r="S209" s="17">
        <v>2.9955841696757531E-2</v>
      </c>
      <c r="T209" s="17">
        <v>4.1444102790772729E-2</v>
      </c>
      <c r="U209" s="17">
        <v>7.3041514742990712E-2</v>
      </c>
      <c r="V209" s="17">
        <v>6.9356201599391543E-2</v>
      </c>
      <c r="W209" s="17">
        <v>5.4372773221128268E-2</v>
      </c>
      <c r="X209" s="17">
        <v>4.192952176646457E-2</v>
      </c>
      <c r="Y209" s="17">
        <v>4.7744569295694338E-2</v>
      </c>
      <c r="AA209" s="17">
        <v>2.888814996406246E-2</v>
      </c>
      <c r="AB209" s="17">
        <v>4.0782851853907787E-2</v>
      </c>
      <c r="AC209" s="17">
        <v>6.9321395100724215E-2</v>
      </c>
      <c r="AD209" s="17">
        <v>3.3561844786159069E-2</v>
      </c>
      <c r="AE209" s="17">
        <v>7.87972055743318E-2</v>
      </c>
      <c r="AF209" s="17">
        <v>5.1493487923122597E-2</v>
      </c>
      <c r="AG209" s="17">
        <v>3.7978183072406843E-2</v>
      </c>
      <c r="AH209" s="17">
        <v>8.8440128249503688E-2</v>
      </c>
      <c r="AI209" s="17">
        <v>0.11582624353601111</v>
      </c>
    </row>
    <row r="210" spans="2:35" ht="16" x14ac:dyDescent="0.2">
      <c r="B210" s="16" t="s">
        <v>103</v>
      </c>
      <c r="C210" s="17">
        <v>0.4269172355337546</v>
      </c>
      <c r="D210" s="17">
        <v>8.1338631160214878E-2</v>
      </c>
      <c r="E210" s="17">
        <v>0.1321697459248726</v>
      </c>
      <c r="F210" s="17">
        <v>0.32948034713186491</v>
      </c>
      <c r="G210" s="17">
        <v>0.42007211452260967</v>
      </c>
      <c r="H210" s="17">
        <v>0.64703122227086929</v>
      </c>
      <c r="I210" s="17">
        <v>0.83203136930932142</v>
      </c>
      <c r="K210" s="17">
        <v>0.46563309104303402</v>
      </c>
      <c r="L210" s="17">
        <v>0.39076472946814722</v>
      </c>
      <c r="N210" s="17">
        <v>0.4837604396730083</v>
      </c>
      <c r="O210" s="17">
        <v>0.45874867473640718</v>
      </c>
      <c r="P210" s="17">
        <v>0.44823255003529461</v>
      </c>
      <c r="Q210" s="17">
        <v>0.35254463831467331</v>
      </c>
      <c r="R210" s="17">
        <v>0.42818070518122681</v>
      </c>
      <c r="S210" s="17">
        <v>0.40951656725782071</v>
      </c>
      <c r="T210" s="17">
        <v>0.32758917664688553</v>
      </c>
      <c r="U210" s="17">
        <v>0.33695084461523372</v>
      </c>
      <c r="V210" s="17">
        <v>0.27750557664224113</v>
      </c>
      <c r="W210" s="17">
        <v>0.49257664705300619</v>
      </c>
      <c r="X210" s="17">
        <v>0.58454163123310721</v>
      </c>
      <c r="Y210" s="17">
        <v>0.55950859371296402</v>
      </c>
      <c r="AA210" s="17">
        <v>0.53478610832592322</v>
      </c>
      <c r="AB210" s="17">
        <v>0.33079099007023849</v>
      </c>
      <c r="AC210" s="17">
        <v>0.55493453988467545</v>
      </c>
      <c r="AD210" s="17">
        <v>0.28901773618826138</v>
      </c>
      <c r="AE210" s="17">
        <v>0.46505323363088757</v>
      </c>
      <c r="AF210" s="17">
        <v>0.43921386433144871</v>
      </c>
      <c r="AG210" s="17">
        <v>0.43116885616001699</v>
      </c>
      <c r="AH210" s="17">
        <v>0.47821694725867447</v>
      </c>
      <c r="AI210" s="17">
        <v>0.38793017118112533</v>
      </c>
    </row>
    <row r="212" spans="2:35" ht="48" x14ac:dyDescent="0.2">
      <c r="B212" s="14" t="s">
        <v>109</v>
      </c>
    </row>
    <row r="213" spans="2:35" ht="16" x14ac:dyDescent="0.2">
      <c r="B213" s="15" t="s">
        <v>16</v>
      </c>
    </row>
    <row r="214" spans="2:35" ht="16" x14ac:dyDescent="0.2">
      <c r="B214" s="16" t="s">
        <v>89</v>
      </c>
      <c r="C214" s="17">
        <v>6.4331397741963475E-2</v>
      </c>
      <c r="D214" s="17">
        <v>0.14596250910687139</v>
      </c>
      <c r="E214" s="17">
        <v>0.1079710559404157</v>
      </c>
      <c r="F214" s="17">
        <v>8.8246727463327748E-2</v>
      </c>
      <c r="G214" s="17">
        <v>3.5283399749913541E-2</v>
      </c>
      <c r="H214" s="17">
        <v>1.6948810388860439E-2</v>
      </c>
      <c r="I214" s="17">
        <v>1.085218445508615E-2</v>
      </c>
      <c r="K214" s="17">
        <v>8.3155922408498104E-2</v>
      </c>
      <c r="L214" s="17">
        <v>4.631332028167149E-2</v>
      </c>
      <c r="N214" s="17">
        <v>8.2513602640413672E-2</v>
      </c>
      <c r="O214" s="17">
        <v>1.937293841128316E-2</v>
      </c>
      <c r="P214" s="17">
        <v>3.026888090108229E-2</v>
      </c>
      <c r="Q214" s="17">
        <v>7.4775886010796253E-2</v>
      </c>
      <c r="R214" s="17">
        <v>5.480434413071443E-2</v>
      </c>
      <c r="S214" s="17">
        <v>7.6929163623500066E-2</v>
      </c>
      <c r="T214" s="17">
        <v>4.7916282393123413E-2</v>
      </c>
      <c r="U214" s="17">
        <v>6.6373131427014939E-2</v>
      </c>
      <c r="V214" s="17">
        <v>0.1061265980291717</v>
      </c>
      <c r="W214" s="17">
        <v>6.762919631872695E-2</v>
      </c>
      <c r="X214" s="17">
        <v>1.7694691445136329E-2</v>
      </c>
      <c r="Y214" s="17">
        <v>5.8090847528371771E-2</v>
      </c>
      <c r="AA214" s="17">
        <v>5.5769279757846187E-2</v>
      </c>
      <c r="AB214" s="17">
        <v>8.0222413930152767E-2</v>
      </c>
      <c r="AC214" s="17">
        <v>4.0151190246435493E-2</v>
      </c>
      <c r="AD214" s="17">
        <v>0.1076714882402086</v>
      </c>
      <c r="AE214" s="17">
        <v>6.5501843893154874E-2</v>
      </c>
      <c r="AF214" s="17">
        <v>3.3786847641267638E-2</v>
      </c>
      <c r="AG214" s="17">
        <v>7.6894465588977556E-2</v>
      </c>
      <c r="AH214" s="17">
        <v>1.8235358374566801E-2</v>
      </c>
      <c r="AI214" s="17">
        <v>2.988133069712532E-2</v>
      </c>
    </row>
    <row r="215" spans="2:35" ht="16" x14ac:dyDescent="0.2">
      <c r="B215" s="16" t="s">
        <v>90</v>
      </c>
      <c r="C215" s="17">
        <v>9.3836990205093285E-2</v>
      </c>
      <c r="D215" s="17">
        <v>0.13738839527360591</v>
      </c>
      <c r="E215" s="17">
        <v>0.18949904727210781</v>
      </c>
      <c r="F215" s="17">
        <v>9.7135912945838704E-2</v>
      </c>
      <c r="G215" s="17">
        <v>8.7543922715038802E-2</v>
      </c>
      <c r="H215" s="17">
        <v>4.0496333977259942E-2</v>
      </c>
      <c r="I215" s="17">
        <v>2.557116858282869E-2</v>
      </c>
      <c r="K215" s="17">
        <v>0.1127225811922629</v>
      </c>
      <c r="L215" s="17">
        <v>7.4273163996540575E-2</v>
      </c>
      <c r="N215" s="17">
        <v>2.9724661099492771E-2</v>
      </c>
      <c r="O215" s="17">
        <v>0.15039125595650091</v>
      </c>
      <c r="P215" s="17">
        <v>6.6504216157646512E-2</v>
      </c>
      <c r="Q215" s="17">
        <v>6.8701395695799874E-2</v>
      </c>
      <c r="R215" s="17">
        <v>7.4003749532198557E-2</v>
      </c>
      <c r="S215" s="17">
        <v>8.7184912249255869E-2</v>
      </c>
      <c r="T215" s="17">
        <v>8.9879338789805627E-2</v>
      </c>
      <c r="U215" s="17">
        <v>0.1019427067557175</v>
      </c>
      <c r="V215" s="17">
        <v>0.17078553773759331</v>
      </c>
      <c r="W215" s="17">
        <v>0.1124186243948178</v>
      </c>
      <c r="X215" s="17">
        <v>7.2529456981376653E-2</v>
      </c>
      <c r="Y215" s="17">
        <v>6.2689730336884825E-2</v>
      </c>
      <c r="AA215" s="17">
        <v>7.6603821126316265E-2</v>
      </c>
      <c r="AB215" s="17">
        <v>0.1151692723602986</v>
      </c>
      <c r="AC215" s="17">
        <v>9.4673442557193538E-2</v>
      </c>
      <c r="AD215" s="17">
        <v>0.1626195467754262</v>
      </c>
      <c r="AE215" s="17">
        <v>7.9322300731085232E-2</v>
      </c>
      <c r="AF215" s="17">
        <v>4.8506378146738402E-2</v>
      </c>
      <c r="AG215" s="17">
        <v>2.7444323429043179E-2</v>
      </c>
      <c r="AH215" s="17">
        <v>5.1675541961845713E-2</v>
      </c>
      <c r="AI215" s="17">
        <v>0.14716630969057731</v>
      </c>
    </row>
    <row r="216" spans="2:35" ht="16" x14ac:dyDescent="0.2">
      <c r="B216" s="16" t="s">
        <v>83</v>
      </c>
      <c r="C216" s="17">
        <v>7.2309963776984329E-2</v>
      </c>
      <c r="D216" s="17">
        <v>9.7532818284640804E-2</v>
      </c>
      <c r="E216" s="17">
        <v>0.1097874109516499</v>
      </c>
      <c r="F216" s="17">
        <v>0.13465077314129931</v>
      </c>
      <c r="G216" s="17">
        <v>6.5567958821391395E-2</v>
      </c>
      <c r="H216" s="17">
        <v>2.4297853044270672E-2</v>
      </c>
      <c r="I216" s="17">
        <v>1.228872412728651E-2</v>
      </c>
      <c r="K216" s="17">
        <v>8.1362025200453839E-2</v>
      </c>
      <c r="L216" s="17">
        <v>6.3889796879038563E-2</v>
      </c>
      <c r="N216" s="17">
        <v>6.7079075183491377E-2</v>
      </c>
      <c r="O216" s="17">
        <v>4.7176120045247238E-2</v>
      </c>
      <c r="P216" s="17">
        <v>4.5656266541702233E-2</v>
      </c>
      <c r="Q216" s="17">
        <v>6.0862289887852028E-2</v>
      </c>
      <c r="R216" s="17">
        <v>5.6814976670731952E-2</v>
      </c>
      <c r="S216" s="17">
        <v>4.0387074735653908E-2</v>
      </c>
      <c r="T216" s="17">
        <v>9.8283666743396933E-2</v>
      </c>
      <c r="U216" s="17">
        <v>0.1025056618727174</v>
      </c>
      <c r="V216" s="17">
        <v>9.9028258190653848E-2</v>
      </c>
      <c r="W216" s="17">
        <v>7.7171278845129934E-2</v>
      </c>
      <c r="X216" s="17">
        <v>6.0470961256321697E-2</v>
      </c>
      <c r="Y216" s="17">
        <v>6.4457331001025062E-2</v>
      </c>
      <c r="AA216" s="17">
        <v>6.463729788560639E-2</v>
      </c>
      <c r="AB216" s="17">
        <v>0.1140186494423934</v>
      </c>
      <c r="AC216" s="17">
        <v>7.1228401234353228E-2</v>
      </c>
      <c r="AD216" s="17">
        <v>6.0322012084543533E-2</v>
      </c>
      <c r="AE216" s="17">
        <v>5.2313925824853037E-2</v>
      </c>
      <c r="AF216" s="17">
        <v>5.1933361314275853E-2</v>
      </c>
      <c r="AG216" s="17">
        <v>4.3384274777263143E-2</v>
      </c>
      <c r="AH216" s="17">
        <v>6.9453613873111497E-2</v>
      </c>
      <c r="AI216" s="17">
        <v>0.11390170385409359</v>
      </c>
    </row>
    <row r="217" spans="2:35" ht="16" x14ac:dyDescent="0.2">
      <c r="B217" s="16" t="s">
        <v>91</v>
      </c>
      <c r="C217" s="17">
        <v>6.6360972137695692E-2</v>
      </c>
      <c r="D217" s="17">
        <v>0.1188157920930439</v>
      </c>
      <c r="E217" s="17">
        <v>0.1062442842186879</v>
      </c>
      <c r="F217" s="17">
        <v>7.3297804547339085E-2</v>
      </c>
      <c r="G217" s="17">
        <v>6.8329143795893804E-2</v>
      </c>
      <c r="H217" s="17">
        <v>2.0788283704569151E-2</v>
      </c>
      <c r="I217" s="17">
        <v>2.2539612675336641E-2</v>
      </c>
      <c r="K217" s="17">
        <v>6.5021579254785439E-2</v>
      </c>
      <c r="L217" s="17">
        <v>6.80615005155812E-2</v>
      </c>
      <c r="N217" s="17">
        <v>6.2786310556766395E-2</v>
      </c>
      <c r="O217" s="17">
        <v>9.0600623630227112E-2</v>
      </c>
      <c r="P217" s="17">
        <v>8.514871294960627E-2</v>
      </c>
      <c r="Q217" s="17">
        <v>7.3330767964033386E-2</v>
      </c>
      <c r="R217" s="17">
        <v>7.650468568800789E-2</v>
      </c>
      <c r="S217" s="17">
        <v>5.3354041988484938E-2</v>
      </c>
      <c r="T217" s="17">
        <v>4.804543801888822E-2</v>
      </c>
      <c r="U217" s="17">
        <v>5.4592129588378828E-2</v>
      </c>
      <c r="V217" s="17">
        <v>6.8805924607940688E-2</v>
      </c>
      <c r="W217" s="17">
        <v>5.5245341499342362E-2</v>
      </c>
      <c r="X217" s="17">
        <v>4.9048223073017559E-2</v>
      </c>
      <c r="Y217" s="17">
        <v>0.10100526754714539</v>
      </c>
      <c r="AA217" s="17">
        <v>4.6537476977814407E-2</v>
      </c>
      <c r="AB217" s="17">
        <v>8.2432774758881167E-2</v>
      </c>
      <c r="AC217" s="17">
        <v>4.6405736759885893E-2</v>
      </c>
      <c r="AD217" s="17">
        <v>8.9946791527118999E-2</v>
      </c>
      <c r="AE217" s="17">
        <v>5.4207894669568893E-2</v>
      </c>
      <c r="AF217" s="17">
        <v>6.977799378212661E-2</v>
      </c>
      <c r="AG217" s="17">
        <v>3.3747274066946317E-2</v>
      </c>
      <c r="AH217" s="17">
        <v>6.3346533908889516E-2</v>
      </c>
      <c r="AI217" s="17">
        <v>0.13155003852690469</v>
      </c>
    </row>
    <row r="218" spans="2:35" ht="16" x14ac:dyDescent="0.2">
      <c r="B218" s="16" t="s">
        <v>85</v>
      </c>
      <c r="C218" s="17">
        <v>3.908325564852165E-2</v>
      </c>
      <c r="D218" s="17">
        <v>8.9297289702860133E-2</v>
      </c>
      <c r="E218" s="17">
        <v>6.5278531929031824E-2</v>
      </c>
      <c r="F218" s="17">
        <v>3.6029166189008748E-2</v>
      </c>
      <c r="G218" s="17">
        <v>3.1748304151390301E-2</v>
      </c>
      <c r="H218" s="17">
        <v>1.08218648318245E-2</v>
      </c>
      <c r="I218" s="17">
        <v>1.194186175497116E-2</v>
      </c>
      <c r="K218" s="17">
        <v>4.1751937737494672E-2</v>
      </c>
      <c r="L218" s="17">
        <v>3.5048622712457178E-2</v>
      </c>
      <c r="N218" s="17">
        <v>3.0294193623949639E-2</v>
      </c>
      <c r="O218" s="17">
        <v>4.5429583450801593E-2</v>
      </c>
      <c r="P218" s="17">
        <v>3.0329438726051851E-2</v>
      </c>
      <c r="Q218" s="17">
        <v>9.5481487973107015E-2</v>
      </c>
      <c r="R218" s="17">
        <v>2.6320691305239709E-2</v>
      </c>
      <c r="S218" s="17">
        <v>4.7696968746006201E-2</v>
      </c>
      <c r="T218" s="17">
        <v>6.7813596845558224E-2</v>
      </c>
      <c r="U218" s="17">
        <v>4.3973201377563442E-2</v>
      </c>
      <c r="V218" s="17">
        <v>3.6190628523571293E-2</v>
      </c>
      <c r="W218" s="17">
        <v>2.869445470850519E-2</v>
      </c>
      <c r="X218" s="17">
        <v>2.864253998510722E-2</v>
      </c>
      <c r="Y218" s="17">
        <v>3.5186237370324142E-2</v>
      </c>
      <c r="AA218" s="17">
        <v>3.009160925334611E-2</v>
      </c>
      <c r="AB218" s="17">
        <v>3.7758410499885063E-2</v>
      </c>
      <c r="AC218" s="17">
        <v>2.0290295776546879E-2</v>
      </c>
      <c r="AD218" s="17">
        <v>7.8490169939126123E-2</v>
      </c>
      <c r="AE218" s="17">
        <v>3.6791443805394397E-2</v>
      </c>
      <c r="AF218" s="17">
        <v>3.4158020110818692E-2</v>
      </c>
      <c r="AG218" s="17">
        <v>6.0775974612872367E-2</v>
      </c>
      <c r="AH218" s="17">
        <v>1.708148715664989E-2</v>
      </c>
      <c r="AI218" s="17">
        <v>1.983072747002473E-2</v>
      </c>
    </row>
    <row r="219" spans="2:35" ht="16" x14ac:dyDescent="0.2">
      <c r="B219" s="16" t="s">
        <v>86</v>
      </c>
      <c r="C219" s="17">
        <v>9.6924829357389997E-2</v>
      </c>
      <c r="D219" s="17">
        <v>0.139581281002087</v>
      </c>
      <c r="E219" s="17">
        <v>9.0404531202444724E-2</v>
      </c>
      <c r="F219" s="17">
        <v>0.1226823284391601</v>
      </c>
      <c r="G219" s="17">
        <v>0.12725899450738429</v>
      </c>
      <c r="H219" s="17">
        <v>8.5579379788034315E-2</v>
      </c>
      <c r="I219" s="17">
        <v>3.5976788326289838E-2</v>
      </c>
      <c r="K219" s="17">
        <v>9.3255016276545588E-2</v>
      </c>
      <c r="L219" s="17">
        <v>0.1001871442319007</v>
      </c>
      <c r="N219" s="17">
        <v>0.129636899763974</v>
      </c>
      <c r="O219" s="17">
        <v>9.5286090145540278E-2</v>
      </c>
      <c r="P219" s="17">
        <v>0.1253855040620484</v>
      </c>
      <c r="Q219" s="17">
        <v>7.1564378005142343E-2</v>
      </c>
      <c r="R219" s="17">
        <v>0.1150821678207064</v>
      </c>
      <c r="S219" s="17">
        <v>8.8576801913708661E-2</v>
      </c>
      <c r="T219" s="17">
        <v>9.6418204850981626E-2</v>
      </c>
      <c r="U219" s="17">
        <v>0.1005643100913237</v>
      </c>
      <c r="V219" s="17">
        <v>9.0242844252842055E-2</v>
      </c>
      <c r="W219" s="17">
        <v>6.9987019089044283E-2</v>
      </c>
      <c r="X219" s="17">
        <v>9.5059575941442959E-2</v>
      </c>
      <c r="Y219" s="17">
        <v>9.3249988623260061E-2</v>
      </c>
      <c r="AA219" s="17">
        <v>7.8184760672155657E-2</v>
      </c>
      <c r="AB219" s="17">
        <v>6.7371434965029176E-2</v>
      </c>
      <c r="AC219" s="17">
        <v>0.1484307052002912</v>
      </c>
      <c r="AD219" s="17">
        <v>0.1020677346859421</v>
      </c>
      <c r="AE219" s="17">
        <v>9.2987219992255135E-2</v>
      </c>
      <c r="AF219" s="17">
        <v>0.17046256073623031</v>
      </c>
      <c r="AG219" s="17">
        <v>0.1186387463908614</v>
      </c>
      <c r="AH219" s="17">
        <v>0.12061378933048431</v>
      </c>
      <c r="AI219" s="17">
        <v>7.3467687418474967E-2</v>
      </c>
    </row>
    <row r="220" spans="2:35" ht="16" x14ac:dyDescent="0.2">
      <c r="B220" s="16" t="s">
        <v>103</v>
      </c>
      <c r="C220" s="17">
        <v>0.5671525911323515</v>
      </c>
      <c r="D220" s="17">
        <v>0.2714219145368908</v>
      </c>
      <c r="E220" s="17">
        <v>0.33081513848566207</v>
      </c>
      <c r="F220" s="17">
        <v>0.44795728727402628</v>
      </c>
      <c r="G220" s="17">
        <v>0.58426827625898803</v>
      </c>
      <c r="H220" s="17">
        <v>0.8010674742651811</v>
      </c>
      <c r="I220" s="17">
        <v>0.88082966007820096</v>
      </c>
      <c r="K220" s="17">
        <v>0.5227309379299595</v>
      </c>
      <c r="L220" s="17">
        <v>0.61222645138281051</v>
      </c>
      <c r="N220" s="17">
        <v>0.59796525713191195</v>
      </c>
      <c r="O220" s="17">
        <v>0.55174338836039982</v>
      </c>
      <c r="P220" s="17">
        <v>0.61670698066186258</v>
      </c>
      <c r="Q220" s="17">
        <v>0.55528379446326936</v>
      </c>
      <c r="R220" s="17">
        <v>0.59646938485240109</v>
      </c>
      <c r="S220" s="17">
        <v>0.60587103674339027</v>
      </c>
      <c r="T220" s="17">
        <v>0.55164347235824607</v>
      </c>
      <c r="U220" s="17">
        <v>0.53004885888728415</v>
      </c>
      <c r="V220" s="17">
        <v>0.42882020865822701</v>
      </c>
      <c r="W220" s="17">
        <v>0.58885408514443349</v>
      </c>
      <c r="X220" s="17">
        <v>0.67655455131759756</v>
      </c>
      <c r="Y220" s="17">
        <v>0.58532059759298871</v>
      </c>
      <c r="AA220" s="17">
        <v>0.64817575432691499</v>
      </c>
      <c r="AB220" s="17">
        <v>0.50302704404335985</v>
      </c>
      <c r="AC220" s="17">
        <v>0.57882022822529378</v>
      </c>
      <c r="AD220" s="17">
        <v>0.39888225674763439</v>
      </c>
      <c r="AE220" s="17">
        <v>0.6188753710836884</v>
      </c>
      <c r="AF220" s="17">
        <v>0.59137483826854265</v>
      </c>
      <c r="AG220" s="17">
        <v>0.63911494113403611</v>
      </c>
      <c r="AH220" s="17">
        <v>0.65959367539445224</v>
      </c>
      <c r="AI220" s="17">
        <v>0.48420220234279931</v>
      </c>
    </row>
    <row r="222" spans="2:35" ht="48" x14ac:dyDescent="0.2">
      <c r="B222" s="14" t="s">
        <v>110</v>
      </c>
    </row>
    <row r="223" spans="2:35" ht="16" x14ac:dyDescent="0.2">
      <c r="B223" s="15" t="s">
        <v>16</v>
      </c>
    </row>
    <row r="224" spans="2:35" ht="16" x14ac:dyDescent="0.2">
      <c r="B224" s="16" t="s">
        <v>89</v>
      </c>
      <c r="C224" s="17">
        <v>6.1692687585816357E-2</v>
      </c>
      <c r="D224" s="17">
        <v>0.1190375407625001</v>
      </c>
      <c r="E224" s="17">
        <v>0.11359740290994701</v>
      </c>
      <c r="F224" s="17">
        <v>5.7933005751912493E-2</v>
      </c>
      <c r="G224" s="17">
        <v>3.9035204708703898E-2</v>
      </c>
      <c r="H224" s="17">
        <v>1.6724550874946849E-2</v>
      </c>
      <c r="I224" s="17">
        <v>3.3206262104357363E-2</v>
      </c>
      <c r="K224" s="17">
        <v>5.0431945180163168E-2</v>
      </c>
      <c r="L224" s="17">
        <v>7.2238325640165357E-2</v>
      </c>
      <c r="N224" s="17">
        <v>7.3228328144706742E-2</v>
      </c>
      <c r="O224" s="17">
        <v>7.7606645879904221E-2</v>
      </c>
      <c r="P224" s="17">
        <v>2.8399315704987941E-2</v>
      </c>
      <c r="Q224" s="17">
        <v>1.21419189187278E-2</v>
      </c>
      <c r="R224" s="17">
        <v>5.6226587651014757E-2</v>
      </c>
      <c r="S224" s="17">
        <v>3.9660381964477541E-2</v>
      </c>
      <c r="T224" s="17">
        <v>4.9132179078170551E-2</v>
      </c>
      <c r="U224" s="17">
        <v>5.2160502891542178E-2</v>
      </c>
      <c r="V224" s="17">
        <v>0.10222527517856871</v>
      </c>
      <c r="W224" s="17">
        <v>5.560409259544518E-2</v>
      </c>
      <c r="X224" s="17">
        <v>7.913838128231955E-2</v>
      </c>
      <c r="Y224" s="17">
        <v>6.1069609707809197E-2</v>
      </c>
      <c r="AA224" s="17">
        <v>5.6713753876054353E-2</v>
      </c>
      <c r="AB224" s="17">
        <v>7.74900601421738E-2</v>
      </c>
      <c r="AC224" s="17">
        <v>3.6301545663561273E-2</v>
      </c>
      <c r="AD224" s="17">
        <v>0.1007735405450141</v>
      </c>
      <c r="AE224" s="17">
        <v>4.9720008966301042E-2</v>
      </c>
      <c r="AF224" s="17">
        <v>8.2921739174507222E-2</v>
      </c>
      <c r="AG224" s="17">
        <v>7.1453675867285751E-2</v>
      </c>
      <c r="AH224" s="17">
        <v>2.5350905970649169E-2</v>
      </c>
      <c r="AI224" s="17">
        <v>4.5863899434796261E-2</v>
      </c>
    </row>
    <row r="225" spans="2:35" ht="16" x14ac:dyDescent="0.2">
      <c r="B225" s="16" t="s">
        <v>90</v>
      </c>
      <c r="C225" s="17">
        <v>0.1005421186277705</v>
      </c>
      <c r="D225" s="17">
        <v>0.1817300557325239</v>
      </c>
      <c r="E225" s="17">
        <v>0.18414381825294471</v>
      </c>
      <c r="F225" s="17">
        <v>0.1198626399948035</v>
      </c>
      <c r="G225" s="17">
        <v>7.8786912016636887E-2</v>
      </c>
      <c r="H225" s="17">
        <v>3.1862843911615639E-2</v>
      </c>
      <c r="I225" s="17">
        <v>2.698745006198754E-2</v>
      </c>
      <c r="K225" s="17">
        <v>8.4789337615629609E-2</v>
      </c>
      <c r="L225" s="17">
        <v>0.1140373249854397</v>
      </c>
      <c r="N225" s="17">
        <v>2.2637691165183611E-2</v>
      </c>
      <c r="O225" s="17">
        <v>7.3409279558752497E-2</v>
      </c>
      <c r="P225" s="17">
        <v>0.1077779214881488</v>
      </c>
      <c r="Q225" s="17">
        <v>9.369094354365505E-2</v>
      </c>
      <c r="R225" s="17">
        <v>5.9172220358361213E-2</v>
      </c>
      <c r="S225" s="17">
        <v>8.2161469326177822E-2</v>
      </c>
      <c r="T225" s="17">
        <v>0.14403916533362529</v>
      </c>
      <c r="U225" s="17">
        <v>0.13000046441023069</v>
      </c>
      <c r="V225" s="17">
        <v>0.1853686537457363</v>
      </c>
      <c r="W225" s="17">
        <v>8.3522198831737782E-2</v>
      </c>
      <c r="X225" s="17">
        <v>8.9371823781052795E-2</v>
      </c>
      <c r="Y225" s="17">
        <v>9.2423673189678437E-2</v>
      </c>
      <c r="AA225" s="17">
        <v>8.1342743287142166E-2</v>
      </c>
      <c r="AB225" s="17">
        <v>0.1583326244871531</v>
      </c>
      <c r="AC225" s="17">
        <v>0.1159746420100195</v>
      </c>
      <c r="AD225" s="17">
        <v>0.16637527343088779</v>
      </c>
      <c r="AE225" s="17">
        <v>6.8483181667030435E-2</v>
      </c>
      <c r="AF225" s="17">
        <v>1.6101084058020059E-2</v>
      </c>
      <c r="AG225" s="17">
        <v>5.5783280703839228E-2</v>
      </c>
      <c r="AH225" s="17">
        <v>2.9160262341991011E-2</v>
      </c>
      <c r="AI225" s="17">
        <v>0.1317719458896964</v>
      </c>
    </row>
    <row r="226" spans="2:35" ht="16" x14ac:dyDescent="0.2">
      <c r="B226" s="16" t="s">
        <v>83</v>
      </c>
      <c r="C226" s="17">
        <v>7.9333151221017931E-2</v>
      </c>
      <c r="D226" s="17">
        <v>0.1417968772593812</v>
      </c>
      <c r="E226" s="17">
        <v>0.11175211702198069</v>
      </c>
      <c r="F226" s="17">
        <v>9.5715890163553516E-2</v>
      </c>
      <c r="G226" s="17">
        <v>7.3764358682932116E-2</v>
      </c>
      <c r="H226" s="17">
        <v>2.486282211771576E-2</v>
      </c>
      <c r="I226" s="17">
        <v>3.9361740488807279E-2</v>
      </c>
      <c r="K226" s="17">
        <v>7.1970311935142875E-2</v>
      </c>
      <c r="L226" s="17">
        <v>8.6997055959971883E-2</v>
      </c>
      <c r="N226" s="17">
        <v>4.1540520246746357E-2</v>
      </c>
      <c r="O226" s="17">
        <v>3.7315019133574059E-2</v>
      </c>
      <c r="P226" s="17">
        <v>3.749260131641232E-2</v>
      </c>
      <c r="Q226" s="17">
        <v>0.13595810267118549</v>
      </c>
      <c r="R226" s="17">
        <v>6.1673477597910469E-2</v>
      </c>
      <c r="S226" s="17">
        <v>0.1087416154141734</v>
      </c>
      <c r="T226" s="17">
        <v>0.12989446726076681</v>
      </c>
      <c r="U226" s="17">
        <v>9.4716221594587174E-2</v>
      </c>
      <c r="V226" s="17">
        <v>8.5301036099687352E-2</v>
      </c>
      <c r="W226" s="17">
        <v>8.1739688165953367E-2</v>
      </c>
      <c r="X226" s="17">
        <v>5.6013452613984778E-2</v>
      </c>
      <c r="Y226" s="17">
        <v>7.7887838831761855E-2</v>
      </c>
      <c r="AA226" s="17">
        <v>7.1662625663366772E-2</v>
      </c>
      <c r="AB226" s="17">
        <v>0.11008662107975779</v>
      </c>
      <c r="AC226" s="17">
        <v>7.7215778234104956E-2</v>
      </c>
      <c r="AD226" s="17">
        <v>0.1011906432989315</v>
      </c>
      <c r="AE226" s="17">
        <v>6.3776939698470619E-2</v>
      </c>
      <c r="AF226" s="17">
        <v>4.8862259256339587E-2</v>
      </c>
      <c r="AG226" s="17">
        <v>6.2007542426455883E-2</v>
      </c>
      <c r="AH226" s="17">
        <v>5.7393746177745647E-2</v>
      </c>
      <c r="AI226" s="17">
        <v>8.4323587973190561E-2</v>
      </c>
    </row>
    <row r="227" spans="2:35" ht="16" x14ac:dyDescent="0.2">
      <c r="B227" s="16" t="s">
        <v>91</v>
      </c>
      <c r="C227" s="17">
        <v>7.7014471204634491E-2</v>
      </c>
      <c r="D227" s="17">
        <v>0.15948861563898059</v>
      </c>
      <c r="E227" s="17">
        <v>0.1189655806255539</v>
      </c>
      <c r="F227" s="17">
        <v>7.8204466472036965E-2</v>
      </c>
      <c r="G227" s="17">
        <v>6.9318512218061387E-2</v>
      </c>
      <c r="H227" s="17">
        <v>3.7538006729848757E-2</v>
      </c>
      <c r="I227" s="17">
        <v>2.0094768164811389E-2</v>
      </c>
      <c r="K227" s="17">
        <v>5.6813429897338057E-2</v>
      </c>
      <c r="L227" s="17">
        <v>9.631564687691091E-2</v>
      </c>
      <c r="N227" s="17">
        <v>6.781729431003157E-2</v>
      </c>
      <c r="O227" s="17">
        <v>0.1061432096920108</v>
      </c>
      <c r="P227" s="17">
        <v>4.8533852670597823E-2</v>
      </c>
      <c r="Q227" s="17">
        <v>0.14258071038067721</v>
      </c>
      <c r="R227" s="17">
        <v>8.4774189054272406E-2</v>
      </c>
      <c r="S227" s="17">
        <v>6.2000448034628383E-2</v>
      </c>
      <c r="T227" s="17">
        <v>8.4918975237169514E-2</v>
      </c>
      <c r="U227" s="17">
        <v>0.1085292949834526</v>
      </c>
      <c r="V227" s="17">
        <v>8.6438917358926129E-2</v>
      </c>
      <c r="W227" s="17">
        <v>5.5398735299785992E-2</v>
      </c>
      <c r="X227" s="17">
        <v>5.6129141791070057E-2</v>
      </c>
      <c r="Y227" s="17">
        <v>6.4429947208770225E-2</v>
      </c>
      <c r="AA227" s="17">
        <v>6.485618777077079E-2</v>
      </c>
      <c r="AB227" s="17">
        <v>0.1016101661030543</v>
      </c>
      <c r="AC227" s="17">
        <v>5.900345681072753E-2</v>
      </c>
      <c r="AD227" s="17">
        <v>8.979183798651838E-2</v>
      </c>
      <c r="AE227" s="17">
        <v>5.1539863102465083E-2</v>
      </c>
      <c r="AF227" s="17">
        <v>0.1054400546623641</v>
      </c>
      <c r="AG227" s="17">
        <v>0.11181551675721969</v>
      </c>
      <c r="AH227" s="17">
        <v>6.8840199802603377E-2</v>
      </c>
      <c r="AI227" s="17">
        <v>7.5580108039171937E-2</v>
      </c>
    </row>
    <row r="228" spans="2:35" ht="16" x14ac:dyDescent="0.2">
      <c r="B228" s="16" t="s">
        <v>85</v>
      </c>
      <c r="C228" s="17">
        <v>5.6371532689136028E-2</v>
      </c>
      <c r="D228" s="17">
        <v>6.108993619602418E-2</v>
      </c>
      <c r="E228" s="17">
        <v>6.1762772386022187E-2</v>
      </c>
      <c r="F228" s="17">
        <v>6.0565536966768523E-2</v>
      </c>
      <c r="G228" s="17">
        <v>7.460051041888037E-2</v>
      </c>
      <c r="H228" s="17">
        <v>3.4096500834667087E-2</v>
      </c>
      <c r="I228" s="17">
        <v>4.5522728378187473E-2</v>
      </c>
      <c r="K228" s="17">
        <v>4.7592845243641588E-2</v>
      </c>
      <c r="L228" s="17">
        <v>6.528370940370018E-2</v>
      </c>
      <c r="N228" s="17">
        <v>5.9994518069429972E-2</v>
      </c>
      <c r="O228" s="17">
        <v>4.6062270484648671E-2</v>
      </c>
      <c r="P228" s="17">
        <v>5.8786087227531647E-2</v>
      </c>
      <c r="Q228" s="17">
        <v>3.6867149378372037E-2</v>
      </c>
      <c r="R228" s="17">
        <v>4.8900163701590622E-2</v>
      </c>
      <c r="S228" s="17">
        <v>4.8646697051941953E-2</v>
      </c>
      <c r="T228" s="17">
        <v>2.6755028705754729E-2</v>
      </c>
      <c r="U228" s="17">
        <v>6.7263274044130919E-2</v>
      </c>
      <c r="V228" s="17">
        <v>6.8909889061862101E-2</v>
      </c>
      <c r="W228" s="17">
        <v>6.8457878997965863E-2</v>
      </c>
      <c r="X228" s="17">
        <v>6.0449945081322648E-2</v>
      </c>
      <c r="Y228" s="17">
        <v>5.0940545775064162E-2</v>
      </c>
      <c r="AA228" s="17">
        <v>3.9987720592778317E-2</v>
      </c>
      <c r="AB228" s="17">
        <v>4.2486568293323992E-2</v>
      </c>
      <c r="AC228" s="17">
        <v>6.6905193961610654E-2</v>
      </c>
      <c r="AD228" s="17">
        <v>6.7650199286309803E-2</v>
      </c>
      <c r="AE228" s="17">
        <v>5.5021000649644353E-2</v>
      </c>
      <c r="AF228" s="17">
        <v>5.13412822225746E-2</v>
      </c>
      <c r="AG228" s="17">
        <v>5.2043956832809629E-2</v>
      </c>
      <c r="AH228" s="17">
        <v>8.4751272289183388E-2</v>
      </c>
      <c r="AI228" s="17">
        <v>7.6910279784287064E-2</v>
      </c>
    </row>
    <row r="229" spans="2:35" ht="16" x14ac:dyDescent="0.2">
      <c r="B229" s="16" t="s">
        <v>86</v>
      </c>
      <c r="C229" s="17">
        <v>0.12140119794638229</v>
      </c>
      <c r="D229" s="17">
        <v>0.14198069452889819</v>
      </c>
      <c r="E229" s="17">
        <v>0.116181181946582</v>
      </c>
      <c r="F229" s="17">
        <v>0.14299355379938181</v>
      </c>
      <c r="G229" s="17">
        <v>0.14029783438151239</v>
      </c>
      <c r="H229" s="17">
        <v>0.130363351821145</v>
      </c>
      <c r="I229" s="17">
        <v>7.3133183025349921E-2</v>
      </c>
      <c r="K229" s="17">
        <v>0.1071527443012069</v>
      </c>
      <c r="L229" s="17">
        <v>0.13604275171891739</v>
      </c>
      <c r="N229" s="17">
        <v>0.15290157082083131</v>
      </c>
      <c r="O229" s="17">
        <v>0.12628529658814461</v>
      </c>
      <c r="P229" s="17">
        <v>0.1655971652888156</v>
      </c>
      <c r="Q229" s="17">
        <v>0.1025846672626073</v>
      </c>
      <c r="R229" s="17">
        <v>0.13106024192497351</v>
      </c>
      <c r="S229" s="17">
        <v>9.7813561684069295E-2</v>
      </c>
      <c r="T229" s="17">
        <v>0.1243921316455613</v>
      </c>
      <c r="U229" s="17">
        <v>0.14716991996184739</v>
      </c>
      <c r="V229" s="17">
        <v>0.1031080301589782</v>
      </c>
      <c r="W229" s="17">
        <v>0.13281778871515371</v>
      </c>
      <c r="X229" s="17">
        <v>9.7372703233398569E-2</v>
      </c>
      <c r="Y229" s="17">
        <v>8.6508153495344825E-2</v>
      </c>
      <c r="AA229" s="17">
        <v>0.11169939471104751</v>
      </c>
      <c r="AB229" s="17">
        <v>0.1011196928812904</v>
      </c>
      <c r="AC229" s="17">
        <v>0.1072907801368314</v>
      </c>
      <c r="AD229" s="17">
        <v>0.1228285494715142</v>
      </c>
      <c r="AE229" s="17">
        <v>0.1189604451323952</v>
      </c>
      <c r="AF229" s="17">
        <v>0.21832431489048079</v>
      </c>
      <c r="AG229" s="17">
        <v>9.6582781874653523E-2</v>
      </c>
      <c r="AH229" s="17">
        <v>0.17265976610712611</v>
      </c>
      <c r="AI229" s="17">
        <v>0.1386941579121094</v>
      </c>
    </row>
    <row r="230" spans="2:35" ht="16" x14ac:dyDescent="0.2">
      <c r="B230" s="16" t="s">
        <v>103</v>
      </c>
      <c r="C230" s="17">
        <v>0.50364484072524229</v>
      </c>
      <c r="D230" s="17">
        <v>0.19487627988169159</v>
      </c>
      <c r="E230" s="17">
        <v>0.29359712685696948</v>
      </c>
      <c r="F230" s="17">
        <v>0.44472490685154331</v>
      </c>
      <c r="G230" s="17">
        <v>0.52419666757327299</v>
      </c>
      <c r="H230" s="17">
        <v>0.72455192371006094</v>
      </c>
      <c r="I230" s="17">
        <v>0.76169386777649906</v>
      </c>
      <c r="K230" s="17">
        <v>0.5812493858268778</v>
      </c>
      <c r="L230" s="17">
        <v>0.42908518541489482</v>
      </c>
      <c r="N230" s="17">
        <v>0.58188007724307012</v>
      </c>
      <c r="O230" s="17">
        <v>0.53317827866296519</v>
      </c>
      <c r="P230" s="17">
        <v>0.55341305630350601</v>
      </c>
      <c r="Q230" s="17">
        <v>0.47617650784477528</v>
      </c>
      <c r="R230" s="17">
        <v>0.55819311971187702</v>
      </c>
      <c r="S230" s="17">
        <v>0.56097582652453137</v>
      </c>
      <c r="T230" s="17">
        <v>0.44086805273895169</v>
      </c>
      <c r="U230" s="17">
        <v>0.40016032211420899</v>
      </c>
      <c r="V230" s="17">
        <v>0.36864819839624102</v>
      </c>
      <c r="W230" s="17">
        <v>0.52245961739395808</v>
      </c>
      <c r="X230" s="17">
        <v>0.5615245522168516</v>
      </c>
      <c r="Y230" s="17">
        <v>0.56674023179157129</v>
      </c>
      <c r="AA230" s="17">
        <v>0.57373757409883996</v>
      </c>
      <c r="AB230" s="17">
        <v>0.40887426701324647</v>
      </c>
      <c r="AC230" s="17">
        <v>0.53730860318314477</v>
      </c>
      <c r="AD230" s="17">
        <v>0.35138995598082429</v>
      </c>
      <c r="AE230" s="17">
        <v>0.59249856078369334</v>
      </c>
      <c r="AF230" s="17">
        <v>0.47700926573571367</v>
      </c>
      <c r="AG230" s="17">
        <v>0.5503132455377362</v>
      </c>
      <c r="AH230" s="17">
        <v>0.56184384731070114</v>
      </c>
      <c r="AI230" s="17">
        <v>0.44685602096674831</v>
      </c>
    </row>
    <row r="232" spans="2:35" ht="64" x14ac:dyDescent="0.2">
      <c r="B232" s="14" t="s">
        <v>111</v>
      </c>
    </row>
    <row r="233" spans="2:35" ht="16" x14ac:dyDescent="0.2">
      <c r="B233" s="15" t="s">
        <v>16</v>
      </c>
    </row>
    <row r="234" spans="2:35" ht="16" x14ac:dyDescent="0.2">
      <c r="B234" s="16" t="s">
        <v>112</v>
      </c>
      <c r="C234" s="17">
        <v>0.26443408506176208</v>
      </c>
      <c r="D234" s="17">
        <v>0.35536612891874853</v>
      </c>
      <c r="E234" s="17">
        <v>0.35415430878806758</v>
      </c>
      <c r="F234" s="17">
        <v>0.32587501747735348</v>
      </c>
      <c r="G234" s="17">
        <v>0.26179111114726122</v>
      </c>
      <c r="H234" s="17">
        <v>0.1707508320121055</v>
      </c>
      <c r="I234" s="17">
        <v>0.14648176439617261</v>
      </c>
      <c r="K234" s="17">
        <v>0.27531294754765451</v>
      </c>
      <c r="L234" s="17">
        <v>0.25452867591789702</v>
      </c>
      <c r="N234" s="17">
        <v>0.23920633370998881</v>
      </c>
      <c r="O234" s="17">
        <v>0.23342505551761869</v>
      </c>
      <c r="P234" s="17">
        <v>0.23012074583122891</v>
      </c>
      <c r="Q234" s="17">
        <v>0.31283136590303129</v>
      </c>
      <c r="R234" s="17">
        <v>0.28958122953123921</v>
      </c>
      <c r="S234" s="17">
        <v>0.21602891757518419</v>
      </c>
      <c r="T234" s="17">
        <v>0.22793299837455899</v>
      </c>
      <c r="U234" s="17">
        <v>0.27724577869243439</v>
      </c>
      <c r="V234" s="17">
        <v>0.38190341263363831</v>
      </c>
      <c r="W234" s="17">
        <v>0.2341383762680706</v>
      </c>
      <c r="X234" s="17">
        <v>0.24166733271063431</v>
      </c>
      <c r="Y234" s="17">
        <v>0.20631550660484141</v>
      </c>
      <c r="AA234" s="17">
        <v>0.28099413007682439</v>
      </c>
      <c r="AB234" s="17">
        <v>0.32681124656480509</v>
      </c>
      <c r="AC234" s="17">
        <v>0.24196687329850719</v>
      </c>
      <c r="AD234" s="17">
        <v>0.30163173372440732</v>
      </c>
      <c r="AE234" s="17">
        <v>0.26316510528133458</v>
      </c>
      <c r="AF234" s="17">
        <v>0.23886061390886851</v>
      </c>
      <c r="AG234" s="17">
        <v>0.166642180414181</v>
      </c>
      <c r="AH234" s="17">
        <v>0.18144151775672829</v>
      </c>
      <c r="AI234" s="17">
        <v>0.22277108643605151</v>
      </c>
    </row>
    <row r="235" spans="2:35" ht="16" x14ac:dyDescent="0.2">
      <c r="B235" s="16" t="s">
        <v>113</v>
      </c>
      <c r="C235" s="17">
        <v>0.22696896863060659</v>
      </c>
      <c r="D235" s="17">
        <v>0.22897020434668289</v>
      </c>
      <c r="E235" s="17">
        <v>0.26384260650517333</v>
      </c>
      <c r="F235" s="17">
        <v>0.244205135382599</v>
      </c>
      <c r="G235" s="17">
        <v>0.2161422956055285</v>
      </c>
      <c r="H235" s="17">
        <v>0.2241266502569432</v>
      </c>
      <c r="I235" s="17">
        <v>0.19250644842994691</v>
      </c>
      <c r="K235" s="17">
        <v>0.22852975292304389</v>
      </c>
      <c r="L235" s="17">
        <v>0.22592956135341419</v>
      </c>
      <c r="N235" s="17">
        <v>0.22951873375204571</v>
      </c>
      <c r="O235" s="17">
        <v>0.29289981584351932</v>
      </c>
      <c r="P235" s="17">
        <v>0.15268164398800241</v>
      </c>
      <c r="Q235" s="17">
        <v>0.18414909372331981</v>
      </c>
      <c r="R235" s="17">
        <v>0.21487056690588791</v>
      </c>
      <c r="S235" s="17">
        <v>0.25580769841759948</v>
      </c>
      <c r="T235" s="17">
        <v>0.24372971564787449</v>
      </c>
      <c r="U235" s="17">
        <v>0.19428870804464751</v>
      </c>
      <c r="V235" s="17">
        <v>0.2141399140773865</v>
      </c>
      <c r="W235" s="17">
        <v>0.24615597732960859</v>
      </c>
      <c r="X235" s="17">
        <v>0.25356643617274172</v>
      </c>
      <c r="Y235" s="17">
        <v>0.24027953415439771</v>
      </c>
      <c r="AA235" s="17">
        <v>0.22427353455320009</v>
      </c>
      <c r="AB235" s="17">
        <v>0.22448516762545831</v>
      </c>
      <c r="AC235" s="17">
        <v>0.2326139669641715</v>
      </c>
      <c r="AD235" s="17">
        <v>0.23993380900550479</v>
      </c>
      <c r="AE235" s="17">
        <v>0.25805801863971578</v>
      </c>
      <c r="AF235" s="17">
        <v>0.20575120078733031</v>
      </c>
      <c r="AG235" s="17">
        <v>0.19652861985970529</v>
      </c>
      <c r="AH235" s="17">
        <v>0.17260971805108741</v>
      </c>
      <c r="AI235" s="17">
        <v>0.20600922680354561</v>
      </c>
    </row>
    <row r="236" spans="2:35" ht="16" x14ac:dyDescent="0.2">
      <c r="B236" s="16" t="s">
        <v>114</v>
      </c>
      <c r="C236" s="17">
        <v>0.43569603801001378</v>
      </c>
      <c r="D236" s="17">
        <v>0.30328884162471181</v>
      </c>
      <c r="E236" s="17">
        <v>0.31962178854164808</v>
      </c>
      <c r="F236" s="17">
        <v>0.34527890673057843</v>
      </c>
      <c r="G236" s="17">
        <v>0.43673520796146231</v>
      </c>
      <c r="H236" s="17">
        <v>0.54825406317034175</v>
      </c>
      <c r="I236" s="17">
        <v>0.61464139891119629</v>
      </c>
      <c r="K236" s="17">
        <v>0.43472719909673491</v>
      </c>
      <c r="L236" s="17">
        <v>0.43679393549105322</v>
      </c>
      <c r="N236" s="17">
        <v>0.45304740599533472</v>
      </c>
      <c r="O236" s="17">
        <v>0.35019832757255698</v>
      </c>
      <c r="P236" s="17">
        <v>0.52788744630105089</v>
      </c>
      <c r="Q236" s="17">
        <v>0.41526244912335553</v>
      </c>
      <c r="R236" s="17">
        <v>0.42843899946533198</v>
      </c>
      <c r="S236" s="17">
        <v>0.48088872286411349</v>
      </c>
      <c r="T236" s="17">
        <v>0.4306182202181596</v>
      </c>
      <c r="U236" s="17">
        <v>0.4458524332881536</v>
      </c>
      <c r="V236" s="17">
        <v>0.34262029080755202</v>
      </c>
      <c r="W236" s="17">
        <v>0.43834152589877018</v>
      </c>
      <c r="X236" s="17">
        <v>0.45262743267452749</v>
      </c>
      <c r="Y236" s="17">
        <v>0.49327916930098931</v>
      </c>
      <c r="AA236" s="17">
        <v>0.46099484882141178</v>
      </c>
      <c r="AB236" s="17">
        <v>0.38396853201547521</v>
      </c>
      <c r="AC236" s="17">
        <v>0.45884564559243618</v>
      </c>
      <c r="AD236" s="17">
        <v>0.3919319146106347</v>
      </c>
      <c r="AE236" s="17">
        <v>0.41420827050567882</v>
      </c>
      <c r="AF236" s="17">
        <v>0.50552491637629704</v>
      </c>
      <c r="AG236" s="17">
        <v>0.48624458725666753</v>
      </c>
      <c r="AH236" s="17">
        <v>0.55376663615262611</v>
      </c>
      <c r="AI236" s="17">
        <v>0.42851523590385149</v>
      </c>
    </row>
    <row r="237" spans="2:35" ht="16" x14ac:dyDescent="0.2">
      <c r="B237" s="16" t="s">
        <v>115</v>
      </c>
      <c r="C237" s="17">
        <v>3.878913760777751E-2</v>
      </c>
      <c r="D237" s="17">
        <v>6.55584971321371E-2</v>
      </c>
      <c r="E237" s="17">
        <v>2.9158291787159871E-2</v>
      </c>
      <c r="F237" s="17">
        <v>3.6086313390472122E-2</v>
      </c>
      <c r="G237" s="17">
        <v>5.4958263449988332E-2</v>
      </c>
      <c r="H237" s="17">
        <v>3.1970687281543453E-2</v>
      </c>
      <c r="I237" s="17">
        <v>2.2453209912756171E-2</v>
      </c>
      <c r="K237" s="17">
        <v>3.3960233486905668E-2</v>
      </c>
      <c r="L237" s="17">
        <v>4.28396324262608E-2</v>
      </c>
      <c r="N237" s="17">
        <v>4.783179791869948E-2</v>
      </c>
      <c r="O237" s="17">
        <v>6.1601572410653151E-2</v>
      </c>
      <c r="P237" s="17">
        <v>4.9003389456710462E-2</v>
      </c>
      <c r="Q237" s="17">
        <v>4.8804670013218553E-2</v>
      </c>
      <c r="R237" s="17">
        <v>3.086028791232967E-2</v>
      </c>
      <c r="S237" s="17">
        <v>1.8867497916932131E-2</v>
      </c>
      <c r="T237" s="17">
        <v>5.5325561080384777E-2</v>
      </c>
      <c r="U237" s="17">
        <v>3.2931656685133717E-2</v>
      </c>
      <c r="V237" s="17">
        <v>2.8211427521588051E-2</v>
      </c>
      <c r="W237" s="17">
        <v>5.5935649056788439E-2</v>
      </c>
      <c r="X237" s="17">
        <v>1.9131349627998839E-2</v>
      </c>
      <c r="Y237" s="17">
        <v>4.159658489253313E-2</v>
      </c>
      <c r="AA237" s="17">
        <v>2.6630233267166209E-2</v>
      </c>
      <c r="AB237" s="17">
        <v>3.3497742794663041E-2</v>
      </c>
      <c r="AC237" s="17">
        <v>4.5672779519668763E-2</v>
      </c>
      <c r="AD237" s="17">
        <v>3.5807783172975893E-2</v>
      </c>
      <c r="AE237" s="17">
        <v>3.4402484558189603E-2</v>
      </c>
      <c r="AF237" s="17">
        <v>3.2903246123795277E-2</v>
      </c>
      <c r="AG237" s="17">
        <v>7.0112422848940925E-2</v>
      </c>
      <c r="AH237" s="17">
        <v>2.4389586861558048E-2</v>
      </c>
      <c r="AI237" s="17">
        <v>9.187706692431187E-2</v>
      </c>
    </row>
    <row r="238" spans="2:35" ht="16" x14ac:dyDescent="0.2">
      <c r="B238" s="16" t="s">
        <v>116</v>
      </c>
      <c r="C238" s="17">
        <v>1.422665551065231E-2</v>
      </c>
      <c r="D238" s="17">
        <v>2.0274278682545499E-2</v>
      </c>
      <c r="E238" s="17">
        <v>1.510935616839266E-2</v>
      </c>
      <c r="F238" s="17">
        <v>1.8116592221514381E-2</v>
      </c>
      <c r="G238" s="17">
        <v>1.9048252950367821E-2</v>
      </c>
      <c r="H238" s="17">
        <v>7.0084885174527588E-3</v>
      </c>
      <c r="I238" s="17">
        <v>7.2526551465037642E-3</v>
      </c>
      <c r="K238" s="17">
        <v>1.639476574996181E-2</v>
      </c>
      <c r="L238" s="17">
        <v>1.129554626684501E-2</v>
      </c>
      <c r="N238" s="17">
        <v>6.0157780699045104E-3</v>
      </c>
      <c r="O238" s="17">
        <v>3.0134604310694851E-2</v>
      </c>
      <c r="P238" s="17">
        <v>2.1386523202118611E-2</v>
      </c>
      <c r="Q238" s="17">
        <v>1.4730088815307039E-2</v>
      </c>
      <c r="R238" s="17">
        <v>2.200466917961651E-2</v>
      </c>
      <c r="S238" s="17">
        <v>1.6907744470974699E-2</v>
      </c>
      <c r="T238" s="17">
        <v>4.2393504679022288E-2</v>
      </c>
      <c r="U238" s="17">
        <v>5.4946096620160506E-3</v>
      </c>
      <c r="V238" s="17">
        <v>1.0607866273540181E-2</v>
      </c>
      <c r="W238" s="17">
        <v>1.078329358111127E-2</v>
      </c>
      <c r="X238" s="17">
        <v>1.264583283644889E-2</v>
      </c>
      <c r="Y238" s="17">
        <v>0</v>
      </c>
      <c r="AA238" s="17">
        <v>3.663305888744407E-3</v>
      </c>
      <c r="AB238" s="17">
        <v>1.5361053687158181E-2</v>
      </c>
      <c r="AC238" s="17">
        <v>6.5529062161481643E-3</v>
      </c>
      <c r="AD238" s="17">
        <v>1.9412970035604361E-2</v>
      </c>
      <c r="AE238" s="17">
        <v>1.501058976894149E-2</v>
      </c>
      <c r="AF238" s="17">
        <v>0</v>
      </c>
      <c r="AG238" s="17">
        <v>2.652711900634604E-2</v>
      </c>
      <c r="AH238" s="17">
        <v>5.4496251711005162E-3</v>
      </c>
      <c r="AI238" s="17">
        <v>3.8451106182960298E-2</v>
      </c>
    </row>
    <row r="239" spans="2:35" ht="16" x14ac:dyDescent="0.2">
      <c r="B239" s="16" t="s">
        <v>75</v>
      </c>
      <c r="C239" s="17">
        <v>1.9885115179187559E-2</v>
      </c>
      <c r="D239" s="17">
        <v>2.654204929517404E-2</v>
      </c>
      <c r="E239" s="17">
        <v>1.8113648209558401E-2</v>
      </c>
      <c r="F239" s="17">
        <v>3.043803479748276E-2</v>
      </c>
      <c r="G239" s="17">
        <v>1.132486888539193E-2</v>
      </c>
      <c r="H239" s="17">
        <v>1.788927876161334E-2</v>
      </c>
      <c r="I239" s="17">
        <v>1.6664523203424191E-2</v>
      </c>
      <c r="K239" s="17">
        <v>1.107510119569927E-2</v>
      </c>
      <c r="L239" s="17">
        <v>2.8612648544529981E-2</v>
      </c>
      <c r="N239" s="17">
        <v>2.437995055402668E-2</v>
      </c>
      <c r="O239" s="17">
        <v>3.1740624344957037E-2</v>
      </c>
      <c r="P239" s="17">
        <v>1.8920251220888751E-2</v>
      </c>
      <c r="Q239" s="17">
        <v>2.4222332421767911E-2</v>
      </c>
      <c r="R239" s="17">
        <v>1.4244247005594639E-2</v>
      </c>
      <c r="S239" s="17">
        <v>1.1499418755195809E-2</v>
      </c>
      <c r="T239" s="17">
        <v>0</v>
      </c>
      <c r="U239" s="17">
        <v>4.4186813627614882E-2</v>
      </c>
      <c r="V239" s="17">
        <v>2.2517088686294699E-2</v>
      </c>
      <c r="W239" s="17">
        <v>1.4645177865650821E-2</v>
      </c>
      <c r="X239" s="17">
        <v>2.036161597764867E-2</v>
      </c>
      <c r="Y239" s="17">
        <v>1.8529205047238581E-2</v>
      </c>
      <c r="AA239" s="17">
        <v>3.443947392652932E-3</v>
      </c>
      <c r="AB239" s="17">
        <v>1.587625731244004E-2</v>
      </c>
      <c r="AC239" s="17">
        <v>1.434782840906812E-2</v>
      </c>
      <c r="AD239" s="17">
        <v>1.1281789450873049E-2</v>
      </c>
      <c r="AE239" s="17">
        <v>1.5155531246139669E-2</v>
      </c>
      <c r="AF239" s="17">
        <v>1.6960022803709091E-2</v>
      </c>
      <c r="AG239" s="17">
        <v>5.3945070614159277E-2</v>
      </c>
      <c r="AH239" s="17">
        <v>6.2342916006899653E-2</v>
      </c>
      <c r="AI239" s="17">
        <v>1.2376277749279151E-2</v>
      </c>
    </row>
    <row r="241" spans="2:35" ht="64" x14ac:dyDescent="0.2">
      <c r="B241" s="14" t="s">
        <v>117</v>
      </c>
    </row>
    <row r="242" spans="2:35" ht="16" x14ac:dyDescent="0.2">
      <c r="B242" s="15" t="s">
        <v>16</v>
      </c>
    </row>
    <row r="243" spans="2:35" ht="16" x14ac:dyDescent="0.2">
      <c r="B243" s="16" t="s">
        <v>112</v>
      </c>
      <c r="C243" s="17">
        <v>0.20799747655786549</v>
      </c>
      <c r="D243" s="17">
        <v>0.31170403700866739</v>
      </c>
      <c r="E243" s="17">
        <v>0.33492568019251262</v>
      </c>
      <c r="F243" s="17">
        <v>0.2799193813258245</v>
      </c>
      <c r="G243" s="17">
        <v>0.1676509728067046</v>
      </c>
      <c r="H243" s="17">
        <v>0.11567408266577819</v>
      </c>
      <c r="I243" s="17">
        <v>7.2728661134483494E-2</v>
      </c>
      <c r="K243" s="17">
        <v>0.1980766006648535</v>
      </c>
      <c r="L243" s="17">
        <v>0.2180871408807073</v>
      </c>
      <c r="N243" s="17">
        <v>0.22143981199015611</v>
      </c>
      <c r="O243" s="17">
        <v>0.17501910610217239</v>
      </c>
      <c r="P243" s="17">
        <v>0.21399493443802931</v>
      </c>
      <c r="Q243" s="17">
        <v>0.29337421980656919</v>
      </c>
      <c r="R243" s="17">
        <v>0.1940972994135719</v>
      </c>
      <c r="S243" s="17">
        <v>0.18173483129706819</v>
      </c>
      <c r="T243" s="17">
        <v>0.1904427692052327</v>
      </c>
      <c r="U243" s="17">
        <v>0.23974364283452099</v>
      </c>
      <c r="V243" s="17">
        <v>0.24858912126642191</v>
      </c>
      <c r="W243" s="17">
        <v>0.21344759811323491</v>
      </c>
      <c r="X243" s="17">
        <v>0.15061964332210129</v>
      </c>
      <c r="Y243" s="17">
        <v>0.16637611206990599</v>
      </c>
      <c r="AA243" s="17">
        <v>0.22182058104486629</v>
      </c>
      <c r="AB243" s="17">
        <v>0.23906289446810339</v>
      </c>
      <c r="AC243" s="17">
        <v>0.20971160387930129</v>
      </c>
      <c r="AD243" s="17">
        <v>0.25461084594250338</v>
      </c>
      <c r="AE243" s="17">
        <v>0.1834179401855448</v>
      </c>
      <c r="AF243" s="17">
        <v>0.22071007460034789</v>
      </c>
      <c r="AG243" s="17">
        <v>0.17959661965625859</v>
      </c>
      <c r="AH243" s="17">
        <v>0.1285248562963871</v>
      </c>
      <c r="AI243" s="17">
        <v>0.21664251653841271</v>
      </c>
    </row>
    <row r="244" spans="2:35" ht="16" x14ac:dyDescent="0.2">
      <c r="B244" s="16" t="s">
        <v>113</v>
      </c>
      <c r="C244" s="17">
        <v>0.19861956937829531</v>
      </c>
      <c r="D244" s="17">
        <v>0.26989535160143602</v>
      </c>
      <c r="E244" s="17">
        <v>0.26222605789694242</v>
      </c>
      <c r="F244" s="17">
        <v>0.25270961149099069</v>
      </c>
      <c r="G244" s="17">
        <v>0.1816356487928952</v>
      </c>
      <c r="H244" s="17">
        <v>0.13491865063947231</v>
      </c>
      <c r="I244" s="17">
        <v>0.11244232195005729</v>
      </c>
      <c r="K244" s="17">
        <v>0.1959835818598244</v>
      </c>
      <c r="L244" s="17">
        <v>0.20154387781389951</v>
      </c>
      <c r="N244" s="17">
        <v>0.1140414097007362</v>
      </c>
      <c r="O244" s="17">
        <v>0.25982663991934468</v>
      </c>
      <c r="P244" s="17">
        <v>0.18580700331102371</v>
      </c>
      <c r="Q244" s="17">
        <v>0.1598384728495135</v>
      </c>
      <c r="R244" s="17">
        <v>0.21502110132385191</v>
      </c>
      <c r="S244" s="17">
        <v>0.18631926908448179</v>
      </c>
      <c r="T244" s="17">
        <v>0.15116770989968339</v>
      </c>
      <c r="U244" s="17">
        <v>0.17594555601193629</v>
      </c>
      <c r="V244" s="17">
        <v>0.28426210306883087</v>
      </c>
      <c r="W244" s="17">
        <v>0.19119403872530061</v>
      </c>
      <c r="X244" s="17">
        <v>0.23212507501163049</v>
      </c>
      <c r="Y244" s="17">
        <v>0.18501469599400361</v>
      </c>
      <c r="AA244" s="17">
        <v>0.16768007402155569</v>
      </c>
      <c r="AB244" s="17">
        <v>0.23848070333405111</v>
      </c>
      <c r="AC244" s="17">
        <v>0.1837623637252557</v>
      </c>
      <c r="AD244" s="17">
        <v>0.23196519608665259</v>
      </c>
      <c r="AE244" s="17">
        <v>0.19840355205295809</v>
      </c>
      <c r="AF244" s="17">
        <v>8.4825661445536868E-2</v>
      </c>
      <c r="AG244" s="17">
        <v>0.15605258818771309</v>
      </c>
      <c r="AH244" s="17">
        <v>0.19804004518259019</v>
      </c>
      <c r="AI244" s="17">
        <v>0.2005420178045883</v>
      </c>
    </row>
    <row r="245" spans="2:35" ht="16" x14ac:dyDescent="0.2">
      <c r="B245" s="16" t="s">
        <v>114</v>
      </c>
      <c r="C245" s="17">
        <v>0.44140036224143142</v>
      </c>
      <c r="D245" s="17">
        <v>0.29395468761913718</v>
      </c>
      <c r="E245" s="17">
        <v>0.29938070345315781</v>
      </c>
      <c r="F245" s="17">
        <v>0.32573797414990752</v>
      </c>
      <c r="G245" s="17">
        <v>0.48129289125838293</v>
      </c>
      <c r="H245" s="17">
        <v>0.57632493582699262</v>
      </c>
      <c r="I245" s="17">
        <v>0.62520773690129872</v>
      </c>
      <c r="K245" s="17">
        <v>0.43491125573818229</v>
      </c>
      <c r="L245" s="17">
        <v>0.4478332291626626</v>
      </c>
      <c r="N245" s="17">
        <v>0.48975277735161488</v>
      </c>
      <c r="O245" s="17">
        <v>0.36198655349569192</v>
      </c>
      <c r="P245" s="17">
        <v>0.44212457817557782</v>
      </c>
      <c r="Q245" s="17">
        <v>0.41389827785895572</v>
      </c>
      <c r="R245" s="17">
        <v>0.42372241465335742</v>
      </c>
      <c r="S245" s="17">
        <v>0.5216508955032495</v>
      </c>
      <c r="T245" s="17">
        <v>0.44912637859675092</v>
      </c>
      <c r="U245" s="17">
        <v>0.43503141657757888</v>
      </c>
      <c r="V245" s="17">
        <v>0.34058285381453268</v>
      </c>
      <c r="W245" s="17">
        <v>0.47801984338903691</v>
      </c>
      <c r="X245" s="17">
        <v>0.45519711881470409</v>
      </c>
      <c r="Y245" s="17">
        <v>0.47395031370155227</v>
      </c>
      <c r="AA245" s="17">
        <v>0.51703985356408266</v>
      </c>
      <c r="AB245" s="17">
        <v>0.39367209484874632</v>
      </c>
      <c r="AC245" s="17">
        <v>0.48945080628711962</v>
      </c>
      <c r="AD245" s="17">
        <v>0.36027298346421438</v>
      </c>
      <c r="AE245" s="17">
        <v>0.43523175307545359</v>
      </c>
      <c r="AF245" s="17">
        <v>0.58058095610278837</v>
      </c>
      <c r="AG245" s="17">
        <v>0.428573642641563</v>
      </c>
      <c r="AH245" s="17">
        <v>0.49410619532865913</v>
      </c>
      <c r="AI245" s="17">
        <v>0.42506597897779802</v>
      </c>
    </row>
    <row r="246" spans="2:35" ht="16" x14ac:dyDescent="0.2">
      <c r="B246" s="16" t="s">
        <v>115</v>
      </c>
      <c r="C246" s="17">
        <v>7.182487333202317E-2</v>
      </c>
      <c r="D246" s="17">
        <v>7.3978107255568734E-2</v>
      </c>
      <c r="E246" s="17">
        <v>6.2073757116283913E-2</v>
      </c>
      <c r="F246" s="17">
        <v>8.2151102770999143E-2</v>
      </c>
      <c r="G246" s="17">
        <v>7.6996184510211715E-2</v>
      </c>
      <c r="H246" s="17">
        <v>6.2602689335476427E-2</v>
      </c>
      <c r="I246" s="17">
        <v>7.1885417988006059E-2</v>
      </c>
      <c r="K246" s="17">
        <v>7.7907485693921558E-2</v>
      </c>
      <c r="L246" s="17">
        <v>6.5470596691440702E-2</v>
      </c>
      <c r="N246" s="17">
        <v>6.6026680894838832E-2</v>
      </c>
      <c r="O246" s="17">
        <v>6.0164806025151521E-2</v>
      </c>
      <c r="P246" s="17">
        <v>6.1211299106064647E-2</v>
      </c>
      <c r="Q246" s="17">
        <v>3.6109534256054912E-2</v>
      </c>
      <c r="R246" s="17">
        <v>8.2564651838364089E-2</v>
      </c>
      <c r="S246" s="17">
        <v>3.7805368117926723E-2</v>
      </c>
      <c r="T246" s="17">
        <v>0.12596919900819789</v>
      </c>
      <c r="U246" s="17">
        <v>6.6309295233516224E-2</v>
      </c>
      <c r="V246" s="17">
        <v>8.2650701434953108E-2</v>
      </c>
      <c r="W246" s="17">
        <v>5.3684247053238709E-2</v>
      </c>
      <c r="X246" s="17">
        <v>8.1616374511624845E-2</v>
      </c>
      <c r="Y246" s="17">
        <v>8.4397142513123621E-2</v>
      </c>
      <c r="AA246" s="17">
        <v>4.2429595372005052E-2</v>
      </c>
      <c r="AB246" s="17">
        <v>5.4803782263261623E-2</v>
      </c>
      <c r="AC246" s="17">
        <v>6.9356888189501642E-2</v>
      </c>
      <c r="AD246" s="17">
        <v>0.1070647606327436</v>
      </c>
      <c r="AE246" s="17">
        <v>8.533520250393388E-2</v>
      </c>
      <c r="AF246" s="17">
        <v>4.9277870871418147E-2</v>
      </c>
      <c r="AG246" s="17">
        <v>7.9019492445233111E-2</v>
      </c>
      <c r="AH246" s="17">
        <v>6.0427226904937202E-2</v>
      </c>
      <c r="AI246" s="17">
        <v>9.1246899213471983E-2</v>
      </c>
    </row>
    <row r="247" spans="2:35" ht="16" x14ac:dyDescent="0.2">
      <c r="B247" s="16" t="s">
        <v>116</v>
      </c>
      <c r="C247" s="17">
        <v>5.5535443558932342E-2</v>
      </c>
      <c r="D247" s="17">
        <v>3.4137068041830608E-2</v>
      </c>
      <c r="E247" s="17">
        <v>2.9523757741533391E-2</v>
      </c>
      <c r="F247" s="17">
        <v>3.5404601612624882E-2</v>
      </c>
      <c r="G247" s="17">
        <v>7.8139970997205724E-2</v>
      </c>
      <c r="H247" s="17">
        <v>7.8620671772515152E-2</v>
      </c>
      <c r="I247" s="17">
        <v>7.3266464746295168E-2</v>
      </c>
      <c r="K247" s="17">
        <v>6.988262052836676E-2</v>
      </c>
      <c r="L247" s="17">
        <v>4.0945179533923882E-2</v>
      </c>
      <c r="N247" s="17">
        <v>6.5747892194326585E-2</v>
      </c>
      <c r="O247" s="17">
        <v>9.2705672185243782E-2</v>
      </c>
      <c r="P247" s="17">
        <v>9.6862184969304724E-2</v>
      </c>
      <c r="Q247" s="17">
        <v>6.0073046495253211E-2</v>
      </c>
      <c r="R247" s="17">
        <v>6.2447605299463187E-2</v>
      </c>
      <c r="S247" s="17">
        <v>5.4941553163521131E-2</v>
      </c>
      <c r="T247" s="17">
        <v>6.965659221819219E-2</v>
      </c>
      <c r="U247" s="17">
        <v>4.3329706522977657E-2</v>
      </c>
      <c r="V247" s="17">
        <v>2.9086174946176841E-2</v>
      </c>
      <c r="W247" s="17">
        <v>4.5100792975912768E-2</v>
      </c>
      <c r="X247" s="17">
        <v>6.0180308308267851E-2</v>
      </c>
      <c r="Y247" s="17">
        <v>5.3591425622733828E-2</v>
      </c>
      <c r="AA247" s="17">
        <v>3.9102639750616071E-2</v>
      </c>
      <c r="AB247" s="17">
        <v>5.3216520925043781E-2</v>
      </c>
      <c r="AC247" s="17">
        <v>2.6325142337410939E-2</v>
      </c>
      <c r="AD247" s="17">
        <v>3.8518405829390492E-2</v>
      </c>
      <c r="AE247" s="17">
        <v>6.4826089682971086E-2</v>
      </c>
      <c r="AF247" s="17">
        <v>4.8613700872942402E-2</v>
      </c>
      <c r="AG247" s="17">
        <v>0.1082686173604753</v>
      </c>
      <c r="AH247" s="17">
        <v>6.2592891031515219E-2</v>
      </c>
      <c r="AI247" s="17">
        <v>6.6502587465728999E-2</v>
      </c>
    </row>
    <row r="248" spans="2:35" ht="16" x14ac:dyDescent="0.2">
      <c r="B248" s="16" t="s">
        <v>75</v>
      </c>
      <c r="C248" s="17">
        <v>2.4622274931452311E-2</v>
      </c>
      <c r="D248" s="17">
        <v>1.633074847336002E-2</v>
      </c>
      <c r="E248" s="17">
        <v>1.1870043599569851E-2</v>
      </c>
      <c r="F248" s="17">
        <v>2.4077328649653239E-2</v>
      </c>
      <c r="G248" s="17">
        <v>1.4284331634599891E-2</v>
      </c>
      <c r="H248" s="17">
        <v>3.1858969759765328E-2</v>
      </c>
      <c r="I248" s="17">
        <v>4.4469397279859407E-2</v>
      </c>
      <c r="K248" s="17">
        <v>2.3238455514851479E-2</v>
      </c>
      <c r="L248" s="17">
        <v>2.6119975917366169E-2</v>
      </c>
      <c r="N248" s="17">
        <v>4.2991427868327242E-2</v>
      </c>
      <c r="O248" s="17">
        <v>5.0297222272395692E-2</v>
      </c>
      <c r="P248" s="17">
        <v>0</v>
      </c>
      <c r="Q248" s="17">
        <v>3.6706448733653793E-2</v>
      </c>
      <c r="R248" s="17">
        <v>2.2146927471391482E-2</v>
      </c>
      <c r="S248" s="17">
        <v>1.7548082833752469E-2</v>
      </c>
      <c r="T248" s="17">
        <v>1.3637351071942951E-2</v>
      </c>
      <c r="U248" s="17">
        <v>3.9640382819469917E-2</v>
      </c>
      <c r="V248" s="17">
        <v>1.482904546908447E-2</v>
      </c>
      <c r="W248" s="17">
        <v>1.8553479743276081E-2</v>
      </c>
      <c r="X248" s="17">
        <v>2.0261480031671161E-2</v>
      </c>
      <c r="Y248" s="17">
        <v>3.6670310098680527E-2</v>
      </c>
      <c r="AA248" s="17">
        <v>1.192725624687415E-2</v>
      </c>
      <c r="AB248" s="17">
        <v>2.0764004160793739E-2</v>
      </c>
      <c r="AC248" s="17">
        <v>2.1393195581410951E-2</v>
      </c>
      <c r="AD248" s="17">
        <v>7.567808044495492E-3</v>
      </c>
      <c r="AE248" s="17">
        <v>3.2785462499138482E-2</v>
      </c>
      <c r="AF248" s="17">
        <v>1.5991736106966511E-2</v>
      </c>
      <c r="AG248" s="17">
        <v>4.8489039708756891E-2</v>
      </c>
      <c r="AH248" s="17">
        <v>5.6308785255911188E-2</v>
      </c>
      <c r="AI248" s="17">
        <v>0</v>
      </c>
    </row>
    <row r="250" spans="2:35" ht="80" x14ac:dyDescent="0.2">
      <c r="B250" s="14" t="s">
        <v>118</v>
      </c>
    </row>
    <row r="251" spans="2:35" ht="16" x14ac:dyDescent="0.2">
      <c r="B251" s="15" t="s">
        <v>16</v>
      </c>
    </row>
    <row r="252" spans="2:35" ht="16" x14ac:dyDescent="0.2">
      <c r="B252" s="16" t="s">
        <v>112</v>
      </c>
      <c r="C252" s="17">
        <v>0.12756891431422909</v>
      </c>
      <c r="D252" s="17">
        <v>0.2111769006402531</v>
      </c>
      <c r="E252" s="17">
        <v>0.18449341318985521</v>
      </c>
      <c r="F252" s="17">
        <v>0.17051257454266211</v>
      </c>
      <c r="G252" s="17">
        <v>8.312135770410628E-2</v>
      </c>
      <c r="H252" s="17">
        <v>8.0904803458854063E-2</v>
      </c>
      <c r="I252" s="17">
        <v>5.8651606279379778E-2</v>
      </c>
      <c r="K252" s="17">
        <v>0.1258546730946864</v>
      </c>
      <c r="L252" s="17">
        <v>0.12916355183716871</v>
      </c>
      <c r="N252" s="17">
        <v>0.14456957564794451</v>
      </c>
      <c r="O252" s="17">
        <v>0.1086368629224829</v>
      </c>
      <c r="P252" s="17">
        <v>9.769198340587136E-2</v>
      </c>
      <c r="Q252" s="17">
        <v>7.5837874484736251E-2</v>
      </c>
      <c r="R252" s="17">
        <v>0.10282763805267101</v>
      </c>
      <c r="S252" s="17">
        <v>9.9867935037114205E-2</v>
      </c>
      <c r="T252" s="17">
        <v>0.1324540149778633</v>
      </c>
      <c r="U252" s="17">
        <v>0.14781934257864521</v>
      </c>
      <c r="V252" s="17">
        <v>0.1755814706910438</v>
      </c>
      <c r="W252" s="17">
        <v>0.14943073013514471</v>
      </c>
      <c r="X252" s="17">
        <v>0.1073455491196398</v>
      </c>
      <c r="Y252" s="17">
        <v>9.8789632849663467E-2</v>
      </c>
      <c r="AA252" s="17">
        <v>0.1127901623247851</v>
      </c>
      <c r="AB252" s="17">
        <v>0.17657096937265301</v>
      </c>
      <c r="AC252" s="17">
        <v>0.1208598097571229</v>
      </c>
      <c r="AD252" s="17">
        <v>0.15966422434798441</v>
      </c>
      <c r="AE252" s="17">
        <v>0.1167797245249025</v>
      </c>
      <c r="AF252" s="17">
        <v>0.15192321676652981</v>
      </c>
      <c r="AG252" s="17">
        <v>6.8735344608662027E-2</v>
      </c>
      <c r="AH252" s="17">
        <v>7.5152039815447991E-2</v>
      </c>
      <c r="AI252" s="17">
        <v>0.1146240882768388</v>
      </c>
    </row>
    <row r="253" spans="2:35" ht="16" x14ac:dyDescent="0.2">
      <c r="B253" s="16" t="s">
        <v>113</v>
      </c>
      <c r="C253" s="17">
        <v>0.22187463998098911</v>
      </c>
      <c r="D253" s="17">
        <v>0.28106308148088088</v>
      </c>
      <c r="E253" s="17">
        <v>0.26083543432491629</v>
      </c>
      <c r="F253" s="17">
        <v>0.2435849023934045</v>
      </c>
      <c r="G253" s="17">
        <v>0.22059064033585729</v>
      </c>
      <c r="H253" s="17">
        <v>0.17140910654234839</v>
      </c>
      <c r="I253" s="17">
        <v>0.16828758457507209</v>
      </c>
      <c r="K253" s="17">
        <v>0.21903354167409669</v>
      </c>
      <c r="L253" s="17">
        <v>0.22430325137727539</v>
      </c>
      <c r="N253" s="17">
        <v>0.21081461767561721</v>
      </c>
      <c r="O253" s="17">
        <v>0.2485673115591025</v>
      </c>
      <c r="P253" s="17">
        <v>0.28376131821291872</v>
      </c>
      <c r="Q253" s="17">
        <v>0.35452112945030612</v>
      </c>
      <c r="R253" s="17">
        <v>0.27136133922120542</v>
      </c>
      <c r="S253" s="17">
        <v>0.17150540592067171</v>
      </c>
      <c r="T253" s="17">
        <v>0.1912657187606463</v>
      </c>
      <c r="U253" s="17">
        <v>0.2108755701167892</v>
      </c>
      <c r="V253" s="17">
        <v>0.21159055434466351</v>
      </c>
      <c r="W253" s="17">
        <v>0.21747508385591499</v>
      </c>
      <c r="X253" s="17">
        <v>0.22007818346986441</v>
      </c>
      <c r="Y253" s="17">
        <v>0.1738806759095366</v>
      </c>
      <c r="AA253" s="17">
        <v>0.19851100187219481</v>
      </c>
      <c r="AB253" s="17">
        <v>0.25631962763319599</v>
      </c>
      <c r="AC253" s="17">
        <v>0.21647324414027669</v>
      </c>
      <c r="AD253" s="17">
        <v>0.2296934802351531</v>
      </c>
      <c r="AE253" s="17">
        <v>0.24386654388477519</v>
      </c>
      <c r="AF253" s="17">
        <v>0.18854637190106011</v>
      </c>
      <c r="AG253" s="17">
        <v>0.1471429407406008</v>
      </c>
      <c r="AH253" s="17">
        <v>0.17773350871267629</v>
      </c>
      <c r="AI253" s="17">
        <v>0.23563158940885881</v>
      </c>
    </row>
    <row r="254" spans="2:35" ht="16" x14ac:dyDescent="0.2">
      <c r="B254" s="16" t="s">
        <v>114</v>
      </c>
      <c r="C254" s="17">
        <v>0.4940815661529856</v>
      </c>
      <c r="D254" s="17">
        <v>0.32344084790431571</v>
      </c>
      <c r="E254" s="17">
        <v>0.42591813046918031</v>
      </c>
      <c r="F254" s="17">
        <v>0.39882453760293002</v>
      </c>
      <c r="G254" s="17">
        <v>0.54381487688539121</v>
      </c>
      <c r="H254" s="17">
        <v>0.59872948662034875</v>
      </c>
      <c r="I254" s="17">
        <v>0.62907338490417408</v>
      </c>
      <c r="K254" s="17">
        <v>0.49821697136809501</v>
      </c>
      <c r="L254" s="17">
        <v>0.49044167247463988</v>
      </c>
      <c r="N254" s="17">
        <v>0.45077946259525531</v>
      </c>
      <c r="O254" s="17">
        <v>0.41138919555971132</v>
      </c>
      <c r="P254" s="17">
        <v>0.44888585344413978</v>
      </c>
      <c r="Q254" s="17">
        <v>0.4606884463137968</v>
      </c>
      <c r="R254" s="17">
        <v>0.47515429367164169</v>
      </c>
      <c r="S254" s="17">
        <v>0.58466448013172145</v>
      </c>
      <c r="T254" s="17">
        <v>0.50297994378531796</v>
      </c>
      <c r="U254" s="17">
        <v>0.46155404859628069</v>
      </c>
      <c r="V254" s="17">
        <v>0.45982177473204178</v>
      </c>
      <c r="W254" s="17">
        <v>0.51488483918012606</v>
      </c>
      <c r="X254" s="17">
        <v>0.51738753263047521</v>
      </c>
      <c r="Y254" s="17">
        <v>0.57555456990392195</v>
      </c>
      <c r="AA254" s="17">
        <v>0.55542849698929153</v>
      </c>
      <c r="AB254" s="17">
        <v>0.44846045063329543</v>
      </c>
      <c r="AC254" s="17">
        <v>0.53085063673247757</v>
      </c>
      <c r="AD254" s="17">
        <v>0.41960439957320639</v>
      </c>
      <c r="AE254" s="17">
        <v>0.51466617983903307</v>
      </c>
      <c r="AF254" s="17">
        <v>0.45773660590427723</v>
      </c>
      <c r="AG254" s="17">
        <v>0.49257181584170701</v>
      </c>
      <c r="AH254" s="17">
        <v>0.54681718224213471</v>
      </c>
      <c r="AI254" s="17">
        <v>0.47851710221676858</v>
      </c>
    </row>
    <row r="255" spans="2:35" ht="16" x14ac:dyDescent="0.2">
      <c r="B255" s="16" t="s">
        <v>115</v>
      </c>
      <c r="C255" s="17">
        <v>9.2418503796846241E-2</v>
      </c>
      <c r="D255" s="17">
        <v>0.12576846500496389</v>
      </c>
      <c r="E255" s="17">
        <v>9.5726863039954133E-2</v>
      </c>
      <c r="F255" s="17">
        <v>0.1116594899047413</v>
      </c>
      <c r="G255" s="17">
        <v>8.6319443642261018E-2</v>
      </c>
      <c r="H255" s="17">
        <v>6.7312288585413813E-2</v>
      </c>
      <c r="I255" s="17">
        <v>7.3807113489972015E-2</v>
      </c>
      <c r="K255" s="17">
        <v>9.0006237224434113E-2</v>
      </c>
      <c r="L255" s="17">
        <v>9.5321306793832092E-2</v>
      </c>
      <c r="N255" s="17">
        <v>0.110421677322578</v>
      </c>
      <c r="O255" s="17">
        <v>0.13757864829318189</v>
      </c>
      <c r="P255" s="17">
        <v>6.7742782178279018E-2</v>
      </c>
      <c r="Q255" s="17">
        <v>4.6839478977551308E-2</v>
      </c>
      <c r="R255" s="17">
        <v>8.5032561365092185E-2</v>
      </c>
      <c r="S255" s="17">
        <v>0.10217431255300299</v>
      </c>
      <c r="T255" s="17">
        <v>0.11703140896937191</v>
      </c>
      <c r="U255" s="17">
        <v>0.1050445442790932</v>
      </c>
      <c r="V255" s="17">
        <v>0.1043723529628883</v>
      </c>
      <c r="W255" s="17">
        <v>6.1582198170545693E-2</v>
      </c>
      <c r="X255" s="17">
        <v>8.8644219717080489E-2</v>
      </c>
      <c r="Y255" s="17">
        <v>9.1297369401750816E-2</v>
      </c>
      <c r="AA255" s="17">
        <v>6.7734127471921757E-2</v>
      </c>
      <c r="AB255" s="17">
        <v>8.115692137038899E-2</v>
      </c>
      <c r="AC255" s="17">
        <v>7.7892051715465996E-2</v>
      </c>
      <c r="AD255" s="17">
        <v>0.1267143916355272</v>
      </c>
      <c r="AE255" s="17">
        <v>6.0904276941056677E-2</v>
      </c>
      <c r="AF255" s="17">
        <v>0.13692006429500561</v>
      </c>
      <c r="AG255" s="17">
        <v>0.1795874478356789</v>
      </c>
      <c r="AH255" s="17">
        <v>0.10580372024645079</v>
      </c>
      <c r="AI255" s="17">
        <v>0.1120442336738646</v>
      </c>
    </row>
    <row r="256" spans="2:35" ht="16" x14ac:dyDescent="0.2">
      <c r="B256" s="16" t="s">
        <v>116</v>
      </c>
      <c r="C256" s="17">
        <v>4.5057202605570189E-2</v>
      </c>
      <c r="D256" s="17">
        <v>4.1704058628597072E-2</v>
      </c>
      <c r="E256" s="17">
        <v>2.0978358878841349E-2</v>
      </c>
      <c r="F256" s="17">
        <v>5.4250792910383178E-2</v>
      </c>
      <c r="G256" s="17">
        <v>4.2598547423671522E-2</v>
      </c>
      <c r="H256" s="17">
        <v>5.6445357160601818E-2</v>
      </c>
      <c r="I256" s="17">
        <v>5.3732323631726413E-2</v>
      </c>
      <c r="K256" s="17">
        <v>5.4506304367317578E-2</v>
      </c>
      <c r="L256" s="17">
        <v>3.5192114591371212E-2</v>
      </c>
      <c r="N256" s="17">
        <v>4.7950754573848772E-2</v>
      </c>
      <c r="O256" s="17">
        <v>6.2087357320564501E-2</v>
      </c>
      <c r="P256" s="17">
        <v>6.1527598848114123E-2</v>
      </c>
      <c r="Q256" s="17">
        <v>1.248968960298689E-2</v>
      </c>
      <c r="R256" s="17">
        <v>5.6486096863804618E-2</v>
      </c>
      <c r="S256" s="17">
        <v>2.9929736891637391E-2</v>
      </c>
      <c r="T256" s="17">
        <v>5.6268913506800557E-2</v>
      </c>
      <c r="U256" s="17">
        <v>4.6145942645680123E-2</v>
      </c>
      <c r="V256" s="17">
        <v>3.7087969906187727E-2</v>
      </c>
      <c r="W256" s="17">
        <v>4.15988281233668E-2</v>
      </c>
      <c r="X256" s="17">
        <v>4.5005971422175682E-2</v>
      </c>
      <c r="Y256" s="17">
        <v>4.8890420685004182E-2</v>
      </c>
      <c r="AA256" s="17">
        <v>4.9764466119315592E-2</v>
      </c>
      <c r="AB256" s="17">
        <v>2.155855362025531E-2</v>
      </c>
      <c r="AC256" s="17">
        <v>4.6131716890665399E-2</v>
      </c>
      <c r="AD256" s="17">
        <v>5.6534576487364832E-2</v>
      </c>
      <c r="AE256" s="17">
        <v>4.6461697705271802E-2</v>
      </c>
      <c r="AF256" s="17">
        <v>4.8882005026160968E-2</v>
      </c>
      <c r="AG256" s="17">
        <v>6.424491143356649E-2</v>
      </c>
      <c r="AH256" s="17">
        <v>4.4023498542353129E-2</v>
      </c>
      <c r="AI256" s="17">
        <v>5.9182986423669107E-2</v>
      </c>
    </row>
    <row r="257" spans="2:35" ht="16" x14ac:dyDescent="0.2">
      <c r="B257" s="16" t="s">
        <v>75</v>
      </c>
      <c r="C257" s="17">
        <v>1.8999173149379701E-2</v>
      </c>
      <c r="D257" s="17">
        <v>1.6846646340989441E-2</v>
      </c>
      <c r="E257" s="17">
        <v>1.2047800097252689E-2</v>
      </c>
      <c r="F257" s="17">
        <v>2.1167702645878909E-2</v>
      </c>
      <c r="G257" s="17">
        <v>2.3555134008712689E-2</v>
      </c>
      <c r="H257" s="17">
        <v>2.519895763243326E-2</v>
      </c>
      <c r="I257" s="17">
        <v>1.6447987119675791E-2</v>
      </c>
      <c r="K257" s="17">
        <v>1.2382272271370341E-2</v>
      </c>
      <c r="L257" s="17">
        <v>2.557810292571281E-2</v>
      </c>
      <c r="N257" s="17">
        <v>3.5463912184756037E-2</v>
      </c>
      <c r="O257" s="17">
        <v>3.1740624344957037E-2</v>
      </c>
      <c r="P257" s="17">
        <v>4.0390463910677188E-2</v>
      </c>
      <c r="Q257" s="17">
        <v>4.962338117062292E-2</v>
      </c>
      <c r="R257" s="17">
        <v>9.1380708255849596E-3</v>
      </c>
      <c r="S257" s="17">
        <v>1.185812946585206E-2</v>
      </c>
      <c r="T257" s="17">
        <v>0</v>
      </c>
      <c r="U257" s="17">
        <v>2.8560551783511561E-2</v>
      </c>
      <c r="V257" s="17">
        <v>1.154587736317474E-2</v>
      </c>
      <c r="W257" s="17">
        <v>1.502832053490169E-2</v>
      </c>
      <c r="X257" s="17">
        <v>2.153854364076432E-2</v>
      </c>
      <c r="Y257" s="17">
        <v>1.1587331250123029E-2</v>
      </c>
      <c r="AA257" s="17">
        <v>1.577174522249114E-2</v>
      </c>
      <c r="AB257" s="17">
        <v>1.5933477370211321E-2</v>
      </c>
      <c r="AC257" s="17">
        <v>7.7925407639915191E-3</v>
      </c>
      <c r="AD257" s="17">
        <v>7.7889277207641491E-3</v>
      </c>
      <c r="AE257" s="17">
        <v>1.7321577104960819E-2</v>
      </c>
      <c r="AF257" s="17">
        <v>1.5991736106966511E-2</v>
      </c>
      <c r="AG257" s="17">
        <v>4.7717539539784908E-2</v>
      </c>
      <c r="AH257" s="17">
        <v>5.0470050440937129E-2</v>
      </c>
      <c r="AI257" s="17">
        <v>0</v>
      </c>
    </row>
    <row r="259" spans="2:35" ht="64" x14ac:dyDescent="0.2">
      <c r="B259" s="14" t="s">
        <v>119</v>
      </c>
    </row>
    <row r="260" spans="2:35" ht="16" x14ac:dyDescent="0.2">
      <c r="B260" s="15" t="s">
        <v>16</v>
      </c>
    </row>
    <row r="261" spans="2:35" ht="16" x14ac:dyDescent="0.2">
      <c r="B261" s="16" t="s">
        <v>112</v>
      </c>
      <c r="C261" s="17">
        <v>0.20774724391748969</v>
      </c>
      <c r="D261" s="17">
        <v>0.31797955309828141</v>
      </c>
      <c r="E261" s="17">
        <v>0.2558115867972785</v>
      </c>
      <c r="F261" s="17">
        <v>0.25027795733597841</v>
      </c>
      <c r="G261" s="17">
        <v>0.22396605694320271</v>
      </c>
      <c r="H261" s="17">
        <v>0.130717357219685</v>
      </c>
      <c r="I261" s="17">
        <v>9.961552232609043E-2</v>
      </c>
      <c r="K261" s="17">
        <v>0.21746349139257851</v>
      </c>
      <c r="L261" s="17">
        <v>0.19864364733682349</v>
      </c>
      <c r="N261" s="17">
        <v>0.18731315241483959</v>
      </c>
      <c r="O261" s="17">
        <v>0.25152845786324018</v>
      </c>
      <c r="P261" s="17">
        <v>0.201373938674062</v>
      </c>
      <c r="Q261" s="17">
        <v>0.25162832445549921</v>
      </c>
      <c r="R261" s="17">
        <v>0.21448633889898841</v>
      </c>
      <c r="S261" s="17">
        <v>0.2097046180786814</v>
      </c>
      <c r="T261" s="17">
        <v>0.2403085560966941</v>
      </c>
      <c r="U261" s="17">
        <v>0.23406383313395451</v>
      </c>
      <c r="V261" s="17">
        <v>0.21471193910088399</v>
      </c>
      <c r="W261" s="17">
        <v>0.21307715301211319</v>
      </c>
      <c r="X261" s="17">
        <v>0.19351485928983519</v>
      </c>
      <c r="Y261" s="17">
        <v>0.13030369929417651</v>
      </c>
      <c r="AA261" s="17">
        <v>0.2154916037467276</v>
      </c>
      <c r="AB261" s="17">
        <v>0.25428067904278639</v>
      </c>
      <c r="AC261" s="17">
        <v>0.1783875514468406</v>
      </c>
      <c r="AD261" s="17">
        <v>0.2139166531525804</v>
      </c>
      <c r="AE261" s="17">
        <v>0.20959696914735301</v>
      </c>
      <c r="AF261" s="17">
        <v>0.1709460313714577</v>
      </c>
      <c r="AG261" s="17">
        <v>0.1688570384468534</v>
      </c>
      <c r="AH261" s="17">
        <v>0.12753737459606199</v>
      </c>
      <c r="AI261" s="17">
        <v>0.23993639298475181</v>
      </c>
    </row>
    <row r="262" spans="2:35" ht="16" x14ac:dyDescent="0.2">
      <c r="B262" s="16" t="s">
        <v>113</v>
      </c>
      <c r="C262" s="17">
        <v>0.20874826291343479</v>
      </c>
      <c r="D262" s="17">
        <v>0.25621032020507728</v>
      </c>
      <c r="E262" s="17">
        <v>0.23065371467216669</v>
      </c>
      <c r="F262" s="17">
        <v>0.28592104802228158</v>
      </c>
      <c r="G262" s="17">
        <v>0.1682948258007024</v>
      </c>
      <c r="H262" s="17">
        <v>0.20458247811877731</v>
      </c>
      <c r="I262" s="17">
        <v>0.13275064043689941</v>
      </c>
      <c r="K262" s="17">
        <v>0.20058329601738339</v>
      </c>
      <c r="L262" s="17">
        <v>0.21713591865814971</v>
      </c>
      <c r="N262" s="17">
        <v>0.17040794381452889</v>
      </c>
      <c r="O262" s="17">
        <v>0.21620672422014181</v>
      </c>
      <c r="P262" s="17">
        <v>0.1825860675411568</v>
      </c>
      <c r="Q262" s="17">
        <v>0.2431758705326959</v>
      </c>
      <c r="R262" s="17">
        <v>0.23405920802914371</v>
      </c>
      <c r="S262" s="17">
        <v>0.20360257530755849</v>
      </c>
      <c r="T262" s="17">
        <v>0.1669615081194977</v>
      </c>
      <c r="U262" s="17">
        <v>0.24078710364960509</v>
      </c>
      <c r="V262" s="17">
        <v>0.25418661901132589</v>
      </c>
      <c r="W262" s="17">
        <v>0.1669325513447957</v>
      </c>
      <c r="X262" s="17">
        <v>0.20090591126504301</v>
      </c>
      <c r="Y262" s="17">
        <v>0.21425627499940081</v>
      </c>
      <c r="AA262" s="17">
        <v>0.21137306031894801</v>
      </c>
      <c r="AB262" s="17">
        <v>0.23497181769022951</v>
      </c>
      <c r="AC262" s="17">
        <v>0.14197053260216119</v>
      </c>
      <c r="AD262" s="17">
        <v>0.25903049955349788</v>
      </c>
      <c r="AE262" s="17">
        <v>0.20689127064002291</v>
      </c>
      <c r="AF262" s="17">
        <v>0.20555097698756761</v>
      </c>
      <c r="AG262" s="17">
        <v>0.15361535700499371</v>
      </c>
      <c r="AH262" s="17">
        <v>0.20200489180918019</v>
      </c>
      <c r="AI262" s="17">
        <v>0.17507510222416109</v>
      </c>
    </row>
    <row r="263" spans="2:35" ht="16" x14ac:dyDescent="0.2">
      <c r="B263" s="16" t="s">
        <v>114</v>
      </c>
      <c r="C263" s="17">
        <v>0.50872693421537474</v>
      </c>
      <c r="D263" s="17">
        <v>0.34426501402652449</v>
      </c>
      <c r="E263" s="17">
        <v>0.43792793817584852</v>
      </c>
      <c r="F263" s="17">
        <v>0.38704261415093161</v>
      </c>
      <c r="G263" s="17">
        <v>0.53791189646628845</v>
      </c>
      <c r="H263" s="17">
        <v>0.61082848428926739</v>
      </c>
      <c r="I263" s="17">
        <v>0.68161332316151269</v>
      </c>
      <c r="K263" s="17">
        <v>0.50885673705627399</v>
      </c>
      <c r="L263" s="17">
        <v>0.50910792242069869</v>
      </c>
      <c r="N263" s="17">
        <v>0.53845525125904292</v>
      </c>
      <c r="O263" s="17">
        <v>0.42297581137413259</v>
      </c>
      <c r="P263" s="17">
        <v>0.50548164710718313</v>
      </c>
      <c r="Q263" s="17">
        <v>0.4172331518679962</v>
      </c>
      <c r="R263" s="17">
        <v>0.48299935756130108</v>
      </c>
      <c r="S263" s="17">
        <v>0.53264138237492709</v>
      </c>
      <c r="T263" s="17">
        <v>0.51515313258397166</v>
      </c>
      <c r="U263" s="17">
        <v>0.42348115485159687</v>
      </c>
      <c r="V263" s="17">
        <v>0.46449009027344512</v>
      </c>
      <c r="W263" s="17">
        <v>0.55867862890420206</v>
      </c>
      <c r="X263" s="17">
        <v>0.54597663145182862</v>
      </c>
      <c r="Y263" s="17">
        <v>0.60408847193981163</v>
      </c>
      <c r="AA263" s="17">
        <v>0.5319020677014511</v>
      </c>
      <c r="AB263" s="17">
        <v>0.45066079152142252</v>
      </c>
      <c r="AC263" s="17">
        <v>0.60496203485344924</v>
      </c>
      <c r="AD263" s="17">
        <v>0.48693287744490432</v>
      </c>
      <c r="AE263" s="17">
        <v>0.51303568744226924</v>
      </c>
      <c r="AF263" s="17">
        <v>0.48643230678721661</v>
      </c>
      <c r="AG263" s="17">
        <v>0.51515459807561015</v>
      </c>
      <c r="AH263" s="17">
        <v>0.57435334357945089</v>
      </c>
      <c r="AI263" s="17">
        <v>0.46055994042230619</v>
      </c>
    </row>
    <row r="264" spans="2:35" ht="16" x14ac:dyDescent="0.2">
      <c r="B264" s="16" t="s">
        <v>115</v>
      </c>
      <c r="C264" s="17">
        <v>2.8836597358532889E-2</v>
      </c>
      <c r="D264" s="17">
        <v>4.342245861648493E-2</v>
      </c>
      <c r="E264" s="17">
        <v>4.6437244817067451E-2</v>
      </c>
      <c r="F264" s="17">
        <v>2.3995502655570339E-2</v>
      </c>
      <c r="G264" s="17">
        <v>4.1457355045891382E-2</v>
      </c>
      <c r="H264" s="17">
        <v>3.503926397798542E-3</v>
      </c>
      <c r="I264" s="17">
        <v>1.549183750034666E-2</v>
      </c>
      <c r="K264" s="17">
        <v>2.937517993428794E-2</v>
      </c>
      <c r="L264" s="17">
        <v>2.8480356675342121E-2</v>
      </c>
      <c r="N264" s="17">
        <v>3.7668074348079651E-2</v>
      </c>
      <c r="O264" s="17">
        <v>4.6120984920863632E-2</v>
      </c>
      <c r="P264" s="17">
        <v>1.9583616264327058E-2</v>
      </c>
      <c r="Q264" s="17">
        <v>4.8551165088117597E-2</v>
      </c>
      <c r="R264" s="17">
        <v>1.298133312093361E-2</v>
      </c>
      <c r="S264" s="17">
        <v>1.8097059113508281E-2</v>
      </c>
      <c r="T264" s="17">
        <v>3.5861578289104017E-2</v>
      </c>
      <c r="U264" s="17">
        <v>4.5082939885245463E-2</v>
      </c>
      <c r="V264" s="17">
        <v>2.450782813426099E-2</v>
      </c>
      <c r="W264" s="17">
        <v>3.4562786691615797E-2</v>
      </c>
      <c r="X264" s="17">
        <v>1.8160600403291181E-2</v>
      </c>
      <c r="Y264" s="17">
        <v>2.5796319205109719E-2</v>
      </c>
      <c r="AA264" s="17">
        <v>8.6459356552976083E-3</v>
      </c>
      <c r="AB264" s="17">
        <v>2.324390843183281E-2</v>
      </c>
      <c r="AC264" s="17">
        <v>3.3492854912955623E-2</v>
      </c>
      <c r="AD264" s="17">
        <v>2.840267231382939E-2</v>
      </c>
      <c r="AE264" s="17">
        <v>2.1465288944162799E-2</v>
      </c>
      <c r="AF264" s="17">
        <v>6.9913338031735037E-2</v>
      </c>
      <c r="AG264" s="17">
        <v>7.6735655523380727E-2</v>
      </c>
      <c r="AH264" s="17">
        <v>0</v>
      </c>
      <c r="AI264" s="17">
        <v>8.5970607964132209E-2</v>
      </c>
    </row>
    <row r="265" spans="2:35" ht="16" x14ac:dyDescent="0.2">
      <c r="B265" s="16" t="s">
        <v>116</v>
      </c>
      <c r="C265" s="17">
        <v>2.1540541349537728E-2</v>
      </c>
      <c r="D265" s="17">
        <v>1.6893280572093869E-2</v>
      </c>
      <c r="E265" s="17">
        <v>2.3092777494566862E-2</v>
      </c>
      <c r="F265" s="17">
        <v>2.5347789036326309E-2</v>
      </c>
      <c r="G265" s="17">
        <v>8.0235194755883931E-3</v>
      </c>
      <c r="H265" s="17">
        <v>2.094988827305103E-2</v>
      </c>
      <c r="I265" s="17">
        <v>3.1674078412469817E-2</v>
      </c>
      <c r="K265" s="17">
        <v>2.3297312635981639E-2</v>
      </c>
      <c r="L265" s="17">
        <v>1.8201521146236872E-2</v>
      </c>
      <c r="N265" s="17">
        <v>1.8166250943909511E-2</v>
      </c>
      <c r="O265" s="17">
        <v>4.6009408561859637E-2</v>
      </c>
      <c r="P265" s="17">
        <v>6.02981426926682E-2</v>
      </c>
      <c r="Q265" s="17">
        <v>2.460085581387084E-2</v>
      </c>
      <c r="R265" s="17">
        <v>2.7324210947155699E-2</v>
      </c>
      <c r="S265" s="17">
        <v>1.7807403335428192E-2</v>
      </c>
      <c r="T265" s="17">
        <v>2.7818775776821628E-2</v>
      </c>
      <c r="U265" s="17">
        <v>2.2472840673101579E-2</v>
      </c>
      <c r="V265" s="17">
        <v>1.6280749113427109E-2</v>
      </c>
      <c r="W265" s="17">
        <v>1.202410546013569E-2</v>
      </c>
      <c r="X265" s="17">
        <v>1.38825126613688E-2</v>
      </c>
      <c r="Y265" s="17">
        <v>1.312716574126423E-2</v>
      </c>
      <c r="AA265" s="17">
        <v>1.7070079038900721E-2</v>
      </c>
      <c r="AB265" s="17">
        <v>1.8295010475874549E-2</v>
      </c>
      <c r="AC265" s="17">
        <v>1.3278574570136139E-2</v>
      </c>
      <c r="AD265" s="17">
        <v>3.9283698144239824E-3</v>
      </c>
      <c r="AE265" s="17">
        <v>2.5059245087166081E-2</v>
      </c>
      <c r="AF265" s="17">
        <v>3.3576003848494983E-2</v>
      </c>
      <c r="AG265" s="17">
        <v>5.0250338775456593E-2</v>
      </c>
      <c r="AH265" s="17">
        <v>3.2099071637585123E-2</v>
      </c>
      <c r="AI265" s="17">
        <v>1.8693298897446781E-2</v>
      </c>
    </row>
    <row r="266" spans="2:35" ht="16" x14ac:dyDescent="0.2">
      <c r="B266" s="16" t="s">
        <v>75</v>
      </c>
      <c r="C266" s="17">
        <v>2.4400420245630019E-2</v>
      </c>
      <c r="D266" s="17">
        <v>2.122937348153808E-2</v>
      </c>
      <c r="E266" s="17">
        <v>6.0767380430718568E-3</v>
      </c>
      <c r="F266" s="17">
        <v>2.7415088798911729E-2</v>
      </c>
      <c r="G266" s="17">
        <v>2.0346346268326761E-2</v>
      </c>
      <c r="H266" s="17">
        <v>2.9417865701420711E-2</v>
      </c>
      <c r="I266" s="17">
        <v>3.885459816268106E-2</v>
      </c>
      <c r="K266" s="17">
        <v>2.0423982963494531E-2</v>
      </c>
      <c r="L266" s="17">
        <v>2.843063376274918E-2</v>
      </c>
      <c r="N266" s="17">
        <v>4.7989327219599337E-2</v>
      </c>
      <c r="O266" s="17">
        <v>1.715861305976225E-2</v>
      </c>
      <c r="P266" s="17">
        <v>3.0676587720602961E-2</v>
      </c>
      <c r="Q266" s="17">
        <v>1.4810632241820601E-2</v>
      </c>
      <c r="R266" s="17">
        <v>2.81495514424774E-2</v>
      </c>
      <c r="S266" s="17">
        <v>1.8146961789896471E-2</v>
      </c>
      <c r="T266" s="17">
        <v>1.3896449133911019E-2</v>
      </c>
      <c r="U266" s="17">
        <v>3.411212780649623E-2</v>
      </c>
      <c r="V266" s="17">
        <v>2.5822774366656781E-2</v>
      </c>
      <c r="W266" s="17">
        <v>1.47247745871376E-2</v>
      </c>
      <c r="X266" s="17">
        <v>2.7559484928633089E-2</v>
      </c>
      <c r="Y266" s="17">
        <v>1.2428068820237059E-2</v>
      </c>
      <c r="AA266" s="17">
        <v>1.5517253538675059E-2</v>
      </c>
      <c r="AB266" s="17">
        <v>1.854779283785429E-2</v>
      </c>
      <c r="AC266" s="17">
        <v>2.7908451614457298E-2</v>
      </c>
      <c r="AD266" s="17">
        <v>7.7889277207641491E-3</v>
      </c>
      <c r="AE266" s="17">
        <v>2.3951538739025922E-2</v>
      </c>
      <c r="AF266" s="17">
        <v>3.3581342973528439E-2</v>
      </c>
      <c r="AG266" s="17">
        <v>3.5387012173705573E-2</v>
      </c>
      <c r="AH266" s="17">
        <v>6.4005318377721776E-2</v>
      </c>
      <c r="AI266" s="17">
        <v>1.9764657507201841E-2</v>
      </c>
    </row>
    <row r="268" spans="2:35" ht="64" x14ac:dyDescent="0.2">
      <c r="B268" s="14" t="s">
        <v>120</v>
      </c>
    </row>
    <row r="269" spans="2:35" ht="16" x14ac:dyDescent="0.2">
      <c r="B269" s="15" t="s">
        <v>16</v>
      </c>
    </row>
    <row r="270" spans="2:35" ht="16" x14ac:dyDescent="0.2">
      <c r="B270" s="16" t="s">
        <v>112</v>
      </c>
      <c r="C270" s="17">
        <v>0.19616844358994739</v>
      </c>
      <c r="D270" s="17">
        <v>0.22877022631621599</v>
      </c>
      <c r="E270" s="17">
        <v>0.25782134325918499</v>
      </c>
      <c r="F270" s="17">
        <v>0.27434753519263239</v>
      </c>
      <c r="G270" s="17">
        <v>0.19547064343316031</v>
      </c>
      <c r="H270" s="17">
        <v>0.14179238466689581</v>
      </c>
      <c r="I270" s="17">
        <v>9.8165221415693588E-2</v>
      </c>
      <c r="K270" s="17">
        <v>0.20750861161153461</v>
      </c>
      <c r="L270" s="17">
        <v>0.18624279040213931</v>
      </c>
      <c r="N270" s="17">
        <v>0.17844451155684529</v>
      </c>
      <c r="O270" s="17">
        <v>0.12844409885607061</v>
      </c>
      <c r="P270" s="17">
        <v>0.1762908221836611</v>
      </c>
      <c r="Q270" s="17">
        <v>0.2197510455510478</v>
      </c>
      <c r="R270" s="17">
        <v>0.2344840662995063</v>
      </c>
      <c r="S270" s="17">
        <v>0.18297445465520179</v>
      </c>
      <c r="T270" s="17">
        <v>0.14858998425397471</v>
      </c>
      <c r="U270" s="17">
        <v>0.23501760832726509</v>
      </c>
      <c r="V270" s="17">
        <v>0.23603291507711471</v>
      </c>
      <c r="W270" s="17">
        <v>0.19539051653873721</v>
      </c>
      <c r="X270" s="17">
        <v>0.1756796722666156</v>
      </c>
      <c r="Y270" s="17">
        <v>0.15697919186568221</v>
      </c>
      <c r="AA270" s="17">
        <v>0.2053526302320916</v>
      </c>
      <c r="AB270" s="17">
        <v>0.26605263802156309</v>
      </c>
      <c r="AC270" s="17">
        <v>0.15394881305382191</v>
      </c>
      <c r="AD270" s="17">
        <v>0.19475450204869979</v>
      </c>
      <c r="AE270" s="17">
        <v>0.19969341460534851</v>
      </c>
      <c r="AF270" s="17">
        <v>0.1518362523118986</v>
      </c>
      <c r="AG270" s="17">
        <v>0.12978362921214781</v>
      </c>
      <c r="AH270" s="17">
        <v>0.14925904895992559</v>
      </c>
      <c r="AI270" s="17">
        <v>0.15288502062572409</v>
      </c>
    </row>
    <row r="271" spans="2:35" ht="16" x14ac:dyDescent="0.2">
      <c r="B271" s="16" t="s">
        <v>113</v>
      </c>
      <c r="C271" s="17">
        <v>0.2072009835167393</v>
      </c>
      <c r="D271" s="17">
        <v>0.26804432981142501</v>
      </c>
      <c r="E271" s="17">
        <v>0.2451560215524024</v>
      </c>
      <c r="F271" s="17">
        <v>0.23632429162551619</v>
      </c>
      <c r="G271" s="17">
        <v>0.203622404074846</v>
      </c>
      <c r="H271" s="17">
        <v>0.15500606999770111</v>
      </c>
      <c r="I271" s="17">
        <v>0.150349530474123</v>
      </c>
      <c r="K271" s="17">
        <v>0.2137142541970557</v>
      </c>
      <c r="L271" s="17">
        <v>0.1986499911651308</v>
      </c>
      <c r="N271" s="17">
        <v>0.17193850490643431</v>
      </c>
      <c r="O271" s="17">
        <v>0.19430065668427021</v>
      </c>
      <c r="P271" s="17">
        <v>0.17452524106958581</v>
      </c>
      <c r="Q271" s="17">
        <v>0.22167177316875741</v>
      </c>
      <c r="R271" s="17">
        <v>0.22414458212153079</v>
      </c>
      <c r="S271" s="17">
        <v>0.14332859820045929</v>
      </c>
      <c r="T271" s="17">
        <v>0.20708889764048141</v>
      </c>
      <c r="U271" s="17">
        <v>0.16391352226575981</v>
      </c>
      <c r="V271" s="17">
        <v>0.28369532015205479</v>
      </c>
      <c r="W271" s="17">
        <v>0.2022089721769674</v>
      </c>
      <c r="X271" s="17">
        <v>0.22619526460122369</v>
      </c>
      <c r="Y271" s="17">
        <v>0.20900104003612721</v>
      </c>
      <c r="AA271" s="17">
        <v>0.21410294655265369</v>
      </c>
      <c r="AB271" s="17">
        <v>0.22960849477425929</v>
      </c>
      <c r="AC271" s="17">
        <v>0.22587131662815629</v>
      </c>
      <c r="AD271" s="17">
        <v>0.2406128812635773</v>
      </c>
      <c r="AE271" s="17">
        <v>0.2004357531791606</v>
      </c>
      <c r="AF271" s="17">
        <v>0.15640910241070891</v>
      </c>
      <c r="AG271" s="17">
        <v>0.13335711292848071</v>
      </c>
      <c r="AH271" s="17">
        <v>0.19787082569215009</v>
      </c>
      <c r="AI271" s="17">
        <v>0.1780090645680755</v>
      </c>
    </row>
    <row r="272" spans="2:35" ht="16" x14ac:dyDescent="0.2">
      <c r="B272" s="16" t="s">
        <v>114</v>
      </c>
      <c r="C272" s="17">
        <v>0.49493303708323683</v>
      </c>
      <c r="D272" s="17">
        <v>0.34665099616536599</v>
      </c>
      <c r="E272" s="17">
        <v>0.39892966831375459</v>
      </c>
      <c r="F272" s="17">
        <v>0.39070234531099379</v>
      </c>
      <c r="G272" s="17">
        <v>0.50298961244392482</v>
      </c>
      <c r="H272" s="17">
        <v>0.63726694497121361</v>
      </c>
      <c r="I272" s="17">
        <v>0.65370629915278722</v>
      </c>
      <c r="K272" s="17">
        <v>0.48275524790033048</v>
      </c>
      <c r="L272" s="17">
        <v>0.50815886288820111</v>
      </c>
      <c r="N272" s="17">
        <v>0.53964735708587874</v>
      </c>
      <c r="O272" s="17">
        <v>0.53364117705814407</v>
      </c>
      <c r="P272" s="17">
        <v>0.52259995999213416</v>
      </c>
      <c r="Q272" s="17">
        <v>0.42326011532892732</v>
      </c>
      <c r="R272" s="17">
        <v>0.47415676720110289</v>
      </c>
      <c r="S272" s="17">
        <v>0.59660627557889634</v>
      </c>
      <c r="T272" s="17">
        <v>0.52081187760955427</v>
      </c>
      <c r="U272" s="17">
        <v>0.46826814840719538</v>
      </c>
      <c r="V272" s="17">
        <v>0.38679451112489788</v>
      </c>
      <c r="W272" s="17">
        <v>0.49064572036372389</v>
      </c>
      <c r="X272" s="17">
        <v>0.5134686333969285</v>
      </c>
      <c r="Y272" s="17">
        <v>0.55384721635971623</v>
      </c>
      <c r="AA272" s="17">
        <v>0.49038140725337281</v>
      </c>
      <c r="AB272" s="17">
        <v>0.42191479210285232</v>
      </c>
      <c r="AC272" s="17">
        <v>0.5526987773787323</v>
      </c>
      <c r="AD272" s="17">
        <v>0.4828056228133959</v>
      </c>
      <c r="AE272" s="17">
        <v>0.51903243577084712</v>
      </c>
      <c r="AF272" s="17">
        <v>0.61025952988159005</v>
      </c>
      <c r="AG272" s="17">
        <v>0.51045631929863355</v>
      </c>
      <c r="AH272" s="17">
        <v>0.53443294304711475</v>
      </c>
      <c r="AI272" s="17">
        <v>0.45863594936146368</v>
      </c>
    </row>
    <row r="273" spans="2:35" ht="16" x14ac:dyDescent="0.2">
      <c r="B273" s="16" t="s">
        <v>115</v>
      </c>
      <c r="C273" s="17">
        <v>4.8251460497371453E-2</v>
      </c>
      <c r="D273" s="17">
        <v>9.1540549180135156E-2</v>
      </c>
      <c r="E273" s="17">
        <v>5.1004799389416031E-2</v>
      </c>
      <c r="F273" s="17">
        <v>3.5887405425202711E-2</v>
      </c>
      <c r="G273" s="17">
        <v>4.7963165751135878E-2</v>
      </c>
      <c r="H273" s="17">
        <v>2.412760942487983E-2</v>
      </c>
      <c r="I273" s="17">
        <v>4.3735544274335507E-2</v>
      </c>
      <c r="K273" s="17">
        <v>4.3093901881175803E-2</v>
      </c>
      <c r="L273" s="17">
        <v>5.2680622215433258E-2</v>
      </c>
      <c r="N273" s="17">
        <v>4.298499169235119E-2</v>
      </c>
      <c r="O273" s="17">
        <v>7.9434288596138325E-2</v>
      </c>
      <c r="P273" s="17">
        <v>6.4561954413557235E-2</v>
      </c>
      <c r="Q273" s="17">
        <v>6.2214295978857137E-2</v>
      </c>
      <c r="R273" s="17">
        <v>2.1542952721222159E-2</v>
      </c>
      <c r="S273" s="17">
        <v>2.8633881874354131E-2</v>
      </c>
      <c r="T273" s="17">
        <v>6.8060148438280149E-2</v>
      </c>
      <c r="U273" s="17">
        <v>6.569850589967402E-2</v>
      </c>
      <c r="V273" s="17">
        <v>3.9212434204248893E-2</v>
      </c>
      <c r="W273" s="17">
        <v>5.9774351332068591E-2</v>
      </c>
      <c r="X273" s="17">
        <v>4.1019255183685648E-2</v>
      </c>
      <c r="Y273" s="17">
        <v>4.8963618445434023E-2</v>
      </c>
      <c r="AA273" s="17">
        <v>5.103956906312123E-2</v>
      </c>
      <c r="AB273" s="17">
        <v>4.0505333858450662E-2</v>
      </c>
      <c r="AC273" s="17">
        <v>3.2794357997152433E-2</v>
      </c>
      <c r="AD273" s="17">
        <v>5.4869341536572448E-2</v>
      </c>
      <c r="AE273" s="17">
        <v>3.2246358198104383E-2</v>
      </c>
      <c r="AF273" s="17">
        <v>1.5783257940257651E-2</v>
      </c>
      <c r="AG273" s="17">
        <v>0.10590243618923841</v>
      </c>
      <c r="AH273" s="17">
        <v>1.7225711290243671E-2</v>
      </c>
      <c r="AI273" s="17">
        <v>0.14284141168333031</v>
      </c>
    </row>
    <row r="274" spans="2:35" ht="16" x14ac:dyDescent="0.2">
      <c r="B274" s="16" t="s">
        <v>116</v>
      </c>
      <c r="C274" s="17">
        <v>2.911360769575216E-2</v>
      </c>
      <c r="D274" s="17">
        <v>3.0722394253134389E-2</v>
      </c>
      <c r="E274" s="17">
        <v>2.686929402030051E-2</v>
      </c>
      <c r="F274" s="17">
        <v>3.8201207196753142E-2</v>
      </c>
      <c r="G274" s="17">
        <v>2.6256257855331849E-2</v>
      </c>
      <c r="H274" s="17">
        <v>2.4214870171597201E-2</v>
      </c>
      <c r="I274" s="17">
        <v>2.8102514387414779E-2</v>
      </c>
      <c r="K274" s="17">
        <v>3.2177431223859868E-2</v>
      </c>
      <c r="L274" s="17">
        <v>2.629102879577408E-2</v>
      </c>
      <c r="N274" s="17">
        <v>3.0419507840486179E-2</v>
      </c>
      <c r="O274" s="17">
        <v>4.7021165745614601E-2</v>
      </c>
      <c r="P274" s="17">
        <v>3.3352005470958589E-2</v>
      </c>
      <c r="Q274" s="17">
        <v>4.8719274277640973E-2</v>
      </c>
      <c r="R274" s="17">
        <v>2.765131821067519E-2</v>
      </c>
      <c r="S274" s="17">
        <v>3.0880500681338269E-2</v>
      </c>
      <c r="T274" s="17">
        <v>2.7244477224015861E-2</v>
      </c>
      <c r="U274" s="17">
        <v>1.188726690380291E-2</v>
      </c>
      <c r="V274" s="17">
        <v>3.0996122622592829E-2</v>
      </c>
      <c r="W274" s="17">
        <v>3.30796551074981E-2</v>
      </c>
      <c r="X274" s="17">
        <v>1.7707022953055641E-2</v>
      </c>
      <c r="Y274" s="17">
        <v>3.120893329304035E-2</v>
      </c>
      <c r="AA274" s="17">
        <v>2.7353261851447552E-2</v>
      </c>
      <c r="AB274" s="17">
        <v>2.1313543233468901E-2</v>
      </c>
      <c r="AC274" s="17">
        <v>2.0160517936005821E-2</v>
      </c>
      <c r="AD274" s="17">
        <v>1.192769311053357E-2</v>
      </c>
      <c r="AE274" s="17">
        <v>3.4437784115956313E-2</v>
      </c>
      <c r="AF274" s="17">
        <v>3.3356375882824238E-2</v>
      </c>
      <c r="AG274" s="17">
        <v>7.0934696813410095E-2</v>
      </c>
      <c r="AH274" s="17">
        <v>1.375761712941889E-2</v>
      </c>
      <c r="AI274" s="17">
        <v>5.7922068824916739E-2</v>
      </c>
    </row>
    <row r="275" spans="2:35" ht="16" x14ac:dyDescent="0.2">
      <c r="B275" s="16" t="s">
        <v>75</v>
      </c>
      <c r="C275" s="17">
        <v>2.4332467616952781E-2</v>
      </c>
      <c r="D275" s="17">
        <v>3.4271504273723302E-2</v>
      </c>
      <c r="E275" s="17">
        <v>2.021887346494149E-2</v>
      </c>
      <c r="F275" s="17">
        <v>2.4537215248901699E-2</v>
      </c>
      <c r="G275" s="17">
        <v>2.369791644160104E-2</v>
      </c>
      <c r="H275" s="17">
        <v>1.7592120767712351E-2</v>
      </c>
      <c r="I275" s="17">
        <v>2.5940890295645849E-2</v>
      </c>
      <c r="K275" s="17">
        <v>2.0750553186043491E-2</v>
      </c>
      <c r="L275" s="17">
        <v>2.79767045333216E-2</v>
      </c>
      <c r="N275" s="17">
        <v>3.6565126918004107E-2</v>
      </c>
      <c r="O275" s="17">
        <v>1.715861305976225E-2</v>
      </c>
      <c r="P275" s="17">
        <v>2.8670016870103249E-2</v>
      </c>
      <c r="Q275" s="17">
        <v>2.4383495694769719E-2</v>
      </c>
      <c r="R275" s="17">
        <v>1.802031344596252E-2</v>
      </c>
      <c r="S275" s="17">
        <v>1.7576289009749939E-2</v>
      </c>
      <c r="T275" s="17">
        <v>2.820461483369377E-2</v>
      </c>
      <c r="U275" s="17">
        <v>5.5214948196302661E-2</v>
      </c>
      <c r="V275" s="17">
        <v>2.3268696819090551E-2</v>
      </c>
      <c r="W275" s="17">
        <v>1.890078448100483E-2</v>
      </c>
      <c r="X275" s="17">
        <v>2.593015159849078E-2</v>
      </c>
      <c r="Y275" s="17">
        <v>0</v>
      </c>
      <c r="AA275" s="17">
        <v>1.1770185047313151E-2</v>
      </c>
      <c r="AB275" s="17">
        <v>2.0605198009405822E-2</v>
      </c>
      <c r="AC275" s="17">
        <v>1.452621700613119E-2</v>
      </c>
      <c r="AD275" s="17">
        <v>1.502995922722102E-2</v>
      </c>
      <c r="AE275" s="17">
        <v>1.4154254130583041E-2</v>
      </c>
      <c r="AF275" s="17">
        <v>3.2355481572720828E-2</v>
      </c>
      <c r="AG275" s="17">
        <v>4.9565805558089621E-2</v>
      </c>
      <c r="AH275" s="17">
        <v>8.7453853881147139E-2</v>
      </c>
      <c r="AI275" s="17">
        <v>9.7064849364895817E-3</v>
      </c>
    </row>
    <row r="277" spans="2:35" ht="64" x14ac:dyDescent="0.2">
      <c r="B277" s="14" t="s">
        <v>121</v>
      </c>
    </row>
    <row r="278" spans="2:35" ht="16" x14ac:dyDescent="0.2">
      <c r="B278" s="15" t="s">
        <v>16</v>
      </c>
    </row>
    <row r="279" spans="2:35" ht="16" x14ac:dyDescent="0.2">
      <c r="B279" s="16" t="s">
        <v>112</v>
      </c>
      <c r="C279" s="17">
        <v>0.1269363119072397</v>
      </c>
      <c r="D279" s="17">
        <v>0.25380658876527762</v>
      </c>
      <c r="E279" s="17">
        <v>0.1774249476891529</v>
      </c>
      <c r="F279" s="17">
        <v>0.1750202835207583</v>
      </c>
      <c r="G279" s="17">
        <v>0.1000443849729772</v>
      </c>
      <c r="H279" s="17">
        <v>5.5751770220628508E-2</v>
      </c>
      <c r="I279" s="17">
        <v>3.251852512029503E-2</v>
      </c>
      <c r="K279" s="17">
        <v>0.1436632247995584</v>
      </c>
      <c r="L279" s="17">
        <v>0.1096065369575397</v>
      </c>
      <c r="N279" s="17">
        <v>0.10584198514127351</v>
      </c>
      <c r="O279" s="17">
        <v>4.7248209491660358E-2</v>
      </c>
      <c r="P279" s="17">
        <v>0.1434356224750839</v>
      </c>
      <c r="Q279" s="17">
        <v>0.1664756865972474</v>
      </c>
      <c r="R279" s="17">
        <v>0.14586755213922409</v>
      </c>
      <c r="S279" s="17">
        <v>0.1175532797265276</v>
      </c>
      <c r="T279" s="17">
        <v>8.7253996734400985E-2</v>
      </c>
      <c r="U279" s="17">
        <v>0.139079078722113</v>
      </c>
      <c r="V279" s="17">
        <v>0.19228613578060441</v>
      </c>
      <c r="W279" s="17">
        <v>0.1160762794156317</v>
      </c>
      <c r="X279" s="17">
        <v>0.1030336739083165</v>
      </c>
      <c r="Y279" s="17">
        <v>8.6803033410834382E-2</v>
      </c>
      <c r="AA279" s="17">
        <v>9.4263851314731639E-2</v>
      </c>
      <c r="AB279" s="17">
        <v>0.17162246549099749</v>
      </c>
      <c r="AC279" s="17">
        <v>0.16238211447903331</v>
      </c>
      <c r="AD279" s="17">
        <v>0.1733573220115055</v>
      </c>
      <c r="AE279" s="17">
        <v>0.1163373550876068</v>
      </c>
      <c r="AF279" s="17">
        <v>6.8739604814943289E-2</v>
      </c>
      <c r="AG279" s="17">
        <v>8.7482702085037389E-2</v>
      </c>
      <c r="AH279" s="17">
        <v>7.0652539531771849E-2</v>
      </c>
      <c r="AI279" s="17">
        <v>0.11261520738660059</v>
      </c>
    </row>
    <row r="280" spans="2:35" ht="16" x14ac:dyDescent="0.2">
      <c r="B280" s="16" t="s">
        <v>113</v>
      </c>
      <c r="C280" s="17">
        <v>0.16152363905241179</v>
      </c>
      <c r="D280" s="17">
        <v>0.2193418475901194</v>
      </c>
      <c r="E280" s="17">
        <v>0.26539438488613648</v>
      </c>
      <c r="F280" s="17">
        <v>0.20643101144516479</v>
      </c>
      <c r="G280" s="17">
        <v>0.1694809466292789</v>
      </c>
      <c r="H280" s="17">
        <v>6.8732147455616482E-2</v>
      </c>
      <c r="I280" s="17">
        <v>5.8199403012913452E-2</v>
      </c>
      <c r="K280" s="17">
        <v>0.17438307449450199</v>
      </c>
      <c r="L280" s="17">
        <v>0.14990877855584331</v>
      </c>
      <c r="N280" s="17">
        <v>0.1762086821408311</v>
      </c>
      <c r="O280" s="17">
        <v>0.1502978556249932</v>
      </c>
      <c r="P280" s="17">
        <v>0.15411480913138209</v>
      </c>
      <c r="Q280" s="17">
        <v>0.14526774370094769</v>
      </c>
      <c r="R280" s="17">
        <v>0.13806909331239481</v>
      </c>
      <c r="S280" s="17">
        <v>0.14332050601124441</v>
      </c>
      <c r="T280" s="17">
        <v>0.1865739534449132</v>
      </c>
      <c r="U280" s="17">
        <v>0.15634992538606551</v>
      </c>
      <c r="V280" s="17">
        <v>0.22294661865868221</v>
      </c>
      <c r="W280" s="17">
        <v>0.1382880690158905</v>
      </c>
      <c r="X280" s="17">
        <v>0.1208566222701562</v>
      </c>
      <c r="Y280" s="17">
        <v>0.16654181716798641</v>
      </c>
      <c r="AA280" s="17">
        <v>0.1586205378852025</v>
      </c>
      <c r="AB280" s="17">
        <v>0.1954334245617273</v>
      </c>
      <c r="AC280" s="17">
        <v>0.1004206494778465</v>
      </c>
      <c r="AD280" s="17">
        <v>0.17469297103125761</v>
      </c>
      <c r="AE280" s="17">
        <v>0.15780823497151319</v>
      </c>
      <c r="AF280" s="17">
        <v>0.18650442843195</v>
      </c>
      <c r="AG280" s="17">
        <v>0.10972250653540409</v>
      </c>
      <c r="AH280" s="17">
        <v>0.13839574755484091</v>
      </c>
      <c r="AI280" s="17">
        <v>0.20695223001967911</v>
      </c>
    </row>
    <row r="281" spans="2:35" ht="16" x14ac:dyDescent="0.2">
      <c r="B281" s="16" t="s">
        <v>114</v>
      </c>
      <c r="C281" s="17">
        <v>0.45479527131496811</v>
      </c>
      <c r="D281" s="17">
        <v>0.38396572621964392</v>
      </c>
      <c r="E281" s="17">
        <v>0.42009604395858618</v>
      </c>
      <c r="F281" s="17">
        <v>0.37137206073676787</v>
      </c>
      <c r="G281" s="17">
        <v>0.46882624438777321</v>
      </c>
      <c r="H281" s="17">
        <v>0.52639062833416039</v>
      </c>
      <c r="I281" s="17">
        <v>0.53815113257295888</v>
      </c>
      <c r="K281" s="17">
        <v>0.44626759332236082</v>
      </c>
      <c r="L281" s="17">
        <v>0.46339326543782128</v>
      </c>
      <c r="N281" s="17">
        <v>0.40748493448401868</v>
      </c>
      <c r="O281" s="17">
        <v>0.43693831194655153</v>
      </c>
      <c r="P281" s="17">
        <v>0.45708222218986438</v>
      </c>
      <c r="Q281" s="17">
        <v>0.36795578125806389</v>
      </c>
      <c r="R281" s="17">
        <v>0.43250825420275252</v>
      </c>
      <c r="S281" s="17">
        <v>0.52471572376938735</v>
      </c>
      <c r="T281" s="17">
        <v>0.49470854673707948</v>
      </c>
      <c r="U281" s="17">
        <v>0.44729206967561602</v>
      </c>
      <c r="V281" s="17">
        <v>0.39769084265974308</v>
      </c>
      <c r="W281" s="17">
        <v>0.4964885234368881</v>
      </c>
      <c r="X281" s="17">
        <v>0.49145118277458111</v>
      </c>
      <c r="Y281" s="17">
        <v>0.48304681348835937</v>
      </c>
      <c r="AA281" s="17">
        <v>0.50519325437837925</v>
      </c>
      <c r="AB281" s="17">
        <v>0.4244055976568244</v>
      </c>
      <c r="AC281" s="17">
        <v>0.52563211182934255</v>
      </c>
      <c r="AD281" s="17">
        <v>0.45091191356226951</v>
      </c>
      <c r="AE281" s="17">
        <v>0.43014844043286182</v>
      </c>
      <c r="AF281" s="17">
        <v>0.45630055879728632</v>
      </c>
      <c r="AG281" s="17">
        <v>0.41347085104492742</v>
      </c>
      <c r="AH281" s="17">
        <v>0.51750343976781188</v>
      </c>
      <c r="AI281" s="17">
        <v>0.41430346269164059</v>
      </c>
    </row>
    <row r="282" spans="2:35" ht="16" x14ac:dyDescent="0.2">
      <c r="B282" s="16" t="s">
        <v>115</v>
      </c>
      <c r="C282" s="17">
        <v>7.3258006279412827E-2</v>
      </c>
      <c r="D282" s="17">
        <v>4.1180435220969529E-2</v>
      </c>
      <c r="E282" s="17">
        <v>6.2150597870048362E-2</v>
      </c>
      <c r="F282" s="17">
        <v>9.0144928401416732E-2</v>
      </c>
      <c r="G282" s="17">
        <v>9.2127941479883471E-2</v>
      </c>
      <c r="H282" s="17">
        <v>8.6354866788867057E-2</v>
      </c>
      <c r="I282" s="17">
        <v>6.5695710940519042E-2</v>
      </c>
      <c r="K282" s="17">
        <v>6.6287679156104146E-2</v>
      </c>
      <c r="L282" s="17">
        <v>8.0502458786691655E-2</v>
      </c>
      <c r="N282" s="17">
        <v>8.2515345716381916E-2</v>
      </c>
      <c r="O282" s="17">
        <v>7.6564555727461917E-2</v>
      </c>
      <c r="P282" s="17">
        <v>5.7604847498576153E-2</v>
      </c>
      <c r="Q282" s="17">
        <v>0.1433788784129682</v>
      </c>
      <c r="R282" s="17">
        <v>6.6911095897278089E-2</v>
      </c>
      <c r="S282" s="17">
        <v>8.3881490764365713E-2</v>
      </c>
      <c r="T282" s="17">
        <v>9.1530853305718529E-2</v>
      </c>
      <c r="U282" s="17">
        <v>5.4190411853905177E-2</v>
      </c>
      <c r="V282" s="17">
        <v>6.5101652677988592E-2</v>
      </c>
      <c r="W282" s="17">
        <v>6.1902663883149467E-2</v>
      </c>
      <c r="X282" s="17">
        <v>6.0984439798896943E-2</v>
      </c>
      <c r="Y282" s="17">
        <v>8.3790430000415875E-2</v>
      </c>
      <c r="AA282" s="17">
        <v>5.1012789787567521E-2</v>
      </c>
      <c r="AB282" s="17">
        <v>9.0973609442034864E-2</v>
      </c>
      <c r="AC282" s="17">
        <v>5.5818837046196487E-2</v>
      </c>
      <c r="AD282" s="17">
        <v>7.0748171498036E-2</v>
      </c>
      <c r="AE282" s="17">
        <v>7.5860366422935505E-2</v>
      </c>
      <c r="AF282" s="17">
        <v>6.9268198479621693E-2</v>
      </c>
      <c r="AG282" s="17">
        <v>8.4666624214213698E-2</v>
      </c>
      <c r="AH282" s="17">
        <v>5.1713277945230431E-2</v>
      </c>
      <c r="AI282" s="17">
        <v>0.104654370835459</v>
      </c>
    </row>
    <row r="283" spans="2:35" ht="16" x14ac:dyDescent="0.2">
      <c r="B283" s="16" t="s">
        <v>116</v>
      </c>
      <c r="C283" s="17">
        <v>0.1073470294984097</v>
      </c>
      <c r="D283" s="17">
        <v>5.4993443880845101E-2</v>
      </c>
      <c r="E283" s="17">
        <v>4.2144613093847157E-2</v>
      </c>
      <c r="F283" s="17">
        <v>8.5210668037754622E-2</v>
      </c>
      <c r="G283" s="17">
        <v>0.1056632771653723</v>
      </c>
      <c r="H283" s="17">
        <v>0.1441941558371313</v>
      </c>
      <c r="I283" s="17">
        <v>0.1895379682059028</v>
      </c>
      <c r="K283" s="17">
        <v>0.112308901391815</v>
      </c>
      <c r="L283" s="17">
        <v>0.1013818290721093</v>
      </c>
      <c r="N283" s="17">
        <v>9.7235634990236866E-2</v>
      </c>
      <c r="O283" s="17">
        <v>0.1886761853921983</v>
      </c>
      <c r="P283" s="17">
        <v>9.8214426879661226E-2</v>
      </c>
      <c r="Q283" s="17">
        <v>8.9453850350515077E-2</v>
      </c>
      <c r="R283" s="17">
        <v>0.12168823861109671</v>
      </c>
      <c r="S283" s="17">
        <v>8.2756144100897766E-2</v>
      </c>
      <c r="T283" s="17">
        <v>8.2847599945113218E-2</v>
      </c>
      <c r="U283" s="17">
        <v>0.1135206074263969</v>
      </c>
      <c r="V283" s="17">
        <v>7.0301328235425148E-2</v>
      </c>
      <c r="W283" s="17">
        <v>0.1256742435564292</v>
      </c>
      <c r="X283" s="17">
        <v>0.1325685627897647</v>
      </c>
      <c r="Y283" s="17">
        <v>0.12919068463939221</v>
      </c>
      <c r="AA283" s="17">
        <v>0.12866209077436411</v>
      </c>
      <c r="AB283" s="17">
        <v>6.1528240396072499E-2</v>
      </c>
      <c r="AC283" s="17">
        <v>0.1002902854832282</v>
      </c>
      <c r="AD283" s="17">
        <v>7.7232541065267071E-2</v>
      </c>
      <c r="AE283" s="17">
        <v>0.14297331763754659</v>
      </c>
      <c r="AF283" s="17">
        <v>0.13196880543524109</v>
      </c>
      <c r="AG283" s="17">
        <v>0.1388021854444392</v>
      </c>
      <c r="AH283" s="17">
        <v>9.7337470031948189E-2</v>
      </c>
      <c r="AI283" s="17">
        <v>0.1020162114146151</v>
      </c>
    </row>
    <row r="284" spans="2:35" ht="16" x14ac:dyDescent="0.2">
      <c r="B284" s="16" t="s">
        <v>75</v>
      </c>
      <c r="C284" s="17">
        <v>7.6139741947557849E-2</v>
      </c>
      <c r="D284" s="17">
        <v>4.6711958323144682E-2</v>
      </c>
      <c r="E284" s="17">
        <v>3.2789412502228783E-2</v>
      </c>
      <c r="F284" s="17">
        <v>7.1821047858137643E-2</v>
      </c>
      <c r="G284" s="17">
        <v>6.3857205364714897E-2</v>
      </c>
      <c r="H284" s="17">
        <v>0.1185764313635962</v>
      </c>
      <c r="I284" s="17">
        <v>0.1158972601474109</v>
      </c>
      <c r="K284" s="17">
        <v>5.708952683565973E-2</v>
      </c>
      <c r="L284" s="17">
        <v>9.5207131189994965E-2</v>
      </c>
      <c r="N284" s="17">
        <v>0.13071341752725771</v>
      </c>
      <c r="O284" s="17">
        <v>0.1002748818171347</v>
      </c>
      <c r="P284" s="17">
        <v>8.9548071825432285E-2</v>
      </c>
      <c r="Q284" s="17">
        <v>8.7468059680257976E-2</v>
      </c>
      <c r="R284" s="17">
        <v>9.4955765837253819E-2</v>
      </c>
      <c r="S284" s="17">
        <v>4.7772855627577097E-2</v>
      </c>
      <c r="T284" s="17">
        <v>5.7085049832774647E-2</v>
      </c>
      <c r="U284" s="17">
        <v>8.956790693590333E-2</v>
      </c>
      <c r="V284" s="17">
        <v>5.1673421987556228E-2</v>
      </c>
      <c r="W284" s="17">
        <v>6.1570220692010971E-2</v>
      </c>
      <c r="X284" s="17">
        <v>9.1105518458284462E-2</v>
      </c>
      <c r="Y284" s="17">
        <v>5.0627221293011747E-2</v>
      </c>
      <c r="AA284" s="17">
        <v>6.2247475859754972E-2</v>
      </c>
      <c r="AB284" s="17">
        <v>5.6036662452343317E-2</v>
      </c>
      <c r="AC284" s="17">
        <v>5.5456001684353003E-2</v>
      </c>
      <c r="AD284" s="17">
        <v>5.3057080831664487E-2</v>
      </c>
      <c r="AE284" s="17">
        <v>7.6872285447536048E-2</v>
      </c>
      <c r="AF284" s="17">
        <v>8.7218404040957861E-2</v>
      </c>
      <c r="AG284" s="17">
        <v>0.16585513067597829</v>
      </c>
      <c r="AH284" s="17">
        <v>0.12439752516839669</v>
      </c>
      <c r="AI284" s="17">
        <v>5.9458517652005403E-2</v>
      </c>
    </row>
    <row r="286" spans="2:35" ht="96" x14ac:dyDescent="0.2">
      <c r="B286" s="14" t="s">
        <v>122</v>
      </c>
    </row>
    <row r="287" spans="2:35" ht="16" x14ac:dyDescent="0.2">
      <c r="B287" s="15" t="s">
        <v>16</v>
      </c>
    </row>
    <row r="288" spans="2:35" ht="16" x14ac:dyDescent="0.2">
      <c r="B288" s="16" t="s">
        <v>112</v>
      </c>
      <c r="C288" s="17">
        <v>0.20249675861669841</v>
      </c>
      <c r="D288" s="17">
        <v>0.26751048699989838</v>
      </c>
      <c r="E288" s="17">
        <v>0.27227206024405048</v>
      </c>
      <c r="F288" s="17">
        <v>0.26778473142911619</v>
      </c>
      <c r="G288" s="17">
        <v>0.2156713560137927</v>
      </c>
      <c r="H288" s="17">
        <v>0.1346527736292715</v>
      </c>
      <c r="I288" s="17">
        <v>8.4604513724980721E-2</v>
      </c>
      <c r="K288" s="17">
        <v>0.2168576031070335</v>
      </c>
      <c r="L288" s="17">
        <v>0.18792517846868631</v>
      </c>
      <c r="N288" s="17">
        <v>0.19907321288079299</v>
      </c>
      <c r="O288" s="17">
        <v>0.12157075953531329</v>
      </c>
      <c r="P288" s="17">
        <v>0.1712015081142034</v>
      </c>
      <c r="Q288" s="17">
        <v>0.1922034642771582</v>
      </c>
      <c r="R288" s="17">
        <v>0.20892924350863321</v>
      </c>
      <c r="S288" s="17">
        <v>0.17682755027906419</v>
      </c>
      <c r="T288" s="17">
        <v>0.17904353767333131</v>
      </c>
      <c r="U288" s="17">
        <v>0.22652296185245879</v>
      </c>
      <c r="V288" s="17">
        <v>0.27033144338666759</v>
      </c>
      <c r="W288" s="17">
        <v>0.1884407634253249</v>
      </c>
      <c r="X288" s="17">
        <v>0.19730719457610249</v>
      </c>
      <c r="Y288" s="17">
        <v>0.1830619037009906</v>
      </c>
      <c r="AA288" s="17">
        <v>0.230468969130042</v>
      </c>
      <c r="AB288" s="17">
        <v>0.28013150613327692</v>
      </c>
      <c r="AC288" s="17">
        <v>0.18489900704908119</v>
      </c>
      <c r="AD288" s="17">
        <v>0.17016322225000721</v>
      </c>
      <c r="AE288" s="17">
        <v>0.20394669150246511</v>
      </c>
      <c r="AF288" s="17">
        <v>0.2199359706881337</v>
      </c>
      <c r="AG288" s="17">
        <v>9.8719302013330998E-2</v>
      </c>
      <c r="AH288" s="17">
        <v>0.14135710228369591</v>
      </c>
      <c r="AI288" s="17">
        <v>0.16620061795523139</v>
      </c>
    </row>
    <row r="289" spans="2:35" ht="16" x14ac:dyDescent="0.2">
      <c r="B289" s="16" t="s">
        <v>113</v>
      </c>
      <c r="C289" s="17">
        <v>0.24332953304485089</v>
      </c>
      <c r="D289" s="17">
        <v>0.27099158641879217</v>
      </c>
      <c r="E289" s="17">
        <v>0.30309071732713699</v>
      </c>
      <c r="F289" s="17">
        <v>0.27197412961404721</v>
      </c>
      <c r="G289" s="17">
        <v>0.23734652762237859</v>
      </c>
      <c r="H289" s="17">
        <v>0.23272368301719071</v>
      </c>
      <c r="I289" s="17">
        <v>0.165327837279375</v>
      </c>
      <c r="K289" s="17">
        <v>0.25451064192662898</v>
      </c>
      <c r="L289" s="17">
        <v>0.23383756875752851</v>
      </c>
      <c r="N289" s="17">
        <v>0.2289660704574604</v>
      </c>
      <c r="O289" s="17">
        <v>0.28542096230303271</v>
      </c>
      <c r="P289" s="17">
        <v>0.1951185901368431</v>
      </c>
      <c r="Q289" s="17">
        <v>0.2382098683146924</v>
      </c>
      <c r="R289" s="17">
        <v>0.28194974212157098</v>
      </c>
      <c r="S289" s="17">
        <v>0.21306692531884139</v>
      </c>
      <c r="T289" s="17">
        <v>0.25657885215343368</v>
      </c>
      <c r="U289" s="17">
        <v>0.17074100071939069</v>
      </c>
      <c r="V289" s="17">
        <v>0.33747730562198469</v>
      </c>
      <c r="W289" s="17">
        <v>0.19795303758037161</v>
      </c>
      <c r="X289" s="17">
        <v>0.18948252987128919</v>
      </c>
      <c r="Y289" s="17">
        <v>0.28136485955233342</v>
      </c>
      <c r="AA289" s="17">
        <v>0.27163713726455418</v>
      </c>
      <c r="AB289" s="17">
        <v>0.29129720333090758</v>
      </c>
      <c r="AC289" s="17">
        <v>0.21108487940762491</v>
      </c>
      <c r="AD289" s="17">
        <v>0.27135214638455851</v>
      </c>
      <c r="AE289" s="17">
        <v>0.22865209698851219</v>
      </c>
      <c r="AF289" s="17">
        <v>0.25039423394562949</v>
      </c>
      <c r="AG289" s="17">
        <v>0.1208121078465678</v>
      </c>
      <c r="AH289" s="17">
        <v>0.1931631199928327</v>
      </c>
      <c r="AI289" s="17">
        <v>0.28239913957208079</v>
      </c>
    </row>
    <row r="290" spans="2:35" ht="16" x14ac:dyDescent="0.2">
      <c r="B290" s="16" t="s">
        <v>114</v>
      </c>
      <c r="C290" s="17">
        <v>0.28710333206734218</v>
      </c>
      <c r="D290" s="17">
        <v>0.23397824863537819</v>
      </c>
      <c r="E290" s="17">
        <v>0.2400640055929561</v>
      </c>
      <c r="F290" s="17">
        <v>0.23085169703732769</v>
      </c>
      <c r="G290" s="17">
        <v>0.29817504803550932</v>
      </c>
      <c r="H290" s="17">
        <v>0.31484999450151779</v>
      </c>
      <c r="I290" s="17">
        <v>0.37842901730055611</v>
      </c>
      <c r="K290" s="17">
        <v>0.28515580613656022</v>
      </c>
      <c r="L290" s="17">
        <v>0.28986716441030558</v>
      </c>
      <c r="N290" s="17">
        <v>0.26733109616025852</v>
      </c>
      <c r="O290" s="17">
        <v>0.17107447723807029</v>
      </c>
      <c r="P290" s="17">
        <v>0.32565246042389617</v>
      </c>
      <c r="Q290" s="17">
        <v>0.26435061150832651</v>
      </c>
      <c r="R290" s="17">
        <v>0.25244847489203998</v>
      </c>
      <c r="S290" s="17">
        <v>0.31849570736659361</v>
      </c>
      <c r="T290" s="17">
        <v>0.32660333585345969</v>
      </c>
      <c r="U290" s="17">
        <v>0.30745162404607568</v>
      </c>
      <c r="V290" s="17">
        <v>0.23075587451135321</v>
      </c>
      <c r="W290" s="17">
        <v>0.32625695261425242</v>
      </c>
      <c r="X290" s="17">
        <v>0.35633859312320082</v>
      </c>
      <c r="Y290" s="17">
        <v>0.26746676033704109</v>
      </c>
      <c r="AA290" s="17">
        <v>0.27409478740916998</v>
      </c>
      <c r="AB290" s="17">
        <v>0.26131983752068089</v>
      </c>
      <c r="AC290" s="17">
        <v>0.33601815534907581</v>
      </c>
      <c r="AD290" s="17">
        <v>0.29085592518866638</v>
      </c>
      <c r="AE290" s="17">
        <v>0.27838596551265021</v>
      </c>
      <c r="AF290" s="17">
        <v>0.20834933347059811</v>
      </c>
      <c r="AG290" s="17">
        <v>0.37209114167351659</v>
      </c>
      <c r="AH290" s="17">
        <v>0.32325221961246497</v>
      </c>
      <c r="AI290" s="17">
        <v>0.2526751317373816</v>
      </c>
    </row>
    <row r="291" spans="2:35" ht="16" x14ac:dyDescent="0.2">
      <c r="B291" s="16" t="s">
        <v>115</v>
      </c>
      <c r="C291" s="17">
        <v>5.5273607449774741E-2</v>
      </c>
      <c r="D291" s="17">
        <v>9.0766330204385473E-2</v>
      </c>
      <c r="E291" s="17">
        <v>7.3411581334926354E-2</v>
      </c>
      <c r="F291" s="17">
        <v>5.2539722940621703E-2</v>
      </c>
      <c r="G291" s="17">
        <v>4.8466262392521747E-2</v>
      </c>
      <c r="H291" s="17">
        <v>3.5265952584918013E-2</v>
      </c>
      <c r="I291" s="17">
        <v>3.8203886761405403E-2</v>
      </c>
      <c r="K291" s="17">
        <v>4.8430164271208449E-2</v>
      </c>
      <c r="L291" s="17">
        <v>6.1525551097406109E-2</v>
      </c>
      <c r="N291" s="17">
        <v>4.3718802902070301E-2</v>
      </c>
      <c r="O291" s="17">
        <v>3.5362019947161469E-2</v>
      </c>
      <c r="P291" s="17">
        <v>2.7665036936513111E-2</v>
      </c>
      <c r="Q291" s="17">
        <v>5.9802592801435212E-2</v>
      </c>
      <c r="R291" s="17">
        <v>5.3522226102302527E-2</v>
      </c>
      <c r="S291" s="17">
        <v>5.5352857652306818E-2</v>
      </c>
      <c r="T291" s="17">
        <v>7.7160931739154531E-2</v>
      </c>
      <c r="U291" s="17">
        <v>8.1483334644740044E-2</v>
      </c>
      <c r="V291" s="17">
        <v>5.1416612474288949E-2</v>
      </c>
      <c r="W291" s="17">
        <v>8.3194709888438384E-2</v>
      </c>
      <c r="X291" s="17">
        <v>2.4735354103827739E-2</v>
      </c>
      <c r="Y291" s="17">
        <v>3.8267043492130462E-2</v>
      </c>
      <c r="AA291" s="17">
        <v>3.7801694503422342E-2</v>
      </c>
      <c r="AB291" s="17">
        <v>4.1317311471516807E-2</v>
      </c>
      <c r="AC291" s="17">
        <v>6.3586192733882968E-2</v>
      </c>
      <c r="AD291" s="17">
        <v>7.1121180099397371E-2</v>
      </c>
      <c r="AE291" s="17">
        <v>4.8271085943506598E-2</v>
      </c>
      <c r="AF291" s="17">
        <v>8.547554971089022E-2</v>
      </c>
      <c r="AG291" s="17">
        <v>9.1099811504559619E-2</v>
      </c>
      <c r="AH291" s="17">
        <v>6.0593566969593358E-2</v>
      </c>
      <c r="AI291" s="17">
        <v>5.8112027430712622E-2</v>
      </c>
    </row>
    <row r="292" spans="2:35" ht="16" x14ac:dyDescent="0.2">
      <c r="B292" s="16" t="s">
        <v>116</v>
      </c>
      <c r="C292" s="17">
        <v>0.1114601193707889</v>
      </c>
      <c r="D292" s="17">
        <v>9.3098927269259932E-2</v>
      </c>
      <c r="E292" s="17">
        <v>7.5452880522076216E-2</v>
      </c>
      <c r="F292" s="17">
        <v>9.3493080912624621E-2</v>
      </c>
      <c r="G292" s="17">
        <v>8.5715158123044602E-2</v>
      </c>
      <c r="H292" s="17">
        <v>0.14061710238948441</v>
      </c>
      <c r="I292" s="17">
        <v>0.16883599200512051</v>
      </c>
      <c r="K292" s="17">
        <v>0.1157131271568112</v>
      </c>
      <c r="L292" s="17">
        <v>0.1053882753445512</v>
      </c>
      <c r="N292" s="17">
        <v>0.12649575290378509</v>
      </c>
      <c r="O292" s="17">
        <v>0.24558768982296619</v>
      </c>
      <c r="P292" s="17">
        <v>0.18116719278373039</v>
      </c>
      <c r="Q292" s="17">
        <v>0.1205968526298124</v>
      </c>
      <c r="R292" s="17">
        <v>9.8388652981161659E-2</v>
      </c>
      <c r="S292" s="17">
        <v>0.13266973465795981</v>
      </c>
      <c r="T292" s="17">
        <v>7.7962414047237014E-2</v>
      </c>
      <c r="U292" s="17">
        <v>9.1253252780071029E-2</v>
      </c>
      <c r="V292" s="17">
        <v>5.5557584069885577E-2</v>
      </c>
      <c r="W292" s="17">
        <v>0.1004543733971645</v>
      </c>
      <c r="X292" s="17">
        <v>0.1267017413934409</v>
      </c>
      <c r="Y292" s="17">
        <v>0.1420085342108694</v>
      </c>
      <c r="AA292" s="17">
        <v>0.12679949699104121</v>
      </c>
      <c r="AB292" s="17">
        <v>6.342300449779259E-2</v>
      </c>
      <c r="AC292" s="17">
        <v>0.1170387584447998</v>
      </c>
      <c r="AD292" s="17">
        <v>0.140847181061167</v>
      </c>
      <c r="AE292" s="17">
        <v>0.118641029632276</v>
      </c>
      <c r="AF292" s="17">
        <v>0.16459473110712791</v>
      </c>
      <c r="AG292" s="17">
        <v>0.10764816848210471</v>
      </c>
      <c r="AH292" s="17">
        <v>8.2912135773088799E-2</v>
      </c>
      <c r="AI292" s="17">
        <v>0.16083609683557171</v>
      </c>
    </row>
    <row r="293" spans="2:35" ht="16" x14ac:dyDescent="0.2">
      <c r="B293" s="16" t="s">
        <v>75</v>
      </c>
      <c r="C293" s="17">
        <v>0.1003366494505447</v>
      </c>
      <c r="D293" s="17">
        <v>4.3654420472285578E-2</v>
      </c>
      <c r="E293" s="17">
        <v>3.5708754978853757E-2</v>
      </c>
      <c r="F293" s="17">
        <v>8.3356638066262492E-2</v>
      </c>
      <c r="G293" s="17">
        <v>0.1146256478127532</v>
      </c>
      <c r="H293" s="17">
        <v>0.1418904938776176</v>
      </c>
      <c r="I293" s="17">
        <v>0.16459875292856219</v>
      </c>
      <c r="K293" s="17">
        <v>7.9332657401757684E-2</v>
      </c>
      <c r="L293" s="17">
        <v>0.1214562619215223</v>
      </c>
      <c r="N293" s="17">
        <v>0.1344150646956325</v>
      </c>
      <c r="O293" s="17">
        <v>0.14098409115345609</v>
      </c>
      <c r="P293" s="17">
        <v>9.9195211604813996E-2</v>
      </c>
      <c r="Q293" s="17">
        <v>0.1248366104685755</v>
      </c>
      <c r="R293" s="17">
        <v>0.10476166039429161</v>
      </c>
      <c r="S293" s="17">
        <v>0.10358722472523391</v>
      </c>
      <c r="T293" s="17">
        <v>8.2650928533383849E-2</v>
      </c>
      <c r="U293" s="17">
        <v>0.1225478259572636</v>
      </c>
      <c r="V293" s="17">
        <v>5.4461179935819698E-2</v>
      </c>
      <c r="W293" s="17">
        <v>0.10370016309444829</v>
      </c>
      <c r="X293" s="17">
        <v>0.1054345869321387</v>
      </c>
      <c r="Y293" s="17">
        <v>8.7830898706634963E-2</v>
      </c>
      <c r="AA293" s="17">
        <v>5.9197914701770209E-2</v>
      </c>
      <c r="AB293" s="17">
        <v>6.2511137045825171E-2</v>
      </c>
      <c r="AC293" s="17">
        <v>8.7373007015535326E-2</v>
      </c>
      <c r="AD293" s="17">
        <v>5.5660345016203407E-2</v>
      </c>
      <c r="AE293" s="17">
        <v>0.1221031304205899</v>
      </c>
      <c r="AF293" s="17">
        <v>7.1250181077620808E-2</v>
      </c>
      <c r="AG293" s="17">
        <v>0.20962946847992031</v>
      </c>
      <c r="AH293" s="17">
        <v>0.19872185536832421</v>
      </c>
      <c r="AI293" s="17">
        <v>7.9776986469021885E-2</v>
      </c>
    </row>
    <row r="295" spans="2:35" ht="96" x14ac:dyDescent="0.2">
      <c r="B295" s="14" t="s">
        <v>123</v>
      </c>
    </row>
    <row r="296" spans="2:35" ht="16" x14ac:dyDescent="0.2">
      <c r="B296" s="15" t="s">
        <v>16</v>
      </c>
    </row>
    <row r="297" spans="2:35" ht="16" x14ac:dyDescent="0.2">
      <c r="B297" s="16" t="s">
        <v>124</v>
      </c>
      <c r="C297" s="17">
        <v>8.0473786848598086E-2</v>
      </c>
      <c r="D297" s="17">
        <v>0.11121885409287451</v>
      </c>
      <c r="E297" s="17">
        <v>0.14079837507055359</v>
      </c>
      <c r="F297" s="17">
        <v>0.1308411536725928</v>
      </c>
      <c r="G297" s="17">
        <v>7.674417966456154E-2</v>
      </c>
      <c r="H297" s="17">
        <v>3.2924951475927791E-2</v>
      </c>
      <c r="I297" s="17">
        <v>5.2219138477364938E-3</v>
      </c>
      <c r="K297" s="17">
        <v>9.2604165414336401E-2</v>
      </c>
      <c r="L297" s="17">
        <v>6.9093278377867093E-2</v>
      </c>
      <c r="N297" s="17">
        <v>9.0971420113989843E-2</v>
      </c>
      <c r="O297" s="17">
        <v>0.1033564595518507</v>
      </c>
      <c r="P297" s="17">
        <v>8.6429684338499971E-2</v>
      </c>
      <c r="Q297" s="17">
        <v>5.0504893466415013E-2</v>
      </c>
      <c r="R297" s="17">
        <v>9.3477700082395615E-2</v>
      </c>
      <c r="S297" s="17">
        <v>9.3621357132515251E-2</v>
      </c>
      <c r="T297" s="17">
        <v>3.3778989130881613E-2</v>
      </c>
      <c r="U297" s="17">
        <v>6.5652019835846245E-2</v>
      </c>
      <c r="V297" s="17">
        <v>0.14502893216348051</v>
      </c>
      <c r="W297" s="17">
        <v>7.1997703842539451E-2</v>
      </c>
      <c r="X297" s="17">
        <v>4.2280134940924918E-2</v>
      </c>
      <c r="Y297" s="17">
        <v>4.1607047482301728E-2</v>
      </c>
      <c r="AA297" s="17">
        <v>9.0208257463802038E-2</v>
      </c>
      <c r="AB297" s="17">
        <v>0.1132169442220451</v>
      </c>
      <c r="AC297" s="17">
        <v>8.0536708325896558E-2</v>
      </c>
      <c r="AD297" s="17">
        <v>8.8139075422216995E-2</v>
      </c>
      <c r="AE297" s="17">
        <v>7.2635520150104646E-2</v>
      </c>
      <c r="AF297" s="17">
        <v>0.1209028507224327</v>
      </c>
      <c r="AG297" s="17">
        <v>5.3023286936500262E-2</v>
      </c>
      <c r="AH297" s="17">
        <v>2.2939254354941058E-2</v>
      </c>
      <c r="AI297" s="17">
        <v>5.6930765535626482E-2</v>
      </c>
    </row>
    <row r="298" spans="2:35" ht="16" x14ac:dyDescent="0.2">
      <c r="B298" s="16" t="s">
        <v>125</v>
      </c>
      <c r="C298" s="17">
        <v>0.1865651958278004</v>
      </c>
      <c r="D298" s="17">
        <v>0.27982560700627701</v>
      </c>
      <c r="E298" s="17">
        <v>0.29459427173881048</v>
      </c>
      <c r="F298" s="17">
        <v>0.26063219136412502</v>
      </c>
      <c r="G298" s="17">
        <v>0.16530024882512831</v>
      </c>
      <c r="H298" s="17">
        <v>9.2766524581517407E-2</v>
      </c>
      <c r="I298" s="17">
        <v>5.7239978539735947E-2</v>
      </c>
      <c r="K298" s="17">
        <v>0.19192554402382389</v>
      </c>
      <c r="L298" s="17">
        <v>0.18152935095930209</v>
      </c>
      <c r="N298" s="17">
        <v>0.18499885489434259</v>
      </c>
      <c r="O298" s="17">
        <v>0.1154091184015358</v>
      </c>
      <c r="P298" s="17">
        <v>0.23680269171590851</v>
      </c>
      <c r="Q298" s="17">
        <v>0.21612877696025781</v>
      </c>
      <c r="R298" s="17">
        <v>0.1791640346742375</v>
      </c>
      <c r="S298" s="17">
        <v>0.1575149411017519</v>
      </c>
      <c r="T298" s="17">
        <v>0.21951575496399101</v>
      </c>
      <c r="U298" s="17">
        <v>0.21890550931888311</v>
      </c>
      <c r="V298" s="17">
        <v>0.21291283676958139</v>
      </c>
      <c r="W298" s="17">
        <v>0.18251704072684549</v>
      </c>
      <c r="X298" s="17">
        <v>0.14891517608668239</v>
      </c>
      <c r="Y298" s="17">
        <v>0.14599276804233169</v>
      </c>
      <c r="AA298" s="17">
        <v>0.2141341598220414</v>
      </c>
      <c r="AB298" s="17">
        <v>0.27417780080695409</v>
      </c>
      <c r="AC298" s="17">
        <v>0.14308296503073981</v>
      </c>
      <c r="AD298" s="17">
        <v>0.22168400201912319</v>
      </c>
      <c r="AE298" s="17">
        <v>0.1592549637865476</v>
      </c>
      <c r="AF298" s="17">
        <v>9.9030013235114567E-2</v>
      </c>
      <c r="AG298" s="17">
        <v>9.2558466146086787E-2</v>
      </c>
      <c r="AH298" s="17">
        <v>0.1344149355214222</v>
      </c>
      <c r="AI298" s="17">
        <v>0.15920092456863641</v>
      </c>
    </row>
    <row r="299" spans="2:35" ht="16" x14ac:dyDescent="0.2">
      <c r="B299" s="16" t="s">
        <v>126</v>
      </c>
      <c r="C299" s="17">
        <v>0.30060090458495242</v>
      </c>
      <c r="D299" s="17">
        <v>0.36458023640551351</v>
      </c>
      <c r="E299" s="17">
        <v>0.31026537632463053</v>
      </c>
      <c r="F299" s="17">
        <v>0.28606204201129748</v>
      </c>
      <c r="G299" s="17">
        <v>0.34385319002699111</v>
      </c>
      <c r="H299" s="17">
        <v>0.28904654449747552</v>
      </c>
      <c r="I299" s="17">
        <v>0.23469817505850329</v>
      </c>
      <c r="K299" s="17">
        <v>0.27355233349651309</v>
      </c>
      <c r="L299" s="17">
        <v>0.32795644536221402</v>
      </c>
      <c r="N299" s="17">
        <v>0.27757599509188491</v>
      </c>
      <c r="O299" s="17">
        <v>0.29494482540583189</v>
      </c>
      <c r="P299" s="17">
        <v>0.1962121902300922</v>
      </c>
      <c r="Q299" s="17">
        <v>0.36139128757523947</v>
      </c>
      <c r="R299" s="17">
        <v>0.3177971754893173</v>
      </c>
      <c r="S299" s="17">
        <v>0.28277460451863162</v>
      </c>
      <c r="T299" s="17">
        <v>0.32068236281638318</v>
      </c>
      <c r="U299" s="17">
        <v>0.32829673305093848</v>
      </c>
      <c r="V299" s="17">
        <v>0.32458791525192981</v>
      </c>
      <c r="W299" s="17">
        <v>0.31213133877757232</v>
      </c>
      <c r="X299" s="17">
        <v>0.28162865072806881</v>
      </c>
      <c r="Y299" s="17">
        <v>0.27061585791286419</v>
      </c>
      <c r="AA299" s="17">
        <v>0.20522997334658899</v>
      </c>
      <c r="AB299" s="17">
        <v>0.31712559020236192</v>
      </c>
      <c r="AC299" s="17">
        <v>0.33851218080075401</v>
      </c>
      <c r="AD299" s="17">
        <v>0.30599211733565901</v>
      </c>
      <c r="AE299" s="17">
        <v>0.31527986629811477</v>
      </c>
      <c r="AF299" s="17">
        <v>0.37468491861141812</v>
      </c>
      <c r="AG299" s="17">
        <v>0.30950818277407688</v>
      </c>
      <c r="AH299" s="17">
        <v>0.26830517007038929</v>
      </c>
      <c r="AI299" s="17">
        <v>0.34191276961217199</v>
      </c>
    </row>
    <row r="300" spans="2:35" ht="16" x14ac:dyDescent="0.2">
      <c r="B300" s="16" t="s">
        <v>127</v>
      </c>
      <c r="C300" s="17">
        <v>0.26871847360952189</v>
      </c>
      <c r="D300" s="17">
        <v>0.16947446851963671</v>
      </c>
      <c r="E300" s="17">
        <v>0.19119609833273149</v>
      </c>
      <c r="F300" s="17">
        <v>0.20956031173765971</v>
      </c>
      <c r="G300" s="17">
        <v>0.28480882794672702</v>
      </c>
      <c r="H300" s="17">
        <v>0.36342951629580877</v>
      </c>
      <c r="I300" s="17">
        <v>0.36880272558810318</v>
      </c>
      <c r="K300" s="17">
        <v>0.26396011921134149</v>
      </c>
      <c r="L300" s="17">
        <v>0.27170147878595702</v>
      </c>
      <c r="N300" s="17">
        <v>0.2307404619756464</v>
      </c>
      <c r="O300" s="17">
        <v>0.29364009651430772</v>
      </c>
      <c r="P300" s="17">
        <v>0.26780368668096871</v>
      </c>
      <c r="Q300" s="17">
        <v>0.2201803168313069</v>
      </c>
      <c r="R300" s="17">
        <v>0.28245612522973851</v>
      </c>
      <c r="S300" s="17">
        <v>0.29893681276791623</v>
      </c>
      <c r="T300" s="17">
        <v>0.22408581936483599</v>
      </c>
      <c r="U300" s="17">
        <v>0.25297602382480627</v>
      </c>
      <c r="V300" s="17">
        <v>0.21471770773145521</v>
      </c>
      <c r="W300" s="17">
        <v>0.28887756046738822</v>
      </c>
      <c r="X300" s="17">
        <v>0.32870998097289827</v>
      </c>
      <c r="Y300" s="17">
        <v>0.32869809647261339</v>
      </c>
      <c r="AA300" s="17">
        <v>0.29389954595414741</v>
      </c>
      <c r="AB300" s="17">
        <v>0.18813954708704811</v>
      </c>
      <c r="AC300" s="17">
        <v>0.2491696156008914</v>
      </c>
      <c r="AD300" s="17">
        <v>0.28490011009056992</v>
      </c>
      <c r="AE300" s="17">
        <v>0.28114142485203047</v>
      </c>
      <c r="AF300" s="17">
        <v>0.18407883795060931</v>
      </c>
      <c r="AG300" s="17">
        <v>0.28187534247260598</v>
      </c>
      <c r="AH300" s="17">
        <v>0.35356113673868739</v>
      </c>
      <c r="AI300" s="17">
        <v>0.33518644107568563</v>
      </c>
    </row>
    <row r="301" spans="2:35" ht="16" x14ac:dyDescent="0.2">
      <c r="B301" s="16" t="s">
        <v>87</v>
      </c>
      <c r="C301" s="17">
        <v>0.14848610477058871</v>
      </c>
      <c r="D301" s="17">
        <v>5.1102920327983088E-2</v>
      </c>
      <c r="E301" s="17">
        <v>5.7061143429265992E-2</v>
      </c>
      <c r="F301" s="17">
        <v>8.6381090283966899E-2</v>
      </c>
      <c r="G301" s="17">
        <v>0.1166153917666773</v>
      </c>
      <c r="H301" s="17">
        <v>0.20776817658389959</v>
      </c>
      <c r="I301" s="17">
        <v>0.3237186355017444</v>
      </c>
      <c r="K301" s="17">
        <v>0.1671807562696164</v>
      </c>
      <c r="L301" s="17">
        <v>0.13019534240825231</v>
      </c>
      <c r="N301" s="17">
        <v>0.19214496162403169</v>
      </c>
      <c r="O301" s="17">
        <v>0.17549088706671179</v>
      </c>
      <c r="P301" s="17">
        <v>0.20303787084445649</v>
      </c>
      <c r="Q301" s="17">
        <v>0.11530006326112741</v>
      </c>
      <c r="R301" s="17">
        <v>0.1176559052596608</v>
      </c>
      <c r="S301" s="17">
        <v>0.1553507781568382</v>
      </c>
      <c r="T301" s="17">
        <v>0.19457528956576431</v>
      </c>
      <c r="U301" s="17">
        <v>0.1062252223008873</v>
      </c>
      <c r="V301" s="17">
        <v>8.1849612928227747E-2</v>
      </c>
      <c r="W301" s="17">
        <v>0.13753080906335019</v>
      </c>
      <c r="X301" s="17">
        <v>0.1852068907224636</v>
      </c>
      <c r="Y301" s="17">
        <v>0.20562211005023159</v>
      </c>
      <c r="AA301" s="17">
        <v>0.19215743410226191</v>
      </c>
      <c r="AB301" s="17">
        <v>9.5008189370063056E-2</v>
      </c>
      <c r="AC301" s="17">
        <v>0.18869853024171829</v>
      </c>
      <c r="AD301" s="17">
        <v>8.3296939720918686E-2</v>
      </c>
      <c r="AE301" s="17">
        <v>0.16752554494073141</v>
      </c>
      <c r="AF301" s="17">
        <v>0.20531164337345889</v>
      </c>
      <c r="AG301" s="17">
        <v>0.22869958224304271</v>
      </c>
      <c r="AH301" s="17">
        <v>0.1470492409130045</v>
      </c>
      <c r="AI301" s="17">
        <v>0.1067690992078795</v>
      </c>
    </row>
    <row r="302" spans="2:35" ht="16" x14ac:dyDescent="0.2">
      <c r="B302" s="16" t="s">
        <v>128</v>
      </c>
      <c r="C302" s="17">
        <v>1.515553435853857E-2</v>
      </c>
      <c r="D302" s="17">
        <v>2.379791364771517E-2</v>
      </c>
      <c r="E302" s="17">
        <v>6.0847351040078761E-3</v>
      </c>
      <c r="F302" s="17">
        <v>2.6523210930358102E-2</v>
      </c>
      <c r="G302" s="17">
        <v>1.267816176991478E-2</v>
      </c>
      <c r="H302" s="17">
        <v>1.4064286565370889E-2</v>
      </c>
      <c r="I302" s="17">
        <v>1.0318571464176619E-2</v>
      </c>
      <c r="K302" s="17">
        <v>1.077708158436877E-2</v>
      </c>
      <c r="L302" s="17">
        <v>1.95241041064078E-2</v>
      </c>
      <c r="N302" s="17">
        <v>2.356830630010447E-2</v>
      </c>
      <c r="O302" s="17">
        <v>1.715861305976225E-2</v>
      </c>
      <c r="P302" s="17">
        <v>9.7138761900742322E-3</v>
      </c>
      <c r="Q302" s="17">
        <v>3.6494661905653668E-2</v>
      </c>
      <c r="R302" s="17">
        <v>9.4490592646503911E-3</v>
      </c>
      <c r="S302" s="17">
        <v>1.1801506322346739E-2</v>
      </c>
      <c r="T302" s="17">
        <v>7.3617841581439178E-3</v>
      </c>
      <c r="U302" s="17">
        <v>2.794449166863874E-2</v>
      </c>
      <c r="V302" s="17">
        <v>2.0902995155325021E-2</v>
      </c>
      <c r="W302" s="17">
        <v>6.9455471223043878E-3</v>
      </c>
      <c r="X302" s="17">
        <v>1.325916654896173E-2</v>
      </c>
      <c r="Y302" s="17">
        <v>7.4641200396572613E-3</v>
      </c>
      <c r="AA302" s="17">
        <v>4.3706293111582754E-3</v>
      </c>
      <c r="AB302" s="17">
        <v>1.233192831152758E-2</v>
      </c>
      <c r="AC302" s="17">
        <v>0</v>
      </c>
      <c r="AD302" s="17">
        <v>1.5987755411512442E-2</v>
      </c>
      <c r="AE302" s="17">
        <v>4.162679972470963E-3</v>
      </c>
      <c r="AF302" s="17">
        <v>1.5991736106966511E-2</v>
      </c>
      <c r="AG302" s="17">
        <v>3.4335139427687483E-2</v>
      </c>
      <c r="AH302" s="17">
        <v>7.3730262401555363E-2</v>
      </c>
      <c r="AI302" s="17">
        <v>0</v>
      </c>
    </row>
    <row r="304" spans="2:35" ht="64" x14ac:dyDescent="0.2">
      <c r="B304" s="14" t="s">
        <v>129</v>
      </c>
    </row>
    <row r="305" spans="2:35" ht="16" x14ac:dyDescent="0.2">
      <c r="B305" s="15" t="s">
        <v>16</v>
      </c>
    </row>
    <row r="306" spans="2:35" ht="16" x14ac:dyDescent="0.2">
      <c r="B306" s="16" t="s">
        <v>130</v>
      </c>
      <c r="C306" s="17">
        <v>6.0614002887637908E-2</v>
      </c>
      <c r="D306" s="17">
        <v>0.10151555642206229</v>
      </c>
      <c r="E306" s="17">
        <v>0.10915775647922001</v>
      </c>
      <c r="F306" s="17">
        <v>8.4416741899521808E-2</v>
      </c>
      <c r="G306" s="17">
        <v>4.5917555828353149E-2</v>
      </c>
      <c r="H306" s="17">
        <v>1.7382087182767601E-2</v>
      </c>
      <c r="I306" s="17">
        <v>1.5758483845759209E-2</v>
      </c>
      <c r="K306" s="17">
        <v>6.7346484797585079E-2</v>
      </c>
      <c r="L306" s="17">
        <v>5.4391808292797883E-2</v>
      </c>
      <c r="N306" s="17">
        <v>6.6510455226137646E-2</v>
      </c>
      <c r="O306" s="17">
        <v>3.2916948377325977E-2</v>
      </c>
      <c r="P306" s="17">
        <v>3.9624177493447182E-2</v>
      </c>
      <c r="Q306" s="17">
        <v>9.5038217227286281E-2</v>
      </c>
      <c r="R306" s="17">
        <v>7.357992496686358E-2</v>
      </c>
      <c r="S306" s="17">
        <v>5.3240614509591493E-2</v>
      </c>
      <c r="T306" s="17">
        <v>4.1609403007654713E-2</v>
      </c>
      <c r="U306" s="17">
        <v>6.4829636147030717E-2</v>
      </c>
      <c r="V306" s="17">
        <v>8.652102388845638E-2</v>
      </c>
      <c r="W306" s="17">
        <v>4.224774905620899E-2</v>
      </c>
      <c r="X306" s="17">
        <v>4.0729912892601999E-2</v>
      </c>
      <c r="Y306" s="17">
        <v>6.5324242185962E-2</v>
      </c>
      <c r="AA306" s="17">
        <v>5.6035499464200618E-2</v>
      </c>
      <c r="AB306" s="17">
        <v>9.5198970280014686E-2</v>
      </c>
      <c r="AC306" s="17">
        <v>3.2860907042840663E-2</v>
      </c>
      <c r="AD306" s="17">
        <v>3.9903092610547732E-2</v>
      </c>
      <c r="AE306" s="17">
        <v>7.0970532287549723E-2</v>
      </c>
      <c r="AF306" s="17">
        <v>8.651285967113112E-2</v>
      </c>
      <c r="AG306" s="17">
        <v>4.7790912422452571E-2</v>
      </c>
      <c r="AH306" s="17">
        <v>2.2682140289665399E-2</v>
      </c>
      <c r="AI306" s="17">
        <v>4.7373514114602479E-2</v>
      </c>
    </row>
    <row r="307" spans="2:35" ht="16" x14ac:dyDescent="0.2">
      <c r="B307" s="16" t="s">
        <v>131</v>
      </c>
      <c r="C307" s="17">
        <v>0.1682925943126386</v>
      </c>
      <c r="D307" s="17">
        <v>0.26457654008688181</v>
      </c>
      <c r="E307" s="17">
        <v>0.26771907868756328</v>
      </c>
      <c r="F307" s="17">
        <v>0.2395418877450915</v>
      </c>
      <c r="G307" s="17">
        <v>0.16577396048575271</v>
      </c>
      <c r="H307" s="17">
        <v>5.631134097165133E-2</v>
      </c>
      <c r="I307" s="17">
        <v>4.3108141497592588E-2</v>
      </c>
      <c r="K307" s="17">
        <v>0.17942286206388311</v>
      </c>
      <c r="L307" s="17">
        <v>0.1575098793648651</v>
      </c>
      <c r="N307" s="17">
        <v>0.12565761829220901</v>
      </c>
      <c r="O307" s="17">
        <v>0.14399477096302779</v>
      </c>
      <c r="P307" s="17">
        <v>0.2241855523246159</v>
      </c>
      <c r="Q307" s="17">
        <v>0.14591332196261469</v>
      </c>
      <c r="R307" s="17">
        <v>0.17138914120719551</v>
      </c>
      <c r="S307" s="17">
        <v>0.1981267781763551</v>
      </c>
      <c r="T307" s="17">
        <v>0.18635272785304879</v>
      </c>
      <c r="U307" s="17">
        <v>0.1755444417765491</v>
      </c>
      <c r="V307" s="17">
        <v>0.24519503456526781</v>
      </c>
      <c r="W307" s="17">
        <v>0.1262700486645687</v>
      </c>
      <c r="X307" s="17">
        <v>0.15374184042234551</v>
      </c>
      <c r="Y307" s="17">
        <v>0.10045140931100791</v>
      </c>
      <c r="AA307" s="17">
        <v>0.16967472795898689</v>
      </c>
      <c r="AB307" s="17">
        <v>0.21325168356657739</v>
      </c>
      <c r="AC307" s="17">
        <v>0.14382698523282089</v>
      </c>
      <c r="AD307" s="17">
        <v>0.2177411761911581</v>
      </c>
      <c r="AE307" s="17">
        <v>0.16467648555046199</v>
      </c>
      <c r="AF307" s="17">
        <v>0.13501577439280271</v>
      </c>
      <c r="AG307" s="17">
        <v>0.1107910092408375</v>
      </c>
      <c r="AH307" s="17">
        <v>8.7325900464860079E-2</v>
      </c>
      <c r="AI307" s="17">
        <v>0.16172538280675219</v>
      </c>
    </row>
    <row r="308" spans="2:35" ht="16" x14ac:dyDescent="0.2">
      <c r="B308" s="16" t="s">
        <v>132</v>
      </c>
      <c r="C308" s="17">
        <v>0.40711386460404658</v>
      </c>
      <c r="D308" s="17">
        <v>0.39561981382919931</v>
      </c>
      <c r="E308" s="17">
        <v>0.42120203410386009</v>
      </c>
      <c r="F308" s="17">
        <v>0.4138331899787327</v>
      </c>
      <c r="G308" s="17">
        <v>0.48055809578613051</v>
      </c>
      <c r="H308" s="17">
        <v>0.42667199955781721</v>
      </c>
      <c r="I308" s="17">
        <v>0.32499296352357271</v>
      </c>
      <c r="K308" s="17">
        <v>0.3812967487934058</v>
      </c>
      <c r="L308" s="17">
        <v>0.432327899768223</v>
      </c>
      <c r="N308" s="17">
        <v>0.40779112447304561</v>
      </c>
      <c r="O308" s="17">
        <v>0.45939730019834668</v>
      </c>
      <c r="P308" s="17">
        <v>0.30938684654784587</v>
      </c>
      <c r="Q308" s="17">
        <v>0.48811433717430108</v>
      </c>
      <c r="R308" s="17">
        <v>0.43142743968372022</v>
      </c>
      <c r="S308" s="17">
        <v>0.37349148361471229</v>
      </c>
      <c r="T308" s="17">
        <v>0.44444443997529581</v>
      </c>
      <c r="U308" s="17">
        <v>0.47148149622955138</v>
      </c>
      <c r="V308" s="17">
        <v>0.3735190221005103</v>
      </c>
      <c r="W308" s="17">
        <v>0.43855802969614072</v>
      </c>
      <c r="X308" s="17">
        <v>0.37827032431165231</v>
      </c>
      <c r="Y308" s="17">
        <v>0.34640365179867522</v>
      </c>
      <c r="AA308" s="17">
        <v>0.39286027000299167</v>
      </c>
      <c r="AB308" s="17">
        <v>0.44963866303693778</v>
      </c>
      <c r="AC308" s="17">
        <v>0.46516285974365229</v>
      </c>
      <c r="AD308" s="17">
        <v>0.40800316761375122</v>
      </c>
      <c r="AE308" s="17">
        <v>0.36870254731324598</v>
      </c>
      <c r="AF308" s="17">
        <v>0.45888675576812082</v>
      </c>
      <c r="AG308" s="17">
        <v>0.34298536801340579</v>
      </c>
      <c r="AH308" s="17">
        <v>0.3851023021629385</v>
      </c>
      <c r="AI308" s="17">
        <v>0.46629115366924079</v>
      </c>
    </row>
    <row r="309" spans="2:35" ht="16" x14ac:dyDescent="0.2">
      <c r="B309" s="16" t="s">
        <v>133</v>
      </c>
      <c r="C309" s="17">
        <v>0.32667961352423369</v>
      </c>
      <c r="D309" s="17">
        <v>0.19190672993343991</v>
      </c>
      <c r="E309" s="17">
        <v>0.18645831041257149</v>
      </c>
      <c r="F309" s="17">
        <v>0.22625032007306739</v>
      </c>
      <c r="G309" s="17">
        <v>0.28684572513319062</v>
      </c>
      <c r="H309" s="17">
        <v>0.45365068479187132</v>
      </c>
      <c r="I309" s="17">
        <v>0.55852200902913696</v>
      </c>
      <c r="K309" s="17">
        <v>0.33959109536149462</v>
      </c>
      <c r="L309" s="17">
        <v>0.31340573281342571</v>
      </c>
      <c r="N309" s="17">
        <v>0.3631968630682067</v>
      </c>
      <c r="O309" s="17">
        <v>0.34278895630018791</v>
      </c>
      <c r="P309" s="17">
        <v>0.37917907517056432</v>
      </c>
      <c r="Q309" s="17">
        <v>0.23661508696907749</v>
      </c>
      <c r="R309" s="17">
        <v>0.29243151896266811</v>
      </c>
      <c r="S309" s="17">
        <v>0.31245168507398491</v>
      </c>
      <c r="T309" s="17">
        <v>0.29346172461764969</v>
      </c>
      <c r="U309" s="17">
        <v>0.247734190407886</v>
      </c>
      <c r="V309" s="17">
        <v>0.26564079412411762</v>
      </c>
      <c r="W309" s="17">
        <v>0.3531786986776409</v>
      </c>
      <c r="X309" s="17">
        <v>0.39795003002797469</v>
      </c>
      <c r="Y309" s="17">
        <v>0.44840833294468119</v>
      </c>
      <c r="AA309" s="17">
        <v>0.36499167796459842</v>
      </c>
      <c r="AB309" s="17">
        <v>0.21783064927681439</v>
      </c>
      <c r="AC309" s="17">
        <v>0.33539835668899037</v>
      </c>
      <c r="AD309" s="17">
        <v>0.30270889835169718</v>
      </c>
      <c r="AE309" s="17">
        <v>0.35913997882247423</v>
      </c>
      <c r="AF309" s="17">
        <v>0.31958461016794548</v>
      </c>
      <c r="AG309" s="17">
        <v>0.41442883659913732</v>
      </c>
      <c r="AH309" s="17">
        <v>0.38403651623957752</v>
      </c>
      <c r="AI309" s="17">
        <v>0.32460994940940441</v>
      </c>
    </row>
    <row r="310" spans="2:35" ht="16" x14ac:dyDescent="0.2">
      <c r="B310" s="16" t="s">
        <v>75</v>
      </c>
      <c r="C310" s="17">
        <v>3.7299924671443087E-2</v>
      </c>
      <c r="D310" s="17">
        <v>4.6381359728416748E-2</v>
      </c>
      <c r="E310" s="17">
        <v>1.546282031678514E-2</v>
      </c>
      <c r="F310" s="17">
        <v>3.5957860303586657E-2</v>
      </c>
      <c r="G310" s="17">
        <v>2.090466276657315E-2</v>
      </c>
      <c r="H310" s="17">
        <v>4.5983887495892418E-2</v>
      </c>
      <c r="I310" s="17">
        <v>5.76184021039386E-2</v>
      </c>
      <c r="K310" s="17">
        <v>3.2342808983631559E-2</v>
      </c>
      <c r="L310" s="17">
        <v>4.236467976068848E-2</v>
      </c>
      <c r="N310" s="17">
        <v>3.6843938940400951E-2</v>
      </c>
      <c r="O310" s="17">
        <v>2.0902024161111709E-2</v>
      </c>
      <c r="P310" s="17">
        <v>4.7624348463526853E-2</v>
      </c>
      <c r="Q310" s="17">
        <v>3.4319036666720593E-2</v>
      </c>
      <c r="R310" s="17">
        <v>3.1171975179552631E-2</v>
      </c>
      <c r="S310" s="17">
        <v>6.268943862535617E-2</v>
      </c>
      <c r="T310" s="17">
        <v>3.4131704546350922E-2</v>
      </c>
      <c r="U310" s="17">
        <v>4.0410235438982943E-2</v>
      </c>
      <c r="V310" s="17">
        <v>2.9124125321647709E-2</v>
      </c>
      <c r="W310" s="17">
        <v>3.9745473905440809E-2</v>
      </c>
      <c r="X310" s="17">
        <v>2.9307892345425381E-2</v>
      </c>
      <c r="Y310" s="17">
        <v>3.9412363759673601E-2</v>
      </c>
      <c r="AA310" s="17">
        <v>1.643782460922244E-2</v>
      </c>
      <c r="AB310" s="17">
        <v>2.408003383965562E-2</v>
      </c>
      <c r="AC310" s="17">
        <v>2.2750891291695729E-2</v>
      </c>
      <c r="AD310" s="17">
        <v>3.1643665232845751E-2</v>
      </c>
      <c r="AE310" s="17">
        <v>3.6510456026268089E-2</v>
      </c>
      <c r="AF310" s="17">
        <v>0</v>
      </c>
      <c r="AG310" s="17">
        <v>8.4003873724166858E-2</v>
      </c>
      <c r="AH310" s="17">
        <v>0.12085314084295851</v>
      </c>
      <c r="AI310" s="17">
        <v>0</v>
      </c>
    </row>
    <row r="312" spans="2:35" ht="64" x14ac:dyDescent="0.2">
      <c r="B312" s="14" t="s">
        <v>134</v>
      </c>
    </row>
    <row r="313" spans="2:35" ht="16" x14ac:dyDescent="0.2">
      <c r="B313" s="15" t="s">
        <v>16</v>
      </c>
    </row>
    <row r="314" spans="2:35" ht="16" x14ac:dyDescent="0.2">
      <c r="B314" s="16" t="s">
        <v>130</v>
      </c>
      <c r="C314" s="17">
        <v>8.7997936509259675E-2</v>
      </c>
      <c r="D314" s="17">
        <v>0.1680506066906523</v>
      </c>
      <c r="E314" s="17">
        <v>0.13888237557774799</v>
      </c>
      <c r="F314" s="17">
        <v>0.1076003135460325</v>
      </c>
      <c r="G314" s="17">
        <v>5.7042255748774841E-2</v>
      </c>
      <c r="H314" s="17">
        <v>4.3635286678834338E-2</v>
      </c>
      <c r="I314" s="17">
        <v>3.2722895266173398E-2</v>
      </c>
      <c r="K314" s="17">
        <v>9.8450352222671872E-2</v>
      </c>
      <c r="L314" s="17">
        <v>7.8301727694506856E-2</v>
      </c>
      <c r="N314" s="17">
        <v>7.2987586668655902E-2</v>
      </c>
      <c r="O314" s="17">
        <v>7.410823088555972E-2</v>
      </c>
      <c r="P314" s="17">
        <v>9.521095088822841E-2</v>
      </c>
      <c r="Q314" s="17">
        <v>7.3575271920095567E-2</v>
      </c>
      <c r="R314" s="17">
        <v>9.4482501064494878E-2</v>
      </c>
      <c r="S314" s="17">
        <v>9.3214049493950818E-2</v>
      </c>
      <c r="T314" s="17">
        <v>6.2221666865431187E-2</v>
      </c>
      <c r="U314" s="17">
        <v>8.6591666773918316E-2</v>
      </c>
      <c r="V314" s="17">
        <v>0.13564809609779849</v>
      </c>
      <c r="W314" s="17">
        <v>7.651270543603772E-2</v>
      </c>
      <c r="X314" s="17">
        <v>7.8109383211416042E-2</v>
      </c>
      <c r="Y314" s="17">
        <v>7.0060779526282965E-2</v>
      </c>
      <c r="AA314" s="17">
        <v>7.8851667704811265E-2</v>
      </c>
      <c r="AB314" s="17">
        <v>0.13287636001065689</v>
      </c>
      <c r="AC314" s="17">
        <v>5.4177951454535633E-2</v>
      </c>
      <c r="AD314" s="17">
        <v>7.5009325674906147E-2</v>
      </c>
      <c r="AE314" s="17">
        <v>0.1134716850881502</v>
      </c>
      <c r="AF314" s="17">
        <v>0.1040843438875191</v>
      </c>
      <c r="AG314" s="17">
        <v>4.1800707431119771E-2</v>
      </c>
      <c r="AH314" s="17">
        <v>3.9690292900175138E-2</v>
      </c>
      <c r="AI314" s="17">
        <v>3.7282777596435897E-2</v>
      </c>
    </row>
    <row r="315" spans="2:35" ht="16" x14ac:dyDescent="0.2">
      <c r="B315" s="16" t="s">
        <v>131</v>
      </c>
      <c r="C315" s="17">
        <v>0.27246477661961049</v>
      </c>
      <c r="D315" s="17">
        <v>0.28766699592561312</v>
      </c>
      <c r="E315" s="17">
        <v>0.29484975960533821</v>
      </c>
      <c r="F315" s="17">
        <v>0.30424179283004221</v>
      </c>
      <c r="G315" s="17">
        <v>0.29226268725433407</v>
      </c>
      <c r="H315" s="17">
        <v>0.26331377460015748</v>
      </c>
      <c r="I315" s="17">
        <v>0.20850135762632779</v>
      </c>
      <c r="K315" s="17">
        <v>0.29740279526497948</v>
      </c>
      <c r="L315" s="17">
        <v>0.2480396351626932</v>
      </c>
      <c r="N315" s="17">
        <v>0.29421925339756128</v>
      </c>
      <c r="O315" s="17">
        <v>0.22294004484018159</v>
      </c>
      <c r="P315" s="17">
        <v>0.30292463824251969</v>
      </c>
      <c r="Q315" s="17">
        <v>0.2487611743000844</v>
      </c>
      <c r="R315" s="17">
        <v>0.31576993629661632</v>
      </c>
      <c r="S315" s="17">
        <v>0.196485234294456</v>
      </c>
      <c r="T315" s="17">
        <v>0.30408025564255059</v>
      </c>
      <c r="U315" s="17">
        <v>0.26180073930397668</v>
      </c>
      <c r="V315" s="17">
        <v>0.28756798571451841</v>
      </c>
      <c r="W315" s="17">
        <v>0.27290488865680529</v>
      </c>
      <c r="X315" s="17">
        <v>0.26740614687301062</v>
      </c>
      <c r="Y315" s="17">
        <v>0.24178387728227591</v>
      </c>
      <c r="AA315" s="17">
        <v>0.32986484612991468</v>
      </c>
      <c r="AB315" s="17">
        <v>0.27227436102091729</v>
      </c>
      <c r="AC315" s="17">
        <v>0.29487880240989922</v>
      </c>
      <c r="AD315" s="17">
        <v>0.30721445431989158</v>
      </c>
      <c r="AE315" s="17">
        <v>0.29917301599377222</v>
      </c>
      <c r="AF315" s="17">
        <v>0.26980971456133362</v>
      </c>
      <c r="AG315" s="17">
        <v>0.1589833564908609</v>
      </c>
      <c r="AH315" s="17">
        <v>0.16483860055696731</v>
      </c>
      <c r="AI315" s="17">
        <v>0.2233232309600314</v>
      </c>
    </row>
    <row r="316" spans="2:35" ht="16" x14ac:dyDescent="0.2">
      <c r="B316" s="16" t="s">
        <v>132</v>
      </c>
      <c r="C316" s="17">
        <v>0.44647768824109341</v>
      </c>
      <c r="D316" s="17">
        <v>0.35187139698399289</v>
      </c>
      <c r="E316" s="17">
        <v>0.40424162630640031</v>
      </c>
      <c r="F316" s="17">
        <v>0.4137166366676423</v>
      </c>
      <c r="G316" s="17">
        <v>0.51578557314999141</v>
      </c>
      <c r="H316" s="17">
        <v>0.4537198454957091</v>
      </c>
      <c r="I316" s="17">
        <v>0.5086227524724185</v>
      </c>
      <c r="K316" s="17">
        <v>0.41916345540855432</v>
      </c>
      <c r="L316" s="17">
        <v>0.47328679523087891</v>
      </c>
      <c r="N316" s="17">
        <v>0.46899763355532909</v>
      </c>
      <c r="O316" s="17">
        <v>0.45123556412265919</v>
      </c>
      <c r="P316" s="17">
        <v>0.39996182948657383</v>
      </c>
      <c r="Q316" s="17">
        <v>0.51557210064247039</v>
      </c>
      <c r="R316" s="17">
        <v>0.47891240664407342</v>
      </c>
      <c r="S316" s="17">
        <v>0.45154028640580868</v>
      </c>
      <c r="T316" s="17">
        <v>0.43727208162617709</v>
      </c>
      <c r="U316" s="17">
        <v>0.4897759671000636</v>
      </c>
      <c r="V316" s="17">
        <v>0.36647502927110348</v>
      </c>
      <c r="W316" s="17">
        <v>0.45319283146297012</v>
      </c>
      <c r="X316" s="17">
        <v>0.40456619051000958</v>
      </c>
      <c r="Y316" s="17">
        <v>0.48897876262130591</v>
      </c>
      <c r="AA316" s="17">
        <v>0.43550243631492691</v>
      </c>
      <c r="AB316" s="17">
        <v>0.46993755101848561</v>
      </c>
      <c r="AC316" s="17">
        <v>0.47201429679277751</v>
      </c>
      <c r="AD316" s="17">
        <v>0.41476264438345017</v>
      </c>
      <c r="AE316" s="17">
        <v>0.4030038940117755</v>
      </c>
      <c r="AF316" s="17">
        <v>0.55651173220985395</v>
      </c>
      <c r="AG316" s="17">
        <v>0.43434023944472239</v>
      </c>
      <c r="AH316" s="17">
        <v>0.4789261491548879</v>
      </c>
      <c r="AI316" s="17">
        <v>0.51905305920644595</v>
      </c>
    </row>
    <row r="317" spans="2:35" ht="16" x14ac:dyDescent="0.2">
      <c r="B317" s="16" t="s">
        <v>133</v>
      </c>
      <c r="C317" s="17">
        <v>0.15318680351031669</v>
      </c>
      <c r="D317" s="17">
        <v>0.14204753590502031</v>
      </c>
      <c r="E317" s="17">
        <v>0.12617755324692681</v>
      </c>
      <c r="F317" s="17">
        <v>0.1372705740290715</v>
      </c>
      <c r="G317" s="17">
        <v>0.1133094229044018</v>
      </c>
      <c r="H317" s="17">
        <v>0.18894471197610191</v>
      </c>
      <c r="I317" s="17">
        <v>0.20392261831679159</v>
      </c>
      <c r="K317" s="17">
        <v>0.15993490007619399</v>
      </c>
      <c r="L317" s="17">
        <v>0.145775702120815</v>
      </c>
      <c r="N317" s="17">
        <v>0.12695951127904859</v>
      </c>
      <c r="O317" s="17">
        <v>0.2345575470918374</v>
      </c>
      <c r="P317" s="17">
        <v>0.13106331059804671</v>
      </c>
      <c r="Q317" s="17">
        <v>0.12559679123169629</v>
      </c>
      <c r="R317" s="17">
        <v>8.8334204855566756E-2</v>
      </c>
      <c r="S317" s="17">
        <v>0.1946279903390534</v>
      </c>
      <c r="T317" s="17">
        <v>0.1762802220049903</v>
      </c>
      <c r="U317" s="17">
        <v>9.2713135380076958E-2</v>
      </c>
      <c r="V317" s="17">
        <v>0.1654991309666731</v>
      </c>
      <c r="W317" s="17">
        <v>0.15575576861646481</v>
      </c>
      <c r="X317" s="17">
        <v>0.21231045796728529</v>
      </c>
      <c r="Y317" s="17">
        <v>0.18679272165530639</v>
      </c>
      <c r="AA317" s="17">
        <v>0.1239485106892261</v>
      </c>
      <c r="AB317" s="17">
        <v>0.10485000375221561</v>
      </c>
      <c r="AC317" s="17">
        <v>0.13559598925730379</v>
      </c>
      <c r="AD317" s="17">
        <v>0.16720785912589711</v>
      </c>
      <c r="AE317" s="17">
        <v>0.15183768217088611</v>
      </c>
      <c r="AF317" s="17">
        <v>6.9594209341293664E-2</v>
      </c>
      <c r="AG317" s="17">
        <v>0.26476094575497022</v>
      </c>
      <c r="AH317" s="17">
        <v>0.21901327211221469</v>
      </c>
      <c r="AI317" s="17">
        <v>0.19907306043514339</v>
      </c>
    </row>
    <row r="318" spans="2:35" ht="16" x14ac:dyDescent="0.2">
      <c r="B318" s="16" t="s">
        <v>75</v>
      </c>
      <c r="C318" s="17">
        <v>3.9872795119719737E-2</v>
      </c>
      <c r="D318" s="17">
        <v>5.0363464494721323E-2</v>
      </c>
      <c r="E318" s="17">
        <v>3.584868526358663E-2</v>
      </c>
      <c r="F318" s="17">
        <v>3.7170682927211637E-2</v>
      </c>
      <c r="G318" s="17">
        <v>2.160006094249789E-2</v>
      </c>
      <c r="H318" s="17">
        <v>5.0386381249197067E-2</v>
      </c>
      <c r="I318" s="17">
        <v>4.6230376318288677E-2</v>
      </c>
      <c r="K318" s="17">
        <v>2.5048497027600401E-2</v>
      </c>
      <c r="L318" s="17">
        <v>5.4596139791106238E-2</v>
      </c>
      <c r="N318" s="17">
        <v>3.6836015099404942E-2</v>
      </c>
      <c r="O318" s="17">
        <v>1.715861305976225E-2</v>
      </c>
      <c r="P318" s="17">
        <v>7.0839270784631633E-2</v>
      </c>
      <c r="Q318" s="17">
        <v>3.6494661905653668E-2</v>
      </c>
      <c r="R318" s="17">
        <v>2.2500951139248711E-2</v>
      </c>
      <c r="S318" s="17">
        <v>6.4132439466731098E-2</v>
      </c>
      <c r="T318" s="17">
        <v>2.0145773860850778E-2</v>
      </c>
      <c r="U318" s="17">
        <v>6.9118491441964483E-2</v>
      </c>
      <c r="V318" s="17">
        <v>4.4809757949906187E-2</v>
      </c>
      <c r="W318" s="17">
        <v>4.1633805827721942E-2</v>
      </c>
      <c r="X318" s="17">
        <v>3.7607821438278392E-2</v>
      </c>
      <c r="Y318" s="17">
        <v>1.2383858914828761E-2</v>
      </c>
      <c r="AA318" s="17">
        <v>3.1832539161120978E-2</v>
      </c>
      <c r="AB318" s="17">
        <v>2.006172419772459E-2</v>
      </c>
      <c r="AC318" s="17">
        <v>4.3332960085483971E-2</v>
      </c>
      <c r="AD318" s="17">
        <v>3.5805716495854963E-2</v>
      </c>
      <c r="AE318" s="17">
        <v>3.2513722735416077E-2</v>
      </c>
      <c r="AF318" s="17">
        <v>0</v>
      </c>
      <c r="AG318" s="17">
        <v>0.1001147508783268</v>
      </c>
      <c r="AH318" s="17">
        <v>9.7531685275754829E-2</v>
      </c>
      <c r="AI318" s="17">
        <v>2.1267871801943151E-2</v>
      </c>
    </row>
    <row r="320" spans="2:35" ht="64" x14ac:dyDescent="0.2">
      <c r="B320" s="14" t="s">
        <v>135</v>
      </c>
    </row>
    <row r="321" spans="2:35" ht="16" x14ac:dyDescent="0.2">
      <c r="B321" s="15" t="s">
        <v>16</v>
      </c>
    </row>
    <row r="322" spans="2:35" ht="16" x14ac:dyDescent="0.2">
      <c r="B322" s="16" t="s">
        <v>130</v>
      </c>
      <c r="C322" s="17">
        <v>5.2523934958951468E-2</v>
      </c>
      <c r="D322" s="17">
        <v>0.1000040676477542</v>
      </c>
      <c r="E322" s="17">
        <v>9.4299173617650861E-2</v>
      </c>
      <c r="F322" s="17">
        <v>6.908479388847702E-2</v>
      </c>
      <c r="G322" s="17">
        <v>4.5716159446543482E-2</v>
      </c>
      <c r="H322" s="17">
        <v>1.349706373216813E-2</v>
      </c>
      <c r="I322" s="17">
        <v>5.4344364335800824E-3</v>
      </c>
      <c r="K322" s="17">
        <v>5.9300124975469652E-2</v>
      </c>
      <c r="L322" s="17">
        <v>4.6211294395872578E-2</v>
      </c>
      <c r="N322" s="17">
        <v>5.3908786002505898E-2</v>
      </c>
      <c r="O322" s="17">
        <v>1.5385183213739139E-2</v>
      </c>
      <c r="P322" s="17">
        <v>4.890263956669292E-2</v>
      </c>
      <c r="Q322" s="17">
        <v>5.8902371401838051E-2</v>
      </c>
      <c r="R322" s="17">
        <v>6.5463929681964989E-2</v>
      </c>
      <c r="S322" s="17">
        <v>5.6536787223250361E-2</v>
      </c>
      <c r="T322" s="17">
        <v>3.584381562429511E-2</v>
      </c>
      <c r="U322" s="17">
        <v>7.595646931709947E-2</v>
      </c>
      <c r="V322" s="17">
        <v>8.9744489822620579E-2</v>
      </c>
      <c r="W322" s="17">
        <v>2.588851016145028E-2</v>
      </c>
      <c r="X322" s="17">
        <v>3.5284040253345722E-2</v>
      </c>
      <c r="Y322" s="17">
        <v>2.8624737774482809E-2</v>
      </c>
      <c r="AA322" s="17">
        <v>3.6712945993868047E-2</v>
      </c>
      <c r="AB322" s="17">
        <v>9.6331021213526824E-2</v>
      </c>
      <c r="AC322" s="17">
        <v>3.4044495834241392E-2</v>
      </c>
      <c r="AD322" s="17">
        <v>4.7247959804209198E-2</v>
      </c>
      <c r="AE322" s="17">
        <v>5.3524923794001762E-2</v>
      </c>
      <c r="AF322" s="17">
        <v>3.464839053545949E-2</v>
      </c>
      <c r="AG322" s="17">
        <v>2.893151242349035E-2</v>
      </c>
      <c r="AH322" s="17">
        <v>1.165396101276055E-2</v>
      </c>
      <c r="AI322" s="17">
        <v>7.314641901707862E-2</v>
      </c>
    </row>
    <row r="323" spans="2:35" ht="16" x14ac:dyDescent="0.2">
      <c r="B323" s="16" t="s">
        <v>131</v>
      </c>
      <c r="C323" s="17">
        <v>0.14771803435855149</v>
      </c>
      <c r="D323" s="17">
        <v>0.27257290543447438</v>
      </c>
      <c r="E323" s="17">
        <v>0.23214283522590209</v>
      </c>
      <c r="F323" s="17">
        <v>0.19872533365811959</v>
      </c>
      <c r="G323" s="17">
        <v>0.12850126504747489</v>
      </c>
      <c r="H323" s="17">
        <v>5.603413070264774E-2</v>
      </c>
      <c r="I323" s="17">
        <v>3.2212204675584243E-2</v>
      </c>
      <c r="K323" s="17">
        <v>0.16658671870361799</v>
      </c>
      <c r="L323" s="17">
        <v>0.13014875605088941</v>
      </c>
      <c r="N323" s="17">
        <v>0.1134493505704076</v>
      </c>
      <c r="O323" s="17">
        <v>0.1497043237997773</v>
      </c>
      <c r="P323" s="17">
        <v>0.1077952709328735</v>
      </c>
      <c r="Q323" s="17">
        <v>0.20706372214838031</v>
      </c>
      <c r="R323" s="17">
        <v>0.17438938962737471</v>
      </c>
      <c r="S323" s="17">
        <v>0.12607083781506301</v>
      </c>
      <c r="T323" s="17">
        <v>0.15016807850219441</v>
      </c>
      <c r="U323" s="17">
        <v>0.14736225208359721</v>
      </c>
      <c r="V323" s="17">
        <v>0.22898278521827969</v>
      </c>
      <c r="W323" s="17">
        <v>0.1223771489341631</v>
      </c>
      <c r="X323" s="17">
        <v>9.5115165196934873E-2</v>
      </c>
      <c r="Y323" s="17">
        <v>0.11887488845419319</v>
      </c>
      <c r="AA323" s="17">
        <v>0.14665512307747919</v>
      </c>
      <c r="AB323" s="17">
        <v>0.1705881814830823</v>
      </c>
      <c r="AC323" s="17">
        <v>0.18761215177593901</v>
      </c>
      <c r="AD323" s="17">
        <v>0.20056473943843431</v>
      </c>
      <c r="AE323" s="17">
        <v>0.1373267687063241</v>
      </c>
      <c r="AF323" s="17">
        <v>0.13444654598096481</v>
      </c>
      <c r="AG323" s="17">
        <v>9.4932588471305659E-2</v>
      </c>
      <c r="AH323" s="17">
        <v>7.8681529765362246E-2</v>
      </c>
      <c r="AI323" s="17">
        <v>0.1232230929013484</v>
      </c>
    </row>
    <row r="324" spans="2:35" ht="16" x14ac:dyDescent="0.2">
      <c r="B324" s="16" t="s">
        <v>132</v>
      </c>
      <c r="C324" s="17">
        <v>0.39595652380977597</v>
      </c>
      <c r="D324" s="17">
        <v>0.41954363979481119</v>
      </c>
      <c r="E324" s="17">
        <v>0.43762233770520742</v>
      </c>
      <c r="F324" s="17">
        <v>0.4265101583453707</v>
      </c>
      <c r="G324" s="17">
        <v>0.49301796733870179</v>
      </c>
      <c r="H324" s="17">
        <v>0.36107310231815398</v>
      </c>
      <c r="I324" s="17">
        <v>0.26609536273468198</v>
      </c>
      <c r="K324" s="17">
        <v>0.39148370101549179</v>
      </c>
      <c r="L324" s="17">
        <v>0.39939142425500729</v>
      </c>
      <c r="N324" s="17">
        <v>0.3635914576037822</v>
      </c>
      <c r="O324" s="17">
        <v>0.36421174256763023</v>
      </c>
      <c r="P324" s="17">
        <v>0.39450599750585758</v>
      </c>
      <c r="Q324" s="17">
        <v>0.4538193754847733</v>
      </c>
      <c r="R324" s="17">
        <v>0.33812211966554873</v>
      </c>
      <c r="S324" s="17">
        <v>0.39024971047206819</v>
      </c>
      <c r="T324" s="17">
        <v>0.46483235979096821</v>
      </c>
      <c r="U324" s="17">
        <v>0.45216120478373661</v>
      </c>
      <c r="V324" s="17">
        <v>0.4190180984708089</v>
      </c>
      <c r="W324" s="17">
        <v>0.38077019970390952</v>
      </c>
      <c r="X324" s="17">
        <v>0.37925659706485643</v>
      </c>
      <c r="Y324" s="17">
        <v>0.38093236648122969</v>
      </c>
      <c r="AA324" s="17">
        <v>0.38859331173424611</v>
      </c>
      <c r="AB324" s="17">
        <v>0.43781172964699627</v>
      </c>
      <c r="AC324" s="17">
        <v>0.34135794286314058</v>
      </c>
      <c r="AD324" s="17">
        <v>0.43995257873071031</v>
      </c>
      <c r="AE324" s="17">
        <v>0.39300415750932488</v>
      </c>
      <c r="AF324" s="17">
        <v>0.39153344989795641</v>
      </c>
      <c r="AG324" s="17">
        <v>0.30855763928337232</v>
      </c>
      <c r="AH324" s="17">
        <v>0.35702180396849409</v>
      </c>
      <c r="AI324" s="17">
        <v>0.42955525732338878</v>
      </c>
    </row>
    <row r="325" spans="2:35" ht="16" x14ac:dyDescent="0.2">
      <c r="B325" s="16" t="s">
        <v>133</v>
      </c>
      <c r="C325" s="17">
        <v>0.32665743342629872</v>
      </c>
      <c r="D325" s="17">
        <v>0.15457141508284319</v>
      </c>
      <c r="E325" s="17">
        <v>0.2001464941472543</v>
      </c>
      <c r="F325" s="17">
        <v>0.25404386485656177</v>
      </c>
      <c r="G325" s="17">
        <v>0.26587973353874023</v>
      </c>
      <c r="H325" s="17">
        <v>0.45250605237303249</v>
      </c>
      <c r="I325" s="17">
        <v>0.56735209709169643</v>
      </c>
      <c r="K325" s="17">
        <v>0.3285072514137774</v>
      </c>
      <c r="L325" s="17">
        <v>0.32504729598116822</v>
      </c>
      <c r="N325" s="17">
        <v>0.3751945876092786</v>
      </c>
      <c r="O325" s="17">
        <v>0.39201681371572789</v>
      </c>
      <c r="P325" s="17">
        <v>0.3590900335781198</v>
      </c>
      <c r="Q325" s="17">
        <v>0.2314841958745944</v>
      </c>
      <c r="R325" s="17">
        <v>0.30906129369283281</v>
      </c>
      <c r="S325" s="17">
        <v>0.35160124118368402</v>
      </c>
      <c r="T325" s="17">
        <v>0.30592581632348448</v>
      </c>
      <c r="U325" s="17">
        <v>0.20630830767640479</v>
      </c>
      <c r="V325" s="17">
        <v>0.2265673848461574</v>
      </c>
      <c r="W325" s="17">
        <v>0.37010278666128849</v>
      </c>
      <c r="X325" s="17">
        <v>0.43513742107212727</v>
      </c>
      <c r="Y325" s="17">
        <v>0.41353578380319961</v>
      </c>
      <c r="AA325" s="17">
        <v>0.36224372726504461</v>
      </c>
      <c r="AB325" s="17">
        <v>0.24065990027751891</v>
      </c>
      <c r="AC325" s="17">
        <v>0.35289247632561738</v>
      </c>
      <c r="AD325" s="17">
        <v>0.25368783236509762</v>
      </c>
      <c r="AE325" s="17">
        <v>0.35758972257573951</v>
      </c>
      <c r="AF325" s="17">
        <v>0.37146194750416578</v>
      </c>
      <c r="AG325" s="17">
        <v>0.40694478885031071</v>
      </c>
      <c r="AH325" s="17">
        <v>0.38531130046920559</v>
      </c>
      <c r="AI325" s="17">
        <v>0.32017539181885779</v>
      </c>
    </row>
    <row r="326" spans="2:35" ht="16" x14ac:dyDescent="0.2">
      <c r="B326" s="16" t="s">
        <v>75</v>
      </c>
      <c r="C326" s="17">
        <v>7.7144073446422268E-2</v>
      </c>
      <c r="D326" s="17">
        <v>5.3307972040116808E-2</v>
      </c>
      <c r="E326" s="17">
        <v>3.5789159303985268E-2</v>
      </c>
      <c r="F326" s="17">
        <v>5.1635849251470849E-2</v>
      </c>
      <c r="G326" s="17">
        <v>6.6884874628539828E-2</v>
      </c>
      <c r="H326" s="17">
        <v>0.11688965087399759</v>
      </c>
      <c r="I326" s="17">
        <v>0.12890589906445721</v>
      </c>
      <c r="K326" s="17">
        <v>5.4122203891643232E-2</v>
      </c>
      <c r="L326" s="17">
        <v>9.9201229317062545E-2</v>
      </c>
      <c r="N326" s="17">
        <v>9.3855818214025583E-2</v>
      </c>
      <c r="O326" s="17">
        <v>7.8681936703125566E-2</v>
      </c>
      <c r="P326" s="17">
        <v>8.9706058416456333E-2</v>
      </c>
      <c r="Q326" s="17">
        <v>4.8730335090414141E-2</v>
      </c>
      <c r="R326" s="17">
        <v>0.11296326733227879</v>
      </c>
      <c r="S326" s="17">
        <v>7.5541423305934136E-2</v>
      </c>
      <c r="T326" s="17">
        <v>4.3229929759057838E-2</v>
      </c>
      <c r="U326" s="17">
        <v>0.11821176613916221</v>
      </c>
      <c r="V326" s="17">
        <v>3.5687241642133292E-2</v>
      </c>
      <c r="W326" s="17">
        <v>0.1008613545391886</v>
      </c>
      <c r="X326" s="17">
        <v>5.5206776412735678E-2</v>
      </c>
      <c r="Y326" s="17">
        <v>5.803222348689472E-2</v>
      </c>
      <c r="AA326" s="17">
        <v>6.5794891929361915E-2</v>
      </c>
      <c r="AB326" s="17">
        <v>5.4609167378875639E-2</v>
      </c>
      <c r="AC326" s="17">
        <v>8.4092933201061607E-2</v>
      </c>
      <c r="AD326" s="17">
        <v>5.8546889661548557E-2</v>
      </c>
      <c r="AE326" s="17">
        <v>5.8554427414609693E-2</v>
      </c>
      <c r="AF326" s="17">
        <v>6.7909666081453671E-2</v>
      </c>
      <c r="AG326" s="17">
        <v>0.160633470971521</v>
      </c>
      <c r="AH326" s="17">
        <v>0.16733140478417741</v>
      </c>
      <c r="AI326" s="17">
        <v>5.3899838939326233E-2</v>
      </c>
    </row>
    <row r="328" spans="2:35" ht="64" x14ac:dyDescent="0.2">
      <c r="B328" s="14" t="s">
        <v>136</v>
      </c>
    </row>
    <row r="329" spans="2:35" ht="16" x14ac:dyDescent="0.2">
      <c r="B329" s="15" t="s">
        <v>16</v>
      </c>
    </row>
    <row r="330" spans="2:35" ht="16" x14ac:dyDescent="0.2">
      <c r="B330" s="16" t="s">
        <v>130</v>
      </c>
      <c r="C330" s="17">
        <v>7.6695291568341137E-2</v>
      </c>
      <c r="D330" s="17">
        <v>0.15591462349908231</v>
      </c>
      <c r="E330" s="17">
        <v>0.1010936526878957</v>
      </c>
      <c r="F330" s="17">
        <v>9.0434451073116373E-2</v>
      </c>
      <c r="G330" s="17">
        <v>7.229001088380102E-2</v>
      </c>
      <c r="H330" s="17">
        <v>3.7459018174482488E-2</v>
      </c>
      <c r="I330" s="17">
        <v>2.3145731561978761E-2</v>
      </c>
      <c r="K330" s="17">
        <v>8.8917313863842565E-2</v>
      </c>
      <c r="L330" s="17">
        <v>6.5202925658192828E-2</v>
      </c>
      <c r="N330" s="17">
        <v>0.10019075058581969</v>
      </c>
      <c r="O330" s="17">
        <v>4.8590314941593972E-2</v>
      </c>
      <c r="P330" s="17">
        <v>6.7962426516095367E-2</v>
      </c>
      <c r="Q330" s="17">
        <v>7.1193129284488052E-2</v>
      </c>
      <c r="R330" s="17">
        <v>8.6441430025170948E-2</v>
      </c>
      <c r="S330" s="17">
        <v>7.8781098071455904E-2</v>
      </c>
      <c r="T330" s="17">
        <v>3.2828299851394162E-2</v>
      </c>
      <c r="U330" s="17">
        <v>9.3587675326647954E-2</v>
      </c>
      <c r="V330" s="17">
        <v>0.1195281283053914</v>
      </c>
      <c r="W330" s="17">
        <v>5.1989252447953792E-2</v>
      </c>
      <c r="X330" s="17">
        <v>4.6436133706771958E-2</v>
      </c>
      <c r="Y330" s="17">
        <v>6.9073648764031007E-2</v>
      </c>
      <c r="AA330" s="17">
        <v>9.7062126690979064E-2</v>
      </c>
      <c r="AB330" s="17">
        <v>0.1119034716253228</v>
      </c>
      <c r="AC330" s="17">
        <v>6.6125195489047606E-2</v>
      </c>
      <c r="AD330" s="17">
        <v>7.6311630528944019E-2</v>
      </c>
      <c r="AE330" s="17">
        <v>7.0888380746593316E-2</v>
      </c>
      <c r="AF330" s="17">
        <v>8.2956448629224105E-2</v>
      </c>
      <c r="AG330" s="17">
        <v>2.8689860364089409E-2</v>
      </c>
      <c r="AH330" s="17">
        <v>1.744998149270684E-2</v>
      </c>
      <c r="AI330" s="17">
        <v>9.4172993115549566E-2</v>
      </c>
    </row>
    <row r="331" spans="2:35" ht="16" x14ac:dyDescent="0.2">
      <c r="B331" s="16" t="s">
        <v>131</v>
      </c>
      <c r="C331" s="17">
        <v>0.24389194802117481</v>
      </c>
      <c r="D331" s="17">
        <v>0.24324023268267869</v>
      </c>
      <c r="E331" s="17">
        <v>0.25224398510457979</v>
      </c>
      <c r="F331" s="17">
        <v>0.28966857367221538</v>
      </c>
      <c r="G331" s="17">
        <v>0.27580455837725609</v>
      </c>
      <c r="H331" s="17">
        <v>0.1988971860926548</v>
      </c>
      <c r="I331" s="17">
        <v>0.20454051091616751</v>
      </c>
      <c r="K331" s="17">
        <v>0.26312704877019161</v>
      </c>
      <c r="L331" s="17">
        <v>0.22563421942696071</v>
      </c>
      <c r="N331" s="17">
        <v>0.21911727391001209</v>
      </c>
      <c r="O331" s="17">
        <v>0.20128122108055621</v>
      </c>
      <c r="P331" s="17">
        <v>0.32462568548395582</v>
      </c>
      <c r="Q331" s="17">
        <v>0.35852011586733162</v>
      </c>
      <c r="R331" s="17">
        <v>0.21897390029072419</v>
      </c>
      <c r="S331" s="17">
        <v>0.21363492260741621</v>
      </c>
      <c r="T331" s="17">
        <v>0.30405973515800699</v>
      </c>
      <c r="U331" s="17">
        <v>0.2418085909602487</v>
      </c>
      <c r="V331" s="17">
        <v>0.24489137808199371</v>
      </c>
      <c r="W331" s="17">
        <v>0.22362635409523271</v>
      </c>
      <c r="X331" s="17">
        <v>0.21018153181752761</v>
      </c>
      <c r="Y331" s="17">
        <v>0.25757339846312799</v>
      </c>
      <c r="AA331" s="17">
        <v>0.30170840205476113</v>
      </c>
      <c r="AB331" s="17">
        <v>0.27627596389510872</v>
      </c>
      <c r="AC331" s="17">
        <v>0.24610245802746611</v>
      </c>
      <c r="AD331" s="17">
        <v>0.22147424742150221</v>
      </c>
      <c r="AE331" s="17">
        <v>0.28809023718430288</v>
      </c>
      <c r="AF331" s="17">
        <v>0.2030521766384116</v>
      </c>
      <c r="AG331" s="17">
        <v>0.10891569782829651</v>
      </c>
      <c r="AH331" s="17">
        <v>0.13224734413534711</v>
      </c>
      <c r="AI331" s="17">
        <v>0.21620995685668759</v>
      </c>
    </row>
    <row r="332" spans="2:35" ht="16" x14ac:dyDescent="0.2">
      <c r="B332" s="16" t="s">
        <v>132</v>
      </c>
      <c r="C332" s="17">
        <v>0.43271913934161021</v>
      </c>
      <c r="D332" s="17">
        <v>0.36639979089909691</v>
      </c>
      <c r="E332" s="17">
        <v>0.43004922932186279</v>
      </c>
      <c r="F332" s="17">
        <v>0.4554696436545308</v>
      </c>
      <c r="G332" s="17">
        <v>0.4384295829406889</v>
      </c>
      <c r="H332" s="17">
        <v>0.47965759183823392</v>
      </c>
      <c r="I332" s="17">
        <v>0.42433700262684082</v>
      </c>
      <c r="K332" s="17">
        <v>0.4147935914917284</v>
      </c>
      <c r="L332" s="17">
        <v>0.4511953364369079</v>
      </c>
      <c r="N332" s="17">
        <v>0.41363288124846892</v>
      </c>
      <c r="O332" s="17">
        <v>0.35653441979348349</v>
      </c>
      <c r="P332" s="17">
        <v>0.3164639309026544</v>
      </c>
      <c r="Q332" s="17">
        <v>0.36059174121519888</v>
      </c>
      <c r="R332" s="17">
        <v>0.48088391092480293</v>
      </c>
      <c r="S332" s="17">
        <v>0.50447539292865851</v>
      </c>
      <c r="T332" s="17">
        <v>0.43477998315659211</v>
      </c>
      <c r="U332" s="17">
        <v>0.48181168422398202</v>
      </c>
      <c r="V332" s="17">
        <v>0.41037752013426021</v>
      </c>
      <c r="W332" s="17">
        <v>0.43753854071414222</v>
      </c>
      <c r="X332" s="17">
        <v>0.42931954344907258</v>
      </c>
      <c r="Y332" s="17">
        <v>0.43087670138702522</v>
      </c>
      <c r="AA332" s="17">
        <v>0.46054170358855062</v>
      </c>
      <c r="AB332" s="17">
        <v>0.44811890213048389</v>
      </c>
      <c r="AC332" s="17">
        <v>0.49274611615994879</v>
      </c>
      <c r="AD332" s="17">
        <v>0.47258660044385442</v>
      </c>
      <c r="AE332" s="17">
        <v>0.38904742285415989</v>
      </c>
      <c r="AF332" s="17">
        <v>0.40378132780290071</v>
      </c>
      <c r="AG332" s="17">
        <v>0.3891256349461481</v>
      </c>
      <c r="AH332" s="17">
        <v>0.44699326851899779</v>
      </c>
      <c r="AI332" s="17">
        <v>0.37772626057977132</v>
      </c>
    </row>
    <row r="333" spans="2:35" ht="16" x14ac:dyDescent="0.2">
      <c r="B333" s="16" t="s">
        <v>133</v>
      </c>
      <c r="C333" s="17">
        <v>0.18091095214053121</v>
      </c>
      <c r="D333" s="17">
        <v>0.1714986395622837</v>
      </c>
      <c r="E333" s="17">
        <v>0.18072744712029351</v>
      </c>
      <c r="F333" s="17">
        <v>9.8467538725790199E-2</v>
      </c>
      <c r="G333" s="17">
        <v>0.16229391582584279</v>
      </c>
      <c r="H333" s="17">
        <v>0.21602968976648659</v>
      </c>
      <c r="I333" s="17">
        <v>0.24579554674309509</v>
      </c>
      <c r="K333" s="17">
        <v>0.1875340440805435</v>
      </c>
      <c r="L333" s="17">
        <v>0.17295223051468969</v>
      </c>
      <c r="N333" s="17">
        <v>0.16902141180843969</v>
      </c>
      <c r="O333" s="17">
        <v>0.34178179552393562</v>
      </c>
      <c r="P333" s="17">
        <v>0.19424518407594021</v>
      </c>
      <c r="Q333" s="17">
        <v>0.1488996606431823</v>
      </c>
      <c r="R333" s="17">
        <v>0.1543321946167921</v>
      </c>
      <c r="S333" s="17">
        <v>0.15126495632729081</v>
      </c>
      <c r="T333" s="17">
        <v>0.1851879842437765</v>
      </c>
      <c r="U333" s="17">
        <v>0.11401529746981021</v>
      </c>
      <c r="V333" s="17">
        <v>0.1844525255982967</v>
      </c>
      <c r="W333" s="17">
        <v>0.20788531885492051</v>
      </c>
      <c r="X333" s="17">
        <v>0.2257689478273199</v>
      </c>
      <c r="Y333" s="17">
        <v>0.1843874735224596</v>
      </c>
      <c r="AA333" s="17">
        <v>9.1898018345168822E-2</v>
      </c>
      <c r="AB333" s="17">
        <v>0.12534742624007111</v>
      </c>
      <c r="AC333" s="17">
        <v>0.1617924204379742</v>
      </c>
      <c r="AD333" s="17">
        <v>0.1893482863450395</v>
      </c>
      <c r="AE333" s="17">
        <v>0.19837674078184811</v>
      </c>
      <c r="AF333" s="17">
        <v>0.17409163707455991</v>
      </c>
      <c r="AG333" s="17">
        <v>0.34016739244565358</v>
      </c>
      <c r="AH333" s="17">
        <v>0.2092060962462943</v>
      </c>
      <c r="AI333" s="17">
        <v>0.28411120589587058</v>
      </c>
    </row>
    <row r="334" spans="2:35" ht="16" x14ac:dyDescent="0.2">
      <c r="B334" s="16" t="s">
        <v>75</v>
      </c>
      <c r="C334" s="17">
        <v>6.578266892834253E-2</v>
      </c>
      <c r="D334" s="17">
        <v>6.2946713356858239E-2</v>
      </c>
      <c r="E334" s="17">
        <v>3.5885685765368193E-2</v>
      </c>
      <c r="F334" s="17">
        <v>6.5959792874347251E-2</v>
      </c>
      <c r="G334" s="17">
        <v>5.1181931972411228E-2</v>
      </c>
      <c r="H334" s="17">
        <v>6.7956514128142215E-2</v>
      </c>
      <c r="I334" s="17">
        <v>0.1021812081519179</v>
      </c>
      <c r="K334" s="17">
        <v>4.5628001793693918E-2</v>
      </c>
      <c r="L334" s="17">
        <v>8.5015287963249017E-2</v>
      </c>
      <c r="N334" s="17">
        <v>9.8037682447259314E-2</v>
      </c>
      <c r="O334" s="17">
        <v>5.1812248660430882E-2</v>
      </c>
      <c r="P334" s="17">
        <v>9.6702773021354368E-2</v>
      </c>
      <c r="Q334" s="17">
        <v>6.0795352989799482E-2</v>
      </c>
      <c r="R334" s="17">
        <v>5.9368564142509857E-2</v>
      </c>
      <c r="S334" s="17">
        <v>5.1843630065178371E-2</v>
      </c>
      <c r="T334" s="17">
        <v>4.3143997590230222E-2</v>
      </c>
      <c r="U334" s="17">
        <v>6.8776752019311146E-2</v>
      </c>
      <c r="V334" s="17">
        <v>4.0750447880057772E-2</v>
      </c>
      <c r="W334" s="17">
        <v>7.8960533887750789E-2</v>
      </c>
      <c r="X334" s="17">
        <v>8.8293843199307748E-2</v>
      </c>
      <c r="Y334" s="17">
        <v>5.8088777863356172E-2</v>
      </c>
      <c r="AA334" s="17">
        <v>4.8789749320540268E-2</v>
      </c>
      <c r="AB334" s="17">
        <v>3.8354236109013617E-2</v>
      </c>
      <c r="AC334" s="17">
        <v>3.3233809885563369E-2</v>
      </c>
      <c r="AD334" s="17">
        <v>4.0279235260660129E-2</v>
      </c>
      <c r="AE334" s="17">
        <v>5.3597218433095797E-2</v>
      </c>
      <c r="AF334" s="17">
        <v>0.13611840985490389</v>
      </c>
      <c r="AG334" s="17">
        <v>0.1331014144158125</v>
      </c>
      <c r="AH334" s="17">
        <v>0.19410330960665401</v>
      </c>
      <c r="AI334" s="17">
        <v>2.777958355212087E-2</v>
      </c>
    </row>
    <row r="336" spans="2:35" ht="80" x14ac:dyDescent="0.2">
      <c r="B336" s="14" t="s">
        <v>137</v>
      </c>
    </row>
    <row r="337" spans="2:35" ht="16" x14ac:dyDescent="0.2">
      <c r="B337" s="15" t="s">
        <v>16</v>
      </c>
    </row>
    <row r="338" spans="2:35" ht="16" x14ac:dyDescent="0.2">
      <c r="B338" s="16" t="s">
        <v>130</v>
      </c>
      <c r="C338" s="17">
        <v>7.5865915963624492E-2</v>
      </c>
      <c r="D338" s="17">
        <v>0.1148332146182358</v>
      </c>
      <c r="E338" s="17">
        <v>0.1179215680622922</v>
      </c>
      <c r="F338" s="17">
        <v>0.1071968357881336</v>
      </c>
      <c r="G338" s="17">
        <v>6.9043486406094784E-2</v>
      </c>
      <c r="H338" s="17">
        <v>2.4591752124126079E-2</v>
      </c>
      <c r="I338" s="17">
        <v>3.0411273443003449E-2</v>
      </c>
      <c r="K338" s="17">
        <v>8.6271978855055637E-2</v>
      </c>
      <c r="L338" s="17">
        <v>6.6143433303402499E-2</v>
      </c>
      <c r="N338" s="17">
        <v>6.0789709342994491E-2</v>
      </c>
      <c r="O338" s="17">
        <v>0</v>
      </c>
      <c r="P338" s="17">
        <v>6.0073160028415631E-2</v>
      </c>
      <c r="Q338" s="17">
        <v>9.7600865947876064E-2</v>
      </c>
      <c r="R338" s="17">
        <v>9.0797962328532766E-2</v>
      </c>
      <c r="S338" s="17">
        <v>0.105038175886369</v>
      </c>
      <c r="T338" s="17">
        <v>6.3664978358472041E-2</v>
      </c>
      <c r="U338" s="17">
        <v>5.8982413944363377E-2</v>
      </c>
      <c r="V338" s="17">
        <v>0.1133046294606755</v>
      </c>
      <c r="W338" s="17">
        <v>7.1388705766222513E-2</v>
      </c>
      <c r="X338" s="17">
        <v>4.7962523308496673E-2</v>
      </c>
      <c r="Y338" s="17">
        <v>7.0426086110033009E-2</v>
      </c>
      <c r="AA338" s="17">
        <v>8.3372123888287686E-2</v>
      </c>
      <c r="AB338" s="17">
        <v>0.112784535177131</v>
      </c>
      <c r="AC338" s="17">
        <v>6.5695033851494083E-2</v>
      </c>
      <c r="AD338" s="17">
        <v>9.8876555546313472E-2</v>
      </c>
      <c r="AE338" s="17">
        <v>6.6014384919076061E-2</v>
      </c>
      <c r="AF338" s="17">
        <v>6.976354754405889E-2</v>
      </c>
      <c r="AG338" s="17">
        <v>3.6596726999393613E-2</v>
      </c>
      <c r="AH338" s="17">
        <v>2.9580010874826229E-2</v>
      </c>
      <c r="AI338" s="17">
        <v>5.6250860567509303E-2</v>
      </c>
    </row>
    <row r="339" spans="2:35" ht="16" x14ac:dyDescent="0.2">
      <c r="B339" s="16" t="s">
        <v>131</v>
      </c>
      <c r="C339" s="17">
        <v>0.2779363978525024</v>
      </c>
      <c r="D339" s="17">
        <v>0.33708833142546057</v>
      </c>
      <c r="E339" s="17">
        <v>0.32836494346285272</v>
      </c>
      <c r="F339" s="17">
        <v>0.29881171629147052</v>
      </c>
      <c r="G339" s="17">
        <v>0.28395358035876173</v>
      </c>
      <c r="H339" s="17">
        <v>0.25566794284573408</v>
      </c>
      <c r="I339" s="17">
        <v>0.19096923276832101</v>
      </c>
      <c r="K339" s="17">
        <v>0.28519278227973982</v>
      </c>
      <c r="L339" s="17">
        <v>0.27248432212977081</v>
      </c>
      <c r="N339" s="17">
        <v>0.29845764140672831</v>
      </c>
      <c r="O339" s="17">
        <v>0.34331171159162682</v>
      </c>
      <c r="P339" s="17">
        <v>0.2188288686941102</v>
      </c>
      <c r="Q339" s="17">
        <v>0.27192966601244217</v>
      </c>
      <c r="R339" s="17">
        <v>0.31378731848546371</v>
      </c>
      <c r="S339" s="17">
        <v>0.2458535401250804</v>
      </c>
      <c r="T339" s="17">
        <v>0.29536528721621502</v>
      </c>
      <c r="U339" s="17">
        <v>0.28518649273058072</v>
      </c>
      <c r="V339" s="17">
        <v>0.31605329760021489</v>
      </c>
      <c r="W339" s="17">
        <v>0.2495426193779921</v>
      </c>
      <c r="X339" s="17">
        <v>0.27794268980670522</v>
      </c>
      <c r="Y339" s="17">
        <v>0.2167856495795587</v>
      </c>
      <c r="AA339" s="17">
        <v>0.30664422174113171</v>
      </c>
      <c r="AB339" s="17">
        <v>0.33808495490877088</v>
      </c>
      <c r="AC339" s="17">
        <v>0.19599488688621411</v>
      </c>
      <c r="AD339" s="17">
        <v>0.23739789169798961</v>
      </c>
      <c r="AE339" s="17">
        <v>0.30659518978836331</v>
      </c>
      <c r="AF339" s="17">
        <v>0.33244874524378037</v>
      </c>
      <c r="AG339" s="17">
        <v>0.22694798026821239</v>
      </c>
      <c r="AH339" s="17">
        <v>0.15901300589647041</v>
      </c>
      <c r="AI339" s="17">
        <v>0.29177896374413032</v>
      </c>
    </row>
    <row r="340" spans="2:35" ht="16" x14ac:dyDescent="0.2">
      <c r="B340" s="16" t="s">
        <v>132</v>
      </c>
      <c r="C340" s="17">
        <v>0.46109746722053102</v>
      </c>
      <c r="D340" s="17">
        <v>0.39238355890329868</v>
      </c>
      <c r="E340" s="17">
        <v>0.40170881258736729</v>
      </c>
      <c r="F340" s="17">
        <v>0.42460355893470397</v>
      </c>
      <c r="G340" s="17">
        <v>0.50167539184448917</v>
      </c>
      <c r="H340" s="17">
        <v>0.49366483189162069</v>
      </c>
      <c r="I340" s="17">
        <v>0.52949466190820771</v>
      </c>
      <c r="K340" s="17">
        <v>0.44198764546934921</v>
      </c>
      <c r="L340" s="17">
        <v>0.47749063892197452</v>
      </c>
      <c r="N340" s="17">
        <v>0.45195639581000863</v>
      </c>
      <c r="O340" s="17">
        <v>0.44788486161941621</v>
      </c>
      <c r="P340" s="17">
        <v>0.38722645685048329</v>
      </c>
      <c r="Q340" s="17">
        <v>0.46942785742001503</v>
      </c>
      <c r="R340" s="17">
        <v>0.45945598359554762</v>
      </c>
      <c r="S340" s="17">
        <v>0.45768909482745929</v>
      </c>
      <c r="T340" s="17">
        <v>0.47671672983316171</v>
      </c>
      <c r="U340" s="17">
        <v>0.51677351382221381</v>
      </c>
      <c r="V340" s="17">
        <v>0.42658249255372088</v>
      </c>
      <c r="W340" s="17">
        <v>0.48088746874717231</v>
      </c>
      <c r="X340" s="17">
        <v>0.40241580266914301</v>
      </c>
      <c r="Y340" s="17">
        <v>0.525879226980425</v>
      </c>
      <c r="AA340" s="17">
        <v>0.45088733926688002</v>
      </c>
      <c r="AB340" s="17">
        <v>0.40822636151214581</v>
      </c>
      <c r="AC340" s="17">
        <v>0.5858133843101565</v>
      </c>
      <c r="AD340" s="17">
        <v>0.48511423275438559</v>
      </c>
      <c r="AE340" s="17">
        <v>0.44169809825723222</v>
      </c>
      <c r="AF340" s="17">
        <v>0.44106273326033091</v>
      </c>
      <c r="AG340" s="17">
        <v>0.45080317476502912</v>
      </c>
      <c r="AH340" s="17">
        <v>0.54286072585431655</v>
      </c>
      <c r="AI340" s="17">
        <v>0.43208190821269649</v>
      </c>
    </row>
    <row r="341" spans="2:35" ht="16" x14ac:dyDescent="0.2">
      <c r="B341" s="16" t="s">
        <v>133</v>
      </c>
      <c r="C341" s="17">
        <v>0.14463120496252721</v>
      </c>
      <c r="D341" s="17">
        <v>9.5725717821157463E-2</v>
      </c>
      <c r="E341" s="17">
        <v>0.11816828749291899</v>
      </c>
      <c r="F341" s="17">
        <v>0.1147878954819095</v>
      </c>
      <c r="G341" s="17">
        <v>0.12648040271437949</v>
      </c>
      <c r="H341" s="17">
        <v>0.1830213824102449</v>
      </c>
      <c r="I341" s="17">
        <v>0.2117660088734595</v>
      </c>
      <c r="K341" s="17">
        <v>0.16093268487855741</v>
      </c>
      <c r="L341" s="17">
        <v>0.12865659804428939</v>
      </c>
      <c r="N341" s="17">
        <v>0.14465617628748281</v>
      </c>
      <c r="O341" s="17">
        <v>0.17308570009868449</v>
      </c>
      <c r="P341" s="17">
        <v>0.2330855298823753</v>
      </c>
      <c r="Q341" s="17">
        <v>0.12459433552573131</v>
      </c>
      <c r="R341" s="17">
        <v>0.1039675763126453</v>
      </c>
      <c r="S341" s="17">
        <v>0.1468740462531514</v>
      </c>
      <c r="T341" s="17">
        <v>0.1354510580044046</v>
      </c>
      <c r="U341" s="17">
        <v>8.8041912876837755E-2</v>
      </c>
      <c r="V341" s="17">
        <v>0.1107847613493337</v>
      </c>
      <c r="W341" s="17">
        <v>0.15982399539166689</v>
      </c>
      <c r="X341" s="17">
        <v>0.20991718310163521</v>
      </c>
      <c r="Y341" s="17">
        <v>0.17944491729032591</v>
      </c>
      <c r="AA341" s="17">
        <v>0.1302479796726401</v>
      </c>
      <c r="AB341" s="17">
        <v>0.11483251476340781</v>
      </c>
      <c r="AC341" s="17">
        <v>0.1326158934885372</v>
      </c>
      <c r="AD341" s="17">
        <v>0.15180052437828331</v>
      </c>
      <c r="AE341" s="17">
        <v>0.1447861832380351</v>
      </c>
      <c r="AF341" s="17">
        <v>0.1196739157903029</v>
      </c>
      <c r="AG341" s="17">
        <v>0.2049761896241204</v>
      </c>
      <c r="AH341" s="17">
        <v>0.1599640268034466</v>
      </c>
      <c r="AI341" s="17">
        <v>0.20073887626049899</v>
      </c>
    </row>
    <row r="342" spans="2:35" ht="16" x14ac:dyDescent="0.2">
      <c r="B342" s="16" t="s">
        <v>75</v>
      </c>
      <c r="C342" s="17">
        <v>4.0469014000814797E-2</v>
      </c>
      <c r="D342" s="17">
        <v>5.9969177231847269E-2</v>
      </c>
      <c r="E342" s="17">
        <v>3.3836388394568748E-2</v>
      </c>
      <c r="F342" s="17">
        <v>5.4599993503782411E-2</v>
      </c>
      <c r="G342" s="17">
        <v>1.884713867627489E-2</v>
      </c>
      <c r="H342" s="17">
        <v>4.3054090728274062E-2</v>
      </c>
      <c r="I342" s="17">
        <v>3.7358823007008352E-2</v>
      </c>
      <c r="K342" s="17">
        <v>2.561490851729805E-2</v>
      </c>
      <c r="L342" s="17">
        <v>5.5225007600562898E-2</v>
      </c>
      <c r="N342" s="17">
        <v>4.4140077152785687E-2</v>
      </c>
      <c r="O342" s="17">
        <v>3.571772669027265E-2</v>
      </c>
      <c r="P342" s="17">
        <v>0.10078598454461569</v>
      </c>
      <c r="Q342" s="17">
        <v>3.6447275093935652E-2</v>
      </c>
      <c r="R342" s="17">
        <v>3.1991159277810717E-2</v>
      </c>
      <c r="S342" s="17">
        <v>4.4545142907939803E-2</v>
      </c>
      <c r="T342" s="17">
        <v>2.8801946587746631E-2</v>
      </c>
      <c r="U342" s="17">
        <v>5.1015666626004409E-2</v>
      </c>
      <c r="V342" s="17">
        <v>3.3274819036054837E-2</v>
      </c>
      <c r="W342" s="17">
        <v>3.8357210716946102E-2</v>
      </c>
      <c r="X342" s="17">
        <v>6.1761801114019833E-2</v>
      </c>
      <c r="Y342" s="17">
        <v>7.4641200396572613E-3</v>
      </c>
      <c r="AA342" s="17">
        <v>2.884833543106035E-2</v>
      </c>
      <c r="AB342" s="17">
        <v>2.607163363854462E-2</v>
      </c>
      <c r="AC342" s="17">
        <v>1.988080146359817E-2</v>
      </c>
      <c r="AD342" s="17">
        <v>2.6810795623028148E-2</v>
      </c>
      <c r="AE342" s="17">
        <v>4.0906143797293348E-2</v>
      </c>
      <c r="AF342" s="17">
        <v>3.7051058161527088E-2</v>
      </c>
      <c r="AG342" s="17">
        <v>8.0675928343244482E-2</v>
      </c>
      <c r="AH342" s="17">
        <v>0.1085822305709401</v>
      </c>
      <c r="AI342" s="17">
        <v>1.914939121516479E-2</v>
      </c>
    </row>
    <row r="344" spans="2:35" ht="64" x14ac:dyDescent="0.2">
      <c r="B344" s="14" t="s">
        <v>138</v>
      </c>
    </row>
    <row r="345" spans="2:35" ht="16" x14ac:dyDescent="0.2">
      <c r="B345" s="15" t="s">
        <v>16</v>
      </c>
    </row>
    <row r="346" spans="2:35" ht="16" x14ac:dyDescent="0.2">
      <c r="B346" s="16" t="s">
        <v>130</v>
      </c>
      <c r="C346" s="17">
        <v>8.2392149670075784E-2</v>
      </c>
      <c r="D346" s="17">
        <v>0.13949721901690121</v>
      </c>
      <c r="E346" s="17">
        <v>0.10578538291116971</v>
      </c>
      <c r="F346" s="17">
        <v>0.1016131210648311</v>
      </c>
      <c r="G346" s="17">
        <v>7.9930312435625137E-2</v>
      </c>
      <c r="H346" s="17">
        <v>4.4648252023081932E-2</v>
      </c>
      <c r="I346" s="17">
        <v>3.7275971035406398E-2</v>
      </c>
      <c r="K346" s="17">
        <v>7.9979166956092501E-2</v>
      </c>
      <c r="L346" s="17">
        <v>8.433875766972633E-2</v>
      </c>
      <c r="N346" s="17">
        <v>6.038702267509638E-2</v>
      </c>
      <c r="O346" s="17">
        <v>6.3494963276824246E-2</v>
      </c>
      <c r="P346" s="17">
        <v>8.6380689174856265E-2</v>
      </c>
      <c r="Q346" s="17">
        <v>9.6397597311079705E-2</v>
      </c>
      <c r="R346" s="17">
        <v>9.5374744038007248E-2</v>
      </c>
      <c r="S346" s="17">
        <v>8.0266865951479624E-2</v>
      </c>
      <c r="T346" s="17">
        <v>6.3095589193531906E-2</v>
      </c>
      <c r="U346" s="17">
        <v>9.8747848961938986E-2</v>
      </c>
      <c r="V346" s="17">
        <v>0.1296657580542605</v>
      </c>
      <c r="W346" s="17">
        <v>6.8295454516663814E-2</v>
      </c>
      <c r="X346" s="17">
        <v>7.2141606440668957E-2</v>
      </c>
      <c r="Y346" s="17">
        <v>4.273962185473594E-2</v>
      </c>
      <c r="AA346" s="17">
        <v>8.8424984888021932E-2</v>
      </c>
      <c r="AB346" s="17">
        <v>0.11933789194154409</v>
      </c>
      <c r="AC346" s="17">
        <v>3.85211786127619E-2</v>
      </c>
      <c r="AD346" s="17">
        <v>6.9366695022994612E-2</v>
      </c>
      <c r="AE346" s="17">
        <v>9.7962071537999615E-2</v>
      </c>
      <c r="AF346" s="17">
        <v>0.103649554575808</v>
      </c>
      <c r="AG346" s="17">
        <v>3.3697437523311988E-2</v>
      </c>
      <c r="AH346" s="17">
        <v>4.7551043980257057E-2</v>
      </c>
      <c r="AI346" s="17">
        <v>6.0615686942895618E-2</v>
      </c>
    </row>
    <row r="347" spans="2:35" ht="16" x14ac:dyDescent="0.2">
      <c r="B347" s="16" t="s">
        <v>131</v>
      </c>
      <c r="C347" s="17">
        <v>0.20873022450138681</v>
      </c>
      <c r="D347" s="17">
        <v>0.27615274633176529</v>
      </c>
      <c r="E347" s="17">
        <v>0.27733693873650961</v>
      </c>
      <c r="F347" s="17">
        <v>0.2183725552886337</v>
      </c>
      <c r="G347" s="17">
        <v>0.21377911520226639</v>
      </c>
      <c r="H347" s="17">
        <v>0.1577876508136434</v>
      </c>
      <c r="I347" s="17">
        <v>0.13060860589516321</v>
      </c>
      <c r="K347" s="17">
        <v>0.24186764275043809</v>
      </c>
      <c r="L347" s="17">
        <v>0.17757575902042511</v>
      </c>
      <c r="N347" s="17">
        <v>0.20421200912329041</v>
      </c>
      <c r="O347" s="17">
        <v>0.1716884007690791</v>
      </c>
      <c r="P347" s="17">
        <v>0.15013104627423471</v>
      </c>
      <c r="Q347" s="17">
        <v>0.25691079172360998</v>
      </c>
      <c r="R347" s="17">
        <v>0.23515040559655639</v>
      </c>
      <c r="S347" s="17">
        <v>0.17532361381125519</v>
      </c>
      <c r="T347" s="17">
        <v>0.2215227203381708</v>
      </c>
      <c r="U347" s="17">
        <v>0.2460576179732023</v>
      </c>
      <c r="V347" s="17">
        <v>0.21946630793973329</v>
      </c>
      <c r="W347" s="17">
        <v>0.18841382240156701</v>
      </c>
      <c r="X347" s="17">
        <v>0.18217901029705541</v>
      </c>
      <c r="Y347" s="17">
        <v>0.22273121759393191</v>
      </c>
      <c r="AA347" s="17">
        <v>0.21133922763425439</v>
      </c>
      <c r="AB347" s="17">
        <v>0.23875932518844359</v>
      </c>
      <c r="AC347" s="17">
        <v>0.19043347804206029</v>
      </c>
      <c r="AD347" s="17">
        <v>0.19777509951398831</v>
      </c>
      <c r="AE347" s="17">
        <v>0.25240797270823678</v>
      </c>
      <c r="AF347" s="17">
        <v>0.18424219119816709</v>
      </c>
      <c r="AG347" s="17">
        <v>0.14602512440747151</v>
      </c>
      <c r="AH347" s="17">
        <v>0.1179780307598013</v>
      </c>
      <c r="AI347" s="17">
        <v>0.19147042702611239</v>
      </c>
    </row>
    <row r="348" spans="2:35" ht="16" x14ac:dyDescent="0.2">
      <c r="B348" s="16" t="s">
        <v>132</v>
      </c>
      <c r="C348" s="17">
        <v>0.36756496715507558</v>
      </c>
      <c r="D348" s="17">
        <v>0.3329906342606419</v>
      </c>
      <c r="E348" s="17">
        <v>0.38602429582645509</v>
      </c>
      <c r="F348" s="17">
        <v>0.39923640992948872</v>
      </c>
      <c r="G348" s="17">
        <v>0.41639439340950241</v>
      </c>
      <c r="H348" s="17">
        <v>0.3755045717114357</v>
      </c>
      <c r="I348" s="17">
        <v>0.30476564263835348</v>
      </c>
      <c r="K348" s="17">
        <v>0.34819943723039232</v>
      </c>
      <c r="L348" s="17">
        <v>0.38704437517728091</v>
      </c>
      <c r="N348" s="17">
        <v>0.33670921741858473</v>
      </c>
      <c r="O348" s="17">
        <v>0.35722796735959378</v>
      </c>
      <c r="P348" s="17">
        <v>0.34426663529174978</v>
      </c>
      <c r="Q348" s="17">
        <v>0.3133732415130393</v>
      </c>
      <c r="R348" s="17">
        <v>0.37700719348884698</v>
      </c>
      <c r="S348" s="17">
        <v>0.3834761329238443</v>
      </c>
      <c r="T348" s="17">
        <v>0.35083237986342519</v>
      </c>
      <c r="U348" s="17">
        <v>0.40844289099524012</v>
      </c>
      <c r="V348" s="17">
        <v>0.38511725669502472</v>
      </c>
      <c r="W348" s="17">
        <v>0.39890206532279948</v>
      </c>
      <c r="X348" s="17">
        <v>0.33184472236985613</v>
      </c>
      <c r="Y348" s="17">
        <v>0.34410959973401339</v>
      </c>
      <c r="AA348" s="17">
        <v>0.38832488299791051</v>
      </c>
      <c r="AB348" s="17">
        <v>0.4049397998352478</v>
      </c>
      <c r="AC348" s="17">
        <v>0.43692599972561358</v>
      </c>
      <c r="AD348" s="17">
        <v>0.33526853703084147</v>
      </c>
      <c r="AE348" s="17">
        <v>0.34240295732882442</v>
      </c>
      <c r="AF348" s="17">
        <v>0.39267543193698717</v>
      </c>
      <c r="AG348" s="17">
        <v>0.32038102381174649</v>
      </c>
      <c r="AH348" s="17">
        <v>0.3577477241087717</v>
      </c>
      <c r="AI348" s="17">
        <v>0.3327982941770416</v>
      </c>
    </row>
    <row r="349" spans="2:35" ht="16" x14ac:dyDescent="0.2">
      <c r="B349" s="16" t="s">
        <v>133</v>
      </c>
      <c r="C349" s="17">
        <v>0.28397863215470831</v>
      </c>
      <c r="D349" s="17">
        <v>0.19116639317423231</v>
      </c>
      <c r="E349" s="17">
        <v>0.20095849434184071</v>
      </c>
      <c r="F349" s="17">
        <v>0.21256046612617829</v>
      </c>
      <c r="G349" s="17">
        <v>0.24837724618495891</v>
      </c>
      <c r="H349" s="17">
        <v>0.36942442316332541</v>
      </c>
      <c r="I349" s="17">
        <v>0.44247476338800479</v>
      </c>
      <c r="K349" s="17">
        <v>0.29262781616930411</v>
      </c>
      <c r="L349" s="17">
        <v>0.27381448928513219</v>
      </c>
      <c r="N349" s="17">
        <v>0.3512730572696528</v>
      </c>
      <c r="O349" s="17">
        <v>0.31045730751028983</v>
      </c>
      <c r="P349" s="17">
        <v>0.31121212588926922</v>
      </c>
      <c r="Q349" s="17">
        <v>0.29772502956566937</v>
      </c>
      <c r="R349" s="17">
        <v>0.2270665323090621</v>
      </c>
      <c r="S349" s="17">
        <v>0.28383786210411088</v>
      </c>
      <c r="T349" s="17">
        <v>0.34354882963059308</v>
      </c>
      <c r="U349" s="17">
        <v>0.16672502667334541</v>
      </c>
      <c r="V349" s="17">
        <v>0.23630392525715191</v>
      </c>
      <c r="W349" s="17">
        <v>0.28944823638705242</v>
      </c>
      <c r="X349" s="17">
        <v>0.33609618642103972</v>
      </c>
      <c r="Y349" s="17">
        <v>0.34800450296441199</v>
      </c>
      <c r="AA349" s="17">
        <v>0.27904247807067928</v>
      </c>
      <c r="AB349" s="17">
        <v>0.22173563434578231</v>
      </c>
      <c r="AC349" s="17">
        <v>0.29942391767999338</v>
      </c>
      <c r="AD349" s="17">
        <v>0.3301554266385483</v>
      </c>
      <c r="AE349" s="17">
        <v>0.26159732363224358</v>
      </c>
      <c r="AF349" s="17">
        <v>0.30269242745099961</v>
      </c>
      <c r="AG349" s="17">
        <v>0.37866877012047923</v>
      </c>
      <c r="AH349" s="17">
        <v>0.3047746835875445</v>
      </c>
      <c r="AI349" s="17">
        <v>0.32586575335000167</v>
      </c>
    </row>
    <row r="350" spans="2:35" ht="16" x14ac:dyDescent="0.2">
      <c r="B350" s="16" t="s">
        <v>75</v>
      </c>
      <c r="C350" s="17">
        <v>5.7334026518753488E-2</v>
      </c>
      <c r="D350" s="17">
        <v>6.019300721645926E-2</v>
      </c>
      <c r="E350" s="17">
        <v>2.9894888184025071E-2</v>
      </c>
      <c r="F350" s="17">
        <v>6.821744759086823E-2</v>
      </c>
      <c r="G350" s="17">
        <v>4.1518932767647267E-2</v>
      </c>
      <c r="H350" s="17">
        <v>5.263510228851364E-2</v>
      </c>
      <c r="I350" s="17">
        <v>8.4875017043072126E-2</v>
      </c>
      <c r="K350" s="17">
        <v>3.7325936893773018E-2</v>
      </c>
      <c r="L350" s="17">
        <v>7.722661884743566E-2</v>
      </c>
      <c r="N350" s="17">
        <v>4.7418693513375583E-2</v>
      </c>
      <c r="O350" s="17">
        <v>9.7131361084213094E-2</v>
      </c>
      <c r="P350" s="17">
        <v>0.10800950336989019</v>
      </c>
      <c r="Q350" s="17">
        <v>3.5593339886601773E-2</v>
      </c>
      <c r="R350" s="17">
        <v>6.5401124567527127E-2</v>
      </c>
      <c r="S350" s="17">
        <v>7.7095525209309859E-2</v>
      </c>
      <c r="T350" s="17">
        <v>2.1000480974279041E-2</v>
      </c>
      <c r="U350" s="17">
        <v>8.0026615396273301E-2</v>
      </c>
      <c r="V350" s="17">
        <v>2.9446752053829409E-2</v>
      </c>
      <c r="W350" s="17">
        <v>5.4940421371917153E-2</v>
      </c>
      <c r="X350" s="17">
        <v>7.7738474471379604E-2</v>
      </c>
      <c r="Y350" s="17">
        <v>4.241505785290671E-2</v>
      </c>
      <c r="AA350" s="17">
        <v>3.2868426409133761E-2</v>
      </c>
      <c r="AB350" s="17">
        <v>1.5227348688982199E-2</v>
      </c>
      <c r="AC350" s="17">
        <v>3.4695425939570687E-2</v>
      </c>
      <c r="AD350" s="17">
        <v>6.7434241793627434E-2</v>
      </c>
      <c r="AE350" s="17">
        <v>4.5629674792695571E-2</v>
      </c>
      <c r="AF350" s="17">
        <v>1.674039483803836E-2</v>
      </c>
      <c r="AG350" s="17">
        <v>0.1212276441369909</v>
      </c>
      <c r="AH350" s="17">
        <v>0.17194851756362539</v>
      </c>
      <c r="AI350" s="17">
        <v>8.9249838503948672E-2</v>
      </c>
    </row>
    <row r="352" spans="2:35" ht="48" x14ac:dyDescent="0.2">
      <c r="B352" s="14" t="s">
        <v>139</v>
      </c>
    </row>
    <row r="353" spans="2:35" ht="16" x14ac:dyDescent="0.2">
      <c r="B353" s="15" t="s">
        <v>16</v>
      </c>
    </row>
    <row r="354" spans="2:35" ht="16" x14ac:dyDescent="0.2">
      <c r="B354" s="16" t="s">
        <v>130</v>
      </c>
      <c r="C354" s="17">
        <v>9.9720376377863032E-2</v>
      </c>
      <c r="D354" s="17">
        <v>0.14640860119017399</v>
      </c>
      <c r="E354" s="17">
        <v>0.13718235213344171</v>
      </c>
      <c r="F354" s="17">
        <v>0.1337257045282032</v>
      </c>
      <c r="G354" s="17">
        <v>8.2912741627074335E-2</v>
      </c>
      <c r="H354" s="17">
        <v>4.8430737596969198E-2</v>
      </c>
      <c r="I354" s="17">
        <v>5.8849688946133641E-2</v>
      </c>
      <c r="K354" s="17">
        <v>0.10421992483362701</v>
      </c>
      <c r="L354" s="17">
        <v>9.5911192297041897E-2</v>
      </c>
      <c r="N354" s="17">
        <v>7.2013077441619375E-2</v>
      </c>
      <c r="O354" s="17">
        <v>9.1681161603569108E-2</v>
      </c>
      <c r="P354" s="17">
        <v>0.10150734363586141</v>
      </c>
      <c r="Q354" s="17">
        <v>0.1113379948755366</v>
      </c>
      <c r="R354" s="17">
        <v>0.1201721092329439</v>
      </c>
      <c r="S354" s="17">
        <v>8.3724163635297985E-2</v>
      </c>
      <c r="T354" s="17">
        <v>0.1061380673888167</v>
      </c>
      <c r="U354" s="17">
        <v>0.1142689120859051</v>
      </c>
      <c r="V354" s="17">
        <v>0.1326159401753785</v>
      </c>
      <c r="W354" s="17">
        <v>8.8754956764912074E-2</v>
      </c>
      <c r="X354" s="17">
        <v>7.747513694024033E-2</v>
      </c>
      <c r="Y354" s="17">
        <v>7.788006155479274E-2</v>
      </c>
      <c r="AA354" s="17">
        <v>9.1972285887854568E-2</v>
      </c>
      <c r="AB354" s="17">
        <v>0.13880945695385841</v>
      </c>
      <c r="AC354" s="17">
        <v>5.9607524423957017E-2</v>
      </c>
      <c r="AD354" s="17">
        <v>0.10754781589102359</v>
      </c>
      <c r="AE354" s="17">
        <v>0.1206404763349249</v>
      </c>
      <c r="AF354" s="17">
        <v>5.149906538811503E-2</v>
      </c>
      <c r="AG354" s="17">
        <v>5.5895282934307511E-2</v>
      </c>
      <c r="AH354" s="17">
        <v>4.1113163794664717E-2</v>
      </c>
      <c r="AI354" s="17">
        <v>0.1015146887500618</v>
      </c>
    </row>
    <row r="355" spans="2:35" ht="16" x14ac:dyDescent="0.2">
      <c r="B355" s="16" t="s">
        <v>131</v>
      </c>
      <c r="C355" s="17">
        <v>0.23736575728782389</v>
      </c>
      <c r="D355" s="17">
        <v>0.29985734939249309</v>
      </c>
      <c r="E355" s="17">
        <v>0.29122809031759128</v>
      </c>
      <c r="F355" s="17">
        <v>0.24100057243741371</v>
      </c>
      <c r="G355" s="17">
        <v>0.22351674644753819</v>
      </c>
      <c r="H355" s="17">
        <v>0.20659418526506251</v>
      </c>
      <c r="I355" s="17">
        <v>0.18123403833541329</v>
      </c>
      <c r="K355" s="17">
        <v>0.24953330875620969</v>
      </c>
      <c r="L355" s="17">
        <v>0.22687453678979169</v>
      </c>
      <c r="N355" s="17">
        <v>0.2449400031975138</v>
      </c>
      <c r="O355" s="17">
        <v>0.22332588500267689</v>
      </c>
      <c r="P355" s="17">
        <v>0.1882227303565577</v>
      </c>
      <c r="Q355" s="17">
        <v>0.21840148444618021</v>
      </c>
      <c r="R355" s="17">
        <v>0.27271032851296018</v>
      </c>
      <c r="S355" s="17">
        <v>0.25367043069115319</v>
      </c>
      <c r="T355" s="17">
        <v>0.21644406799817781</v>
      </c>
      <c r="U355" s="17">
        <v>0.24019793836207479</v>
      </c>
      <c r="V355" s="17">
        <v>0.26480719336284347</v>
      </c>
      <c r="W355" s="17">
        <v>0.19900073940465979</v>
      </c>
      <c r="X355" s="17">
        <v>0.2594535975207799</v>
      </c>
      <c r="Y355" s="17">
        <v>0.2189958614136534</v>
      </c>
      <c r="AA355" s="17">
        <v>0.26337588269846579</v>
      </c>
      <c r="AB355" s="17">
        <v>0.27909398600580732</v>
      </c>
      <c r="AC355" s="17">
        <v>0.26173044429874942</v>
      </c>
      <c r="AD355" s="17">
        <v>0.23726276437937571</v>
      </c>
      <c r="AE355" s="17">
        <v>0.2366591708308553</v>
      </c>
      <c r="AF355" s="17">
        <v>0.2842940667588017</v>
      </c>
      <c r="AG355" s="17">
        <v>0.17271862178892691</v>
      </c>
      <c r="AH355" s="17">
        <v>0.16415509078798429</v>
      </c>
      <c r="AI355" s="17">
        <v>0.16230322585926779</v>
      </c>
    </row>
    <row r="356" spans="2:35" ht="16" x14ac:dyDescent="0.2">
      <c r="B356" s="16" t="s">
        <v>132</v>
      </c>
      <c r="C356" s="17">
        <v>0.3772167997353274</v>
      </c>
      <c r="D356" s="17">
        <v>0.29121388905127688</v>
      </c>
      <c r="E356" s="17">
        <v>0.3279196324002549</v>
      </c>
      <c r="F356" s="17">
        <v>0.38741717719119662</v>
      </c>
      <c r="G356" s="17">
        <v>0.45589840596976089</v>
      </c>
      <c r="H356" s="17">
        <v>0.41252888320911341</v>
      </c>
      <c r="I356" s="17">
        <v>0.37818163479047229</v>
      </c>
      <c r="K356" s="17">
        <v>0.36333660530538597</v>
      </c>
      <c r="L356" s="17">
        <v>0.39049447174673929</v>
      </c>
      <c r="N356" s="17">
        <v>0.37809814067930569</v>
      </c>
      <c r="O356" s="17">
        <v>0.36069151742056982</v>
      </c>
      <c r="P356" s="17">
        <v>0.36560930940157688</v>
      </c>
      <c r="Q356" s="17">
        <v>0.46953274967133918</v>
      </c>
      <c r="R356" s="17">
        <v>0.39178315735929459</v>
      </c>
      <c r="S356" s="17">
        <v>0.33229700458494771</v>
      </c>
      <c r="T356" s="17">
        <v>0.37999887534628501</v>
      </c>
      <c r="U356" s="17">
        <v>0.39802064085378558</v>
      </c>
      <c r="V356" s="17">
        <v>0.33815793274106509</v>
      </c>
      <c r="W356" s="17">
        <v>0.42322718660032271</v>
      </c>
      <c r="X356" s="17">
        <v>0.29770463949957249</v>
      </c>
      <c r="Y356" s="17">
        <v>0.41097517979510167</v>
      </c>
      <c r="AA356" s="17">
        <v>0.44548527178987041</v>
      </c>
      <c r="AB356" s="17">
        <v>0.37238924663933171</v>
      </c>
      <c r="AC356" s="17">
        <v>0.35950606045650552</v>
      </c>
      <c r="AD356" s="17">
        <v>0.31285688292839281</v>
      </c>
      <c r="AE356" s="17">
        <v>0.37078728709466668</v>
      </c>
      <c r="AF356" s="17">
        <v>0.37154989271633032</v>
      </c>
      <c r="AG356" s="17">
        <v>0.37327471314521021</v>
      </c>
      <c r="AH356" s="17">
        <v>0.39541715613684059</v>
      </c>
      <c r="AI356" s="17">
        <v>0.40879783533440978</v>
      </c>
    </row>
    <row r="357" spans="2:35" ht="16" x14ac:dyDescent="0.2">
      <c r="B357" s="16" t="s">
        <v>133</v>
      </c>
      <c r="C357" s="17">
        <v>0.24640163590685671</v>
      </c>
      <c r="D357" s="17">
        <v>0.22566823766611319</v>
      </c>
      <c r="E357" s="17">
        <v>0.2257289000341797</v>
      </c>
      <c r="F357" s="17">
        <v>0.17455643818921029</v>
      </c>
      <c r="G357" s="17">
        <v>0.2100057633851358</v>
      </c>
      <c r="H357" s="17">
        <v>0.29770907102677813</v>
      </c>
      <c r="I357" s="17">
        <v>0.33045487799037548</v>
      </c>
      <c r="K357" s="17">
        <v>0.25628522077140198</v>
      </c>
      <c r="L357" s="17">
        <v>0.2348093928834199</v>
      </c>
      <c r="N357" s="17">
        <v>0.27438625287327101</v>
      </c>
      <c r="O357" s="17">
        <v>0.27644711434349761</v>
      </c>
      <c r="P357" s="17">
        <v>0.29583192697648752</v>
      </c>
      <c r="Q357" s="17">
        <v>0.1631350126206918</v>
      </c>
      <c r="R357" s="17">
        <v>0.1790397248496908</v>
      </c>
      <c r="S357" s="17">
        <v>0.28491069486579912</v>
      </c>
      <c r="T357" s="17">
        <v>0.26996855277922011</v>
      </c>
      <c r="U357" s="17">
        <v>0.18545488414825939</v>
      </c>
      <c r="V357" s="17">
        <v>0.22371224033304241</v>
      </c>
      <c r="W357" s="17">
        <v>0.24145805499512779</v>
      </c>
      <c r="X357" s="17">
        <v>0.32185547530644582</v>
      </c>
      <c r="Y357" s="17">
        <v>0.28468477719679491</v>
      </c>
      <c r="AA357" s="17">
        <v>0.16537159866704809</v>
      </c>
      <c r="AB357" s="17">
        <v>0.18072498358356071</v>
      </c>
      <c r="AC357" s="17">
        <v>0.3047174019691482</v>
      </c>
      <c r="AD357" s="17">
        <v>0.31093470538269319</v>
      </c>
      <c r="AE357" s="17">
        <v>0.2418222852090478</v>
      </c>
      <c r="AF357" s="17">
        <v>0.25741282861462711</v>
      </c>
      <c r="AG357" s="17">
        <v>0.32619744280411711</v>
      </c>
      <c r="AH357" s="17">
        <v>0.27667942299126841</v>
      </c>
      <c r="AI357" s="17">
        <v>0.31818464047679967</v>
      </c>
    </row>
    <row r="358" spans="2:35" ht="16" x14ac:dyDescent="0.2">
      <c r="B358" s="16" t="s">
        <v>75</v>
      </c>
      <c r="C358" s="17">
        <v>3.9295430692128923E-2</v>
      </c>
      <c r="D358" s="17">
        <v>3.6851922699942662E-2</v>
      </c>
      <c r="E358" s="17">
        <v>1.7941025114532369E-2</v>
      </c>
      <c r="F358" s="17">
        <v>6.3300107653976312E-2</v>
      </c>
      <c r="G358" s="17">
        <v>2.7666342570490811E-2</v>
      </c>
      <c r="H358" s="17">
        <v>3.4737122902076818E-2</v>
      </c>
      <c r="I358" s="17">
        <v>5.1279759937605272E-2</v>
      </c>
      <c r="K358" s="17">
        <v>2.6624940333375331E-2</v>
      </c>
      <c r="L358" s="17">
        <v>5.1910406283007207E-2</v>
      </c>
      <c r="N358" s="17">
        <v>3.0562525808290001E-2</v>
      </c>
      <c r="O358" s="17">
        <v>4.785432162968669E-2</v>
      </c>
      <c r="P358" s="17">
        <v>4.8828689629516607E-2</v>
      </c>
      <c r="Q358" s="17">
        <v>3.7592758386252527E-2</v>
      </c>
      <c r="R358" s="17">
        <v>3.6294680045110349E-2</v>
      </c>
      <c r="S358" s="17">
        <v>4.539770622280169E-2</v>
      </c>
      <c r="T358" s="17">
        <v>2.7450436487500469E-2</v>
      </c>
      <c r="U358" s="17">
        <v>6.2057624549975043E-2</v>
      </c>
      <c r="V358" s="17">
        <v>4.0706693387670127E-2</v>
      </c>
      <c r="W358" s="17">
        <v>4.7559062234977578E-2</v>
      </c>
      <c r="X358" s="17">
        <v>4.3511150732961391E-2</v>
      </c>
      <c r="Y358" s="17">
        <v>7.4641200396572613E-3</v>
      </c>
      <c r="AA358" s="17">
        <v>3.3794960956761093E-2</v>
      </c>
      <c r="AB358" s="17">
        <v>2.898232681744194E-2</v>
      </c>
      <c r="AC358" s="17">
        <v>1.44385688516399E-2</v>
      </c>
      <c r="AD358" s="17">
        <v>3.13978314185148E-2</v>
      </c>
      <c r="AE358" s="17">
        <v>3.0090780530505269E-2</v>
      </c>
      <c r="AF358" s="17">
        <v>3.5244146522126013E-2</v>
      </c>
      <c r="AG358" s="17">
        <v>7.1913939327438364E-2</v>
      </c>
      <c r="AH358" s="17">
        <v>0.122635166289242</v>
      </c>
      <c r="AI358" s="17">
        <v>9.1996095794607997E-3</v>
      </c>
    </row>
    <row r="360" spans="2:35" ht="64" x14ac:dyDescent="0.2">
      <c r="B360" s="14" t="s">
        <v>140</v>
      </c>
    </row>
    <row r="361" spans="2:35" ht="16" x14ac:dyDescent="0.2">
      <c r="B361" s="15" t="s">
        <v>16</v>
      </c>
    </row>
    <row r="362" spans="2:35" ht="16" x14ac:dyDescent="0.2">
      <c r="B362" s="16" t="s">
        <v>130</v>
      </c>
      <c r="C362" s="17">
        <v>4.6031393811116317E-2</v>
      </c>
      <c r="D362" s="17">
        <v>9.8295179489059303E-2</v>
      </c>
      <c r="E362" s="17">
        <v>8.5562011843235766E-2</v>
      </c>
      <c r="F362" s="17">
        <v>5.5174122754983672E-2</v>
      </c>
      <c r="G362" s="17">
        <v>3.7245485271299679E-2</v>
      </c>
      <c r="H362" s="17">
        <v>6.7744147289907006E-3</v>
      </c>
      <c r="I362" s="17">
        <v>5.370125403189303E-3</v>
      </c>
      <c r="K362" s="17">
        <v>4.8739094791263003E-2</v>
      </c>
      <c r="L362" s="17">
        <v>4.2758929005750568E-2</v>
      </c>
      <c r="N362" s="17">
        <v>6.6242405915122676E-2</v>
      </c>
      <c r="O362" s="17">
        <v>3.0200885742900089E-2</v>
      </c>
      <c r="P362" s="17">
        <v>1.908277397991405E-2</v>
      </c>
      <c r="Q362" s="17">
        <v>5.9767307447182227E-2</v>
      </c>
      <c r="R362" s="17">
        <v>5.5153721370935993E-2</v>
      </c>
      <c r="S362" s="17">
        <v>4.6494962456112808E-2</v>
      </c>
      <c r="T362" s="17">
        <v>0</v>
      </c>
      <c r="U362" s="17">
        <v>6.5807089805726471E-2</v>
      </c>
      <c r="V362" s="17">
        <v>4.7399849030882582E-2</v>
      </c>
      <c r="W362" s="17">
        <v>2.9894207456575561E-2</v>
      </c>
      <c r="X362" s="17">
        <v>5.3023513983677932E-2</v>
      </c>
      <c r="Y362" s="17">
        <v>5.9242114469367349E-2</v>
      </c>
      <c r="AA362" s="17">
        <v>3.8526289594497713E-2</v>
      </c>
      <c r="AB362" s="17">
        <v>7.4837460658151334E-2</v>
      </c>
      <c r="AC362" s="17">
        <v>2.0585377489192268E-2</v>
      </c>
      <c r="AD362" s="17">
        <v>4.4320168593065347E-2</v>
      </c>
      <c r="AE362" s="17">
        <v>4.3991518055579909E-2</v>
      </c>
      <c r="AF362" s="17">
        <v>8.6330501803568882E-2</v>
      </c>
      <c r="AG362" s="17">
        <v>1.979817399672729E-2</v>
      </c>
      <c r="AH362" s="17">
        <v>2.263870865546758E-2</v>
      </c>
      <c r="AI362" s="17">
        <v>5.5462169597527082E-2</v>
      </c>
    </row>
    <row r="363" spans="2:35" ht="16" x14ac:dyDescent="0.2">
      <c r="B363" s="16" t="s">
        <v>131</v>
      </c>
      <c r="C363" s="17">
        <v>0.13212406413562749</v>
      </c>
      <c r="D363" s="17">
        <v>0.24264401562445759</v>
      </c>
      <c r="E363" s="17">
        <v>0.24438627050790371</v>
      </c>
      <c r="F363" s="17">
        <v>0.1896395761509492</v>
      </c>
      <c r="G363" s="17">
        <v>9.5165221077745304E-2</v>
      </c>
      <c r="H363" s="17">
        <v>2.7440712506888829E-2</v>
      </c>
      <c r="I363" s="17">
        <v>2.140664694961263E-2</v>
      </c>
      <c r="K363" s="17">
        <v>0.1321098843864229</v>
      </c>
      <c r="L363" s="17">
        <v>0.1320643453469284</v>
      </c>
      <c r="N363" s="17">
        <v>7.7320534285593032E-2</v>
      </c>
      <c r="O363" s="17">
        <v>7.7621349884341884E-2</v>
      </c>
      <c r="P363" s="17">
        <v>0.14636949664995169</v>
      </c>
      <c r="Q363" s="17">
        <v>0.1315579034141918</v>
      </c>
      <c r="R363" s="17">
        <v>0.1160536927342548</v>
      </c>
      <c r="S363" s="17">
        <v>0.1490436358485146</v>
      </c>
      <c r="T363" s="17">
        <v>0.17749998109907331</v>
      </c>
      <c r="U363" s="17">
        <v>0.13615059259097689</v>
      </c>
      <c r="V363" s="17">
        <v>0.22904183264322189</v>
      </c>
      <c r="W363" s="17">
        <v>9.6791751870471357E-2</v>
      </c>
      <c r="X363" s="17">
        <v>7.7907260742510448E-2</v>
      </c>
      <c r="Y363" s="17">
        <v>0.1110246787881268</v>
      </c>
      <c r="AA363" s="17">
        <v>0.14762206165410849</v>
      </c>
      <c r="AB363" s="17">
        <v>0.1732364121857381</v>
      </c>
      <c r="AC363" s="17">
        <v>7.8898045775431372E-2</v>
      </c>
      <c r="AD363" s="17">
        <v>0.19018776435876819</v>
      </c>
      <c r="AE363" s="17">
        <v>0.1245264837912244</v>
      </c>
      <c r="AF363" s="17">
        <v>6.6100824604919242E-2</v>
      </c>
      <c r="AG363" s="17">
        <v>8.3122783291620095E-2</v>
      </c>
      <c r="AH363" s="17">
        <v>4.5375667169576347E-2</v>
      </c>
      <c r="AI363" s="17">
        <v>0.16116806156651289</v>
      </c>
    </row>
    <row r="364" spans="2:35" ht="16" x14ac:dyDescent="0.2">
      <c r="B364" s="16" t="s">
        <v>132</v>
      </c>
      <c r="C364" s="17">
        <v>0.33207468987108563</v>
      </c>
      <c r="D364" s="17">
        <v>0.443761287649444</v>
      </c>
      <c r="E364" s="17">
        <v>0.42691328751103108</v>
      </c>
      <c r="F364" s="17">
        <v>0.38169782977366451</v>
      </c>
      <c r="G364" s="17">
        <v>0.41833726142523181</v>
      </c>
      <c r="H364" s="17">
        <v>0.25484977216386728</v>
      </c>
      <c r="I364" s="17">
        <v>0.1224260643091068</v>
      </c>
      <c r="K364" s="17">
        <v>0.3056178809897625</v>
      </c>
      <c r="L364" s="17">
        <v>0.35663784664532722</v>
      </c>
      <c r="N364" s="17">
        <v>0.29641897739767731</v>
      </c>
      <c r="O364" s="17">
        <v>0.34909731696128871</v>
      </c>
      <c r="P364" s="17">
        <v>0.35512716354118667</v>
      </c>
      <c r="Q364" s="17">
        <v>0.45795410369077871</v>
      </c>
      <c r="R364" s="17">
        <v>0.33612361561855808</v>
      </c>
      <c r="S364" s="17">
        <v>0.27451908070389658</v>
      </c>
      <c r="T364" s="17">
        <v>0.35608417552617272</v>
      </c>
      <c r="U364" s="17">
        <v>0.3926621937622834</v>
      </c>
      <c r="V364" s="17">
        <v>0.34837618545357563</v>
      </c>
      <c r="W364" s="17">
        <v>0.33016172287516582</v>
      </c>
      <c r="X364" s="17">
        <v>0.29093953602264139</v>
      </c>
      <c r="Y364" s="17">
        <v>0.27410671570596701</v>
      </c>
      <c r="AA364" s="17">
        <v>0.31513372302829989</v>
      </c>
      <c r="AB364" s="17">
        <v>0.35099036867781491</v>
      </c>
      <c r="AC364" s="17">
        <v>0.31694727553759611</v>
      </c>
      <c r="AD364" s="17">
        <v>0.37136429758001033</v>
      </c>
      <c r="AE364" s="17">
        <v>0.28523450569311881</v>
      </c>
      <c r="AF364" s="17">
        <v>0.39024108200204899</v>
      </c>
      <c r="AG364" s="17">
        <v>0.32465811603595429</v>
      </c>
      <c r="AH364" s="17">
        <v>0.3695358748131426</v>
      </c>
      <c r="AI364" s="17">
        <v>0.35843911235095272</v>
      </c>
    </row>
    <row r="365" spans="2:35" ht="16" x14ac:dyDescent="0.2">
      <c r="B365" s="16" t="s">
        <v>133</v>
      </c>
      <c r="C365" s="17">
        <v>0.41461748317543162</v>
      </c>
      <c r="D365" s="17">
        <v>0.15210074148553809</v>
      </c>
      <c r="E365" s="17">
        <v>0.20956753925751079</v>
      </c>
      <c r="F365" s="17">
        <v>0.30711260113733591</v>
      </c>
      <c r="G365" s="17">
        <v>0.39957278626519621</v>
      </c>
      <c r="H365" s="17">
        <v>0.59238880847782882</v>
      </c>
      <c r="I365" s="17">
        <v>0.73517700844493716</v>
      </c>
      <c r="K365" s="17">
        <v>0.45870601339096551</v>
      </c>
      <c r="L365" s="17">
        <v>0.3730788341154912</v>
      </c>
      <c r="N365" s="17">
        <v>0.4987307319530867</v>
      </c>
      <c r="O365" s="17">
        <v>0.47921421323750479</v>
      </c>
      <c r="P365" s="17">
        <v>0.37381171635165861</v>
      </c>
      <c r="Q365" s="17">
        <v>0.29840314481922969</v>
      </c>
      <c r="R365" s="17">
        <v>0.40448133031953398</v>
      </c>
      <c r="S365" s="17">
        <v>0.43288136536432748</v>
      </c>
      <c r="T365" s="17">
        <v>0.40936161898098022</v>
      </c>
      <c r="U365" s="17">
        <v>0.31326131631325033</v>
      </c>
      <c r="V365" s="17">
        <v>0.33357297023889709</v>
      </c>
      <c r="W365" s="17">
        <v>0.44537406782833999</v>
      </c>
      <c r="X365" s="17">
        <v>0.51585349790266422</v>
      </c>
      <c r="Y365" s="17">
        <v>0.47709767478093279</v>
      </c>
      <c r="AA365" s="17">
        <v>0.45077478810339111</v>
      </c>
      <c r="AB365" s="17">
        <v>0.33792737913219201</v>
      </c>
      <c r="AC365" s="17">
        <v>0.53295843096078466</v>
      </c>
      <c r="AD365" s="17">
        <v>0.33727216105176838</v>
      </c>
      <c r="AE365" s="17">
        <v>0.46476334204844688</v>
      </c>
      <c r="AF365" s="17">
        <v>0.42311894207840561</v>
      </c>
      <c r="AG365" s="17">
        <v>0.44316365321210682</v>
      </c>
      <c r="AH365" s="17">
        <v>0.40100079848115239</v>
      </c>
      <c r="AI365" s="17">
        <v>0.37552917488523552</v>
      </c>
    </row>
    <row r="366" spans="2:35" ht="16" x14ac:dyDescent="0.2">
      <c r="B366" s="16" t="s">
        <v>75</v>
      </c>
      <c r="C366" s="17">
        <v>7.515236900673887E-2</v>
      </c>
      <c r="D366" s="17">
        <v>6.3198775751500916E-2</v>
      </c>
      <c r="E366" s="17">
        <v>3.3570890880318553E-2</v>
      </c>
      <c r="F366" s="17">
        <v>6.6375870183066704E-2</v>
      </c>
      <c r="G366" s="17">
        <v>4.9679245960527113E-2</v>
      </c>
      <c r="H366" s="17">
        <v>0.1185462921224244</v>
      </c>
      <c r="I366" s="17">
        <v>0.1156201548931541</v>
      </c>
      <c r="K366" s="17">
        <v>5.4827126441586167E-2</v>
      </c>
      <c r="L366" s="17">
        <v>9.5460044886502754E-2</v>
      </c>
      <c r="N366" s="17">
        <v>6.12873504485201E-2</v>
      </c>
      <c r="O366" s="17">
        <v>6.3866234173964614E-2</v>
      </c>
      <c r="P366" s="17">
        <v>0.1056088494772892</v>
      </c>
      <c r="Q366" s="17">
        <v>5.2317540628617688E-2</v>
      </c>
      <c r="R366" s="17">
        <v>8.8187639956716996E-2</v>
      </c>
      <c r="S366" s="17">
        <v>9.7060955627148421E-2</v>
      </c>
      <c r="T366" s="17">
        <v>5.7054224393773938E-2</v>
      </c>
      <c r="U366" s="17">
        <v>9.2118807527762928E-2</v>
      </c>
      <c r="V366" s="17">
        <v>4.1609162633422417E-2</v>
      </c>
      <c r="W366" s="17">
        <v>9.7778249969447145E-2</v>
      </c>
      <c r="X366" s="17">
        <v>6.2276191348505941E-2</v>
      </c>
      <c r="Y366" s="17">
        <v>7.8528816255606093E-2</v>
      </c>
      <c r="AA366" s="17">
        <v>4.7943137619702772E-2</v>
      </c>
      <c r="AB366" s="17">
        <v>6.3008379346103663E-2</v>
      </c>
      <c r="AC366" s="17">
        <v>5.0610870236995557E-2</v>
      </c>
      <c r="AD366" s="17">
        <v>5.6855608416387843E-2</v>
      </c>
      <c r="AE366" s="17">
        <v>8.1484150411629999E-2</v>
      </c>
      <c r="AF366" s="17">
        <v>3.4208649511057378E-2</v>
      </c>
      <c r="AG366" s="17">
        <v>0.12925727346359159</v>
      </c>
      <c r="AH366" s="17">
        <v>0.161448950880661</v>
      </c>
      <c r="AI366" s="17">
        <v>4.9401481599771702E-2</v>
      </c>
    </row>
    <row r="368" spans="2:35" ht="64" x14ac:dyDescent="0.2">
      <c r="B368" s="14" t="s">
        <v>141</v>
      </c>
    </row>
    <row r="369" spans="2:35" ht="16" x14ac:dyDescent="0.2">
      <c r="B369" s="15" t="s">
        <v>16</v>
      </c>
    </row>
    <row r="370" spans="2:35" ht="16" x14ac:dyDescent="0.2">
      <c r="B370" s="16" t="s">
        <v>142</v>
      </c>
      <c r="C370" s="17">
        <v>0.15380869039039399</v>
      </c>
      <c r="D370" s="17">
        <v>0.20436709903586969</v>
      </c>
      <c r="E370" s="17">
        <v>0.20132534784466721</v>
      </c>
      <c r="F370" s="17">
        <v>0.21085188549477571</v>
      </c>
      <c r="G370" s="17">
        <v>0.13656323592237141</v>
      </c>
      <c r="H370" s="17">
        <v>0.100394889319345</v>
      </c>
      <c r="I370" s="17">
        <v>8.5332559079321635E-2</v>
      </c>
      <c r="K370" s="17">
        <v>0.1698350807100848</v>
      </c>
      <c r="L370" s="17">
        <v>0.13733338116660351</v>
      </c>
      <c r="N370" s="17">
        <v>0.15567432128240019</v>
      </c>
      <c r="O370" s="17">
        <v>0.14082403726273121</v>
      </c>
      <c r="P370" s="17">
        <v>0.2170089774334592</v>
      </c>
      <c r="Q370" s="17">
        <v>0.1121061478797802</v>
      </c>
      <c r="R370" s="17">
        <v>0.16851331179881771</v>
      </c>
      <c r="S370" s="17">
        <v>0.14405042353897091</v>
      </c>
      <c r="T370" s="17">
        <v>0.17736588518462049</v>
      </c>
      <c r="U370" s="17">
        <v>0.13721081664064841</v>
      </c>
      <c r="V370" s="17">
        <v>0.17539074043868011</v>
      </c>
      <c r="W370" s="17">
        <v>0.1409432273073199</v>
      </c>
      <c r="X370" s="17">
        <v>0.10117553693003289</v>
      </c>
      <c r="Y370" s="17">
        <v>0.16039371967207119</v>
      </c>
      <c r="AA370" s="17">
        <v>0.1137240558862859</v>
      </c>
      <c r="AB370" s="17">
        <v>0.1722364480343283</v>
      </c>
      <c r="AC370" s="17">
        <v>0.13259194879285191</v>
      </c>
      <c r="AD370" s="17">
        <v>0.15790984493057161</v>
      </c>
      <c r="AE370" s="17">
        <v>0.16411537409729249</v>
      </c>
      <c r="AF370" s="17">
        <v>0.16746409200001419</v>
      </c>
      <c r="AG370" s="17">
        <v>0.16164866087708971</v>
      </c>
      <c r="AH370" s="17">
        <v>0.10599768773560971</v>
      </c>
      <c r="AI370" s="17">
        <v>0.21931472324341361</v>
      </c>
    </row>
    <row r="371" spans="2:35" ht="16" x14ac:dyDescent="0.2">
      <c r="B371" s="16" t="s">
        <v>143</v>
      </c>
      <c r="C371" s="17">
        <v>0.32327555417447112</v>
      </c>
      <c r="D371" s="17">
        <v>0.41935684426614178</v>
      </c>
      <c r="E371" s="17">
        <v>0.40550489645080251</v>
      </c>
      <c r="F371" s="17">
        <v>0.34620004360461781</v>
      </c>
      <c r="G371" s="17">
        <v>0.34372350252458378</v>
      </c>
      <c r="H371" s="17">
        <v>0.24354447523872491</v>
      </c>
      <c r="I371" s="17">
        <v>0.2110756136132334</v>
      </c>
      <c r="K371" s="17">
        <v>0.32343331354898658</v>
      </c>
      <c r="L371" s="17">
        <v>0.32336846415747361</v>
      </c>
      <c r="N371" s="17">
        <v>0.26467666301777848</v>
      </c>
      <c r="O371" s="17">
        <v>0.37189716284218022</v>
      </c>
      <c r="P371" s="17">
        <v>0.24203415141493201</v>
      </c>
      <c r="Q371" s="17">
        <v>0.38753783305654932</v>
      </c>
      <c r="R371" s="17">
        <v>0.32312256219572111</v>
      </c>
      <c r="S371" s="17">
        <v>0.31483184630748973</v>
      </c>
      <c r="T371" s="17">
        <v>0.2418393232813108</v>
      </c>
      <c r="U371" s="17">
        <v>0.32993627834459832</v>
      </c>
      <c r="V371" s="17">
        <v>0.39628585085223339</v>
      </c>
      <c r="W371" s="17">
        <v>0.35839362238006311</v>
      </c>
      <c r="X371" s="17">
        <v>0.3049635636050953</v>
      </c>
      <c r="Y371" s="17">
        <v>0.29809407097553131</v>
      </c>
      <c r="AA371" s="17">
        <v>0.28093706377724681</v>
      </c>
      <c r="AB371" s="17">
        <v>0.39102725032489533</v>
      </c>
      <c r="AC371" s="17">
        <v>0.30134232162383001</v>
      </c>
      <c r="AD371" s="17">
        <v>0.39299634277781742</v>
      </c>
      <c r="AE371" s="17">
        <v>0.2889142919029537</v>
      </c>
      <c r="AF371" s="17">
        <v>0.35793387838976692</v>
      </c>
      <c r="AG371" s="17">
        <v>0.2253013924311365</v>
      </c>
      <c r="AH371" s="17">
        <v>0.29646210153727359</v>
      </c>
      <c r="AI371" s="17">
        <v>0.35466469995444228</v>
      </c>
    </row>
    <row r="372" spans="2:35" ht="16" x14ac:dyDescent="0.2">
      <c r="B372" s="16" t="s">
        <v>144</v>
      </c>
      <c r="C372" s="17">
        <v>0.36072078005915992</v>
      </c>
      <c r="D372" s="17">
        <v>0.30698821224533929</v>
      </c>
      <c r="E372" s="17">
        <v>0.30605320878861381</v>
      </c>
      <c r="F372" s="17">
        <v>0.34504658228993901</v>
      </c>
      <c r="G372" s="17">
        <v>0.38419753495718872</v>
      </c>
      <c r="H372" s="17">
        <v>0.4599343033525326</v>
      </c>
      <c r="I372" s="17">
        <v>0.36788817448175198</v>
      </c>
      <c r="K372" s="17">
        <v>0.36025772062746592</v>
      </c>
      <c r="L372" s="17">
        <v>0.36163478556151729</v>
      </c>
      <c r="N372" s="17">
        <v>0.40453548946261142</v>
      </c>
      <c r="O372" s="17">
        <v>0.32642490967661109</v>
      </c>
      <c r="P372" s="17">
        <v>0.33830309136541331</v>
      </c>
      <c r="Q372" s="17">
        <v>0.37187570903730488</v>
      </c>
      <c r="R372" s="17">
        <v>0.35688582009919367</v>
      </c>
      <c r="S372" s="17">
        <v>0.34993781012977099</v>
      </c>
      <c r="T372" s="17">
        <v>0.42152309081428041</v>
      </c>
      <c r="U372" s="17">
        <v>0.36037112399022481</v>
      </c>
      <c r="V372" s="17">
        <v>0.33202397232014291</v>
      </c>
      <c r="W372" s="17">
        <v>0.35925055594338251</v>
      </c>
      <c r="X372" s="17">
        <v>0.36787962723436002</v>
      </c>
      <c r="Y372" s="17">
        <v>0.34384976618184598</v>
      </c>
      <c r="AA372" s="17">
        <v>0.37925147365078188</v>
      </c>
      <c r="AB372" s="17">
        <v>0.31915622437370811</v>
      </c>
      <c r="AC372" s="17">
        <v>0.35743561936788509</v>
      </c>
      <c r="AD372" s="17">
        <v>0.34461987343565031</v>
      </c>
      <c r="AE372" s="17">
        <v>0.40634549134855208</v>
      </c>
      <c r="AF372" s="17">
        <v>0.33946232707065249</v>
      </c>
      <c r="AG372" s="17">
        <v>0.36033120950266079</v>
      </c>
      <c r="AH372" s="17">
        <v>0.36517451220368441</v>
      </c>
      <c r="AI372" s="17">
        <v>0.31018191137563578</v>
      </c>
    </row>
    <row r="373" spans="2:35" ht="16" x14ac:dyDescent="0.2">
      <c r="B373" s="16" t="s">
        <v>127</v>
      </c>
      <c r="C373" s="17">
        <v>7.110540576490873E-2</v>
      </c>
      <c r="D373" s="17">
        <v>3.6284572266611359E-2</v>
      </c>
      <c r="E373" s="17">
        <v>5.0381701842879198E-2</v>
      </c>
      <c r="F373" s="17">
        <v>3.5107515749145432E-2</v>
      </c>
      <c r="G373" s="17">
        <v>6.772517959349196E-2</v>
      </c>
      <c r="H373" s="17">
        <v>9.0964753953348923E-2</v>
      </c>
      <c r="I373" s="17">
        <v>0.12960889770378531</v>
      </c>
      <c r="K373" s="17">
        <v>7.0678587941915005E-2</v>
      </c>
      <c r="L373" s="17">
        <v>7.1088974402583438E-2</v>
      </c>
      <c r="N373" s="17">
        <v>7.9445188375568729E-2</v>
      </c>
      <c r="O373" s="17">
        <v>4.446681428718189E-2</v>
      </c>
      <c r="P373" s="17">
        <v>0.1410331300312872</v>
      </c>
      <c r="Q373" s="17">
        <v>7.5373911253290793E-2</v>
      </c>
      <c r="R373" s="17">
        <v>4.0159916056672719E-2</v>
      </c>
      <c r="S373" s="17">
        <v>0.10445635426836621</v>
      </c>
      <c r="T373" s="17">
        <v>6.2377218469911171E-2</v>
      </c>
      <c r="U373" s="17">
        <v>8.2826425744939369E-2</v>
      </c>
      <c r="V373" s="17">
        <v>5.5037611792520723E-2</v>
      </c>
      <c r="W373" s="17">
        <v>5.2078788852803003E-2</v>
      </c>
      <c r="X373" s="17">
        <v>9.1230131037785767E-2</v>
      </c>
      <c r="Y373" s="17">
        <v>6.9045808222188185E-2</v>
      </c>
      <c r="AA373" s="17">
        <v>9.9357605013395411E-2</v>
      </c>
      <c r="AB373" s="17">
        <v>5.7630191262219368E-2</v>
      </c>
      <c r="AC373" s="17">
        <v>8.5046674166352573E-2</v>
      </c>
      <c r="AD373" s="17">
        <v>5.6224335437675667E-2</v>
      </c>
      <c r="AE373" s="17">
        <v>5.7881443997433821E-2</v>
      </c>
      <c r="AF373" s="17">
        <v>6.6485129593424647E-2</v>
      </c>
      <c r="AG373" s="17">
        <v>0.1057578160501234</v>
      </c>
      <c r="AH373" s="17">
        <v>7.4969893262560136E-2</v>
      </c>
      <c r="AI373" s="17">
        <v>7.5454412440950719E-2</v>
      </c>
    </row>
    <row r="374" spans="2:35" ht="16" x14ac:dyDescent="0.2">
      <c r="B374" s="16" t="s">
        <v>87</v>
      </c>
      <c r="C374" s="17">
        <v>2.2474996472669852E-2</v>
      </c>
      <c r="D374" s="17">
        <v>6.795717196518637E-3</v>
      </c>
      <c r="E374" s="17">
        <v>1.7902552817102822E-2</v>
      </c>
      <c r="F374" s="17">
        <v>1.4312739625601629E-2</v>
      </c>
      <c r="G374" s="17">
        <v>1.9987309345470172E-2</v>
      </c>
      <c r="H374" s="17">
        <v>2.4887716136618141E-2</v>
      </c>
      <c r="I374" s="17">
        <v>4.358937664504816E-2</v>
      </c>
      <c r="K374" s="17">
        <v>1.9327227812610571E-2</v>
      </c>
      <c r="L374" s="17">
        <v>2.568397480498031E-2</v>
      </c>
      <c r="N374" s="17">
        <v>3.054629833743689E-2</v>
      </c>
      <c r="O374" s="17">
        <v>1.8556597927438651E-2</v>
      </c>
      <c r="P374" s="17">
        <v>9.641683138734319E-3</v>
      </c>
      <c r="Q374" s="17">
        <v>2.4222332421767911E-2</v>
      </c>
      <c r="R374" s="17">
        <v>2.8551513810142759E-2</v>
      </c>
      <c r="S374" s="17">
        <v>6.0670050447409569E-3</v>
      </c>
      <c r="T374" s="17">
        <v>4.2000096513782413E-2</v>
      </c>
      <c r="U374" s="17">
        <v>2.1111602425749831E-2</v>
      </c>
      <c r="V374" s="17">
        <v>3.506912312241939E-3</v>
      </c>
      <c r="W374" s="17">
        <v>2.7066164622620729E-2</v>
      </c>
      <c r="X374" s="17">
        <v>3.7981342610340169E-2</v>
      </c>
      <c r="Y374" s="17">
        <v>2.4531142617929349E-2</v>
      </c>
      <c r="AA374" s="17">
        <v>3.8668842127488168E-2</v>
      </c>
      <c r="AB374" s="17">
        <v>2.1449228284177529E-2</v>
      </c>
      <c r="AC374" s="17">
        <v>1.361705831442251E-2</v>
      </c>
      <c r="AD374" s="17">
        <v>1.5521903907334199E-2</v>
      </c>
      <c r="AE374" s="17">
        <v>1.387010975223611E-2</v>
      </c>
      <c r="AF374" s="17">
        <v>3.3410426424015767E-2</v>
      </c>
      <c r="AG374" s="17">
        <v>4.8457081897913673E-2</v>
      </c>
      <c r="AH374" s="17">
        <v>2.321683895544779E-2</v>
      </c>
      <c r="AI374" s="17">
        <v>1.020438979772033E-2</v>
      </c>
    </row>
    <row r="375" spans="2:35" ht="16" x14ac:dyDescent="0.2">
      <c r="B375" s="16" t="s">
        <v>75</v>
      </c>
      <c r="C375" s="17">
        <v>6.861457313839632E-2</v>
      </c>
      <c r="D375" s="17">
        <v>2.6207554989519089E-2</v>
      </c>
      <c r="E375" s="17">
        <v>1.8832292255934489E-2</v>
      </c>
      <c r="F375" s="17">
        <v>4.84812332359204E-2</v>
      </c>
      <c r="G375" s="17">
        <v>4.780323765689401E-2</v>
      </c>
      <c r="H375" s="17">
        <v>8.0273861999430304E-2</v>
      </c>
      <c r="I375" s="17">
        <v>0.16250537847685961</v>
      </c>
      <c r="K375" s="17">
        <v>5.6468069358937258E-2</v>
      </c>
      <c r="L375" s="17">
        <v>8.0890419906841968E-2</v>
      </c>
      <c r="N375" s="17">
        <v>6.5122039524204062E-2</v>
      </c>
      <c r="O375" s="17">
        <v>9.7830478003857094E-2</v>
      </c>
      <c r="P375" s="17">
        <v>5.1978966616174252E-2</v>
      </c>
      <c r="Q375" s="17">
        <v>2.888406635130707E-2</v>
      </c>
      <c r="R375" s="17">
        <v>8.2766876039452056E-2</v>
      </c>
      <c r="S375" s="17">
        <v>8.0656560710661171E-2</v>
      </c>
      <c r="T375" s="17">
        <v>5.4894385736094703E-2</v>
      </c>
      <c r="U375" s="17">
        <v>6.8543752853839471E-2</v>
      </c>
      <c r="V375" s="17">
        <v>3.7754912284180611E-2</v>
      </c>
      <c r="W375" s="17">
        <v>6.2267640893810851E-2</v>
      </c>
      <c r="X375" s="17">
        <v>9.6769798582385699E-2</v>
      </c>
      <c r="Y375" s="17">
        <v>0.1040854923304339</v>
      </c>
      <c r="AA375" s="17">
        <v>8.8060959544801837E-2</v>
      </c>
      <c r="AB375" s="17">
        <v>3.8500657720671357E-2</v>
      </c>
      <c r="AC375" s="17">
        <v>0.10996637773465801</v>
      </c>
      <c r="AD375" s="17">
        <v>3.2727699510950913E-2</v>
      </c>
      <c r="AE375" s="17">
        <v>6.8873288901531812E-2</v>
      </c>
      <c r="AF375" s="17">
        <v>3.5244146522126013E-2</v>
      </c>
      <c r="AG375" s="17">
        <v>9.8503839241075863E-2</v>
      </c>
      <c r="AH375" s="17">
        <v>0.13417896630542431</v>
      </c>
      <c r="AI375" s="17">
        <v>3.0179863187837119E-2</v>
      </c>
    </row>
    <row r="377" spans="2:35" ht="48" x14ac:dyDescent="0.2">
      <c r="B377" s="14" t="s">
        <v>145</v>
      </c>
    </row>
    <row r="378" spans="2:35" ht="16" x14ac:dyDescent="0.2">
      <c r="B378" s="15" t="s">
        <v>16</v>
      </c>
    </row>
    <row r="379" spans="2:35" ht="16" x14ac:dyDescent="0.2">
      <c r="B379" s="16" t="s">
        <v>146</v>
      </c>
      <c r="C379" s="17">
        <v>0.42896410064863483</v>
      </c>
      <c r="D379" s="17">
        <v>0.53598304527776097</v>
      </c>
      <c r="E379" s="17">
        <v>0.52044651008439846</v>
      </c>
      <c r="F379" s="17">
        <v>0.41021385954324818</v>
      </c>
      <c r="G379" s="17">
        <v>0.44344471692270659</v>
      </c>
      <c r="H379" s="17">
        <v>0.3575355108144308</v>
      </c>
      <c r="I379" s="17">
        <v>0.33510861994483249</v>
      </c>
      <c r="K379" s="17">
        <v>0.45527191517254428</v>
      </c>
      <c r="L379" s="17">
        <v>0.40240373009878511</v>
      </c>
      <c r="N379" s="17">
        <v>0.43957753780826192</v>
      </c>
      <c r="O379" s="17">
        <v>0.53469627554346377</v>
      </c>
      <c r="P379" s="17">
        <v>0.43322853569996728</v>
      </c>
      <c r="Q379" s="17">
        <v>0.43117666298686508</v>
      </c>
      <c r="R379" s="17">
        <v>0.41961487003164127</v>
      </c>
      <c r="S379" s="17">
        <v>0.38691678450164491</v>
      </c>
      <c r="T379" s="17">
        <v>0.48527778216186601</v>
      </c>
      <c r="U379" s="17">
        <v>0.42504192373590272</v>
      </c>
      <c r="V379" s="17">
        <v>0.44324816756770052</v>
      </c>
      <c r="W379" s="17">
        <v>0.41179803901669781</v>
      </c>
      <c r="X379" s="17">
        <v>0.38418781707469968</v>
      </c>
      <c r="Y379" s="17">
        <v>0.43113416775308588</v>
      </c>
      <c r="AA379" s="17">
        <v>0.39433022884211022</v>
      </c>
      <c r="AB379" s="17">
        <v>0.45183484070364799</v>
      </c>
      <c r="AC379" s="17">
        <v>0.43378272527943151</v>
      </c>
      <c r="AD379" s="17">
        <v>0.53998349105524546</v>
      </c>
      <c r="AE379" s="17">
        <v>0.38538239525444379</v>
      </c>
      <c r="AF379" s="17">
        <v>0.44598451914473303</v>
      </c>
      <c r="AG379" s="17">
        <v>0.42036762960123508</v>
      </c>
      <c r="AH379" s="17">
        <v>0.3785300409953089</v>
      </c>
      <c r="AI379" s="17">
        <v>0.44321202735938059</v>
      </c>
    </row>
    <row r="380" spans="2:35" ht="16" x14ac:dyDescent="0.2">
      <c r="B380" s="16" t="s">
        <v>147</v>
      </c>
      <c r="C380" s="17">
        <v>0.59709048421238653</v>
      </c>
      <c r="D380" s="17">
        <v>0.63973231223887173</v>
      </c>
      <c r="E380" s="17">
        <v>0.64468865561330835</v>
      </c>
      <c r="F380" s="17">
        <v>0.62355205298554728</v>
      </c>
      <c r="G380" s="17">
        <v>0.60402286040470221</v>
      </c>
      <c r="H380" s="17">
        <v>0.62649612149921852</v>
      </c>
      <c r="I380" s="17">
        <v>0.48354446688453379</v>
      </c>
      <c r="K380" s="17">
        <v>0.6160016692657293</v>
      </c>
      <c r="L380" s="17">
        <v>0.57789126552324954</v>
      </c>
      <c r="N380" s="17">
        <v>0.58215659377457296</v>
      </c>
      <c r="O380" s="17">
        <v>0.73549468287637454</v>
      </c>
      <c r="P380" s="17">
        <v>0.57505579019846997</v>
      </c>
      <c r="Q380" s="17">
        <v>0.61185580654539595</v>
      </c>
      <c r="R380" s="17">
        <v>0.63731510268123015</v>
      </c>
      <c r="S380" s="17">
        <v>0.60526651010454358</v>
      </c>
      <c r="T380" s="17">
        <v>0.57194855424741109</v>
      </c>
      <c r="U380" s="17">
        <v>0.57870184246236489</v>
      </c>
      <c r="V380" s="17">
        <v>0.56191573262899375</v>
      </c>
      <c r="W380" s="17">
        <v>0.61333435430683236</v>
      </c>
      <c r="X380" s="17">
        <v>0.56452633127392438</v>
      </c>
      <c r="Y380" s="17">
        <v>0.6131750455812055</v>
      </c>
      <c r="AA380" s="17">
        <v>0.54477676659402763</v>
      </c>
      <c r="AB380" s="17">
        <v>0.59570446824783474</v>
      </c>
      <c r="AC380" s="17">
        <v>0.57554024975129803</v>
      </c>
      <c r="AD380" s="17">
        <v>0.70335019283679201</v>
      </c>
      <c r="AE380" s="17">
        <v>0.60036909261606208</v>
      </c>
      <c r="AF380" s="17">
        <v>0.62760922139440922</v>
      </c>
      <c r="AG380" s="17">
        <v>0.5406491166456856</v>
      </c>
      <c r="AH380" s="17">
        <v>0.57983097836993391</v>
      </c>
      <c r="AI380" s="17">
        <v>0.58359048648953926</v>
      </c>
    </row>
    <row r="381" spans="2:35" ht="16" x14ac:dyDescent="0.2">
      <c r="B381" s="16" t="s">
        <v>148</v>
      </c>
      <c r="C381" s="17">
        <v>0.59194912047044279</v>
      </c>
      <c r="D381" s="17">
        <v>0.66666298063250151</v>
      </c>
      <c r="E381" s="17">
        <v>0.67751121539635872</v>
      </c>
      <c r="F381" s="17">
        <v>0.60204962957952757</v>
      </c>
      <c r="G381" s="17">
        <v>0.62215951958978055</v>
      </c>
      <c r="H381" s="17">
        <v>0.56667718124198874</v>
      </c>
      <c r="I381" s="17">
        <v>0.45724705496371582</v>
      </c>
      <c r="K381" s="17">
        <v>0.61396910009324723</v>
      </c>
      <c r="L381" s="17">
        <v>0.57136769601176973</v>
      </c>
      <c r="N381" s="17">
        <v>0.55930952115963584</v>
      </c>
      <c r="O381" s="17">
        <v>0.62111150737741527</v>
      </c>
      <c r="P381" s="17">
        <v>0.54659082692506911</v>
      </c>
      <c r="Q381" s="17">
        <v>0.67749060209577694</v>
      </c>
      <c r="R381" s="17">
        <v>0.63038753196229225</v>
      </c>
      <c r="S381" s="17">
        <v>0.58391964984039724</v>
      </c>
      <c r="T381" s="17">
        <v>0.6374996045173098</v>
      </c>
      <c r="U381" s="17">
        <v>0.57194499216054639</v>
      </c>
      <c r="V381" s="17">
        <v>0.59527939311535238</v>
      </c>
      <c r="W381" s="17">
        <v>0.57054307139639937</v>
      </c>
      <c r="X381" s="17">
        <v>0.57800425573377467</v>
      </c>
      <c r="Y381" s="17">
        <v>0.58495334979875147</v>
      </c>
      <c r="AA381" s="17">
        <v>0.50766600414517249</v>
      </c>
      <c r="AB381" s="17">
        <v>0.62897872483579054</v>
      </c>
      <c r="AC381" s="17">
        <v>0.55610155918113369</v>
      </c>
      <c r="AD381" s="17">
        <v>0.6920611650102001</v>
      </c>
      <c r="AE381" s="17">
        <v>0.59860780003571701</v>
      </c>
      <c r="AF381" s="17">
        <v>0.6091358459010654</v>
      </c>
      <c r="AG381" s="17">
        <v>0.47643704514175239</v>
      </c>
      <c r="AH381" s="17">
        <v>0.59730339313663838</v>
      </c>
      <c r="AI381" s="17">
        <v>0.58662884029921869</v>
      </c>
    </row>
    <row r="382" spans="2:35" ht="32" x14ac:dyDescent="0.2">
      <c r="B382" s="16" t="s">
        <v>149</v>
      </c>
      <c r="C382" s="17">
        <v>0.43287868593584072</v>
      </c>
      <c r="D382" s="17">
        <v>0.58083849109305852</v>
      </c>
      <c r="E382" s="17">
        <v>0.47940342930323188</v>
      </c>
      <c r="F382" s="17">
        <v>0.44452810533680892</v>
      </c>
      <c r="G382" s="17">
        <v>0.45933819861015113</v>
      </c>
      <c r="H382" s="17">
        <v>0.38124417893478618</v>
      </c>
      <c r="I382" s="17">
        <v>0.30073544884422532</v>
      </c>
      <c r="K382" s="17">
        <v>0.4592787753090592</v>
      </c>
      <c r="L382" s="17">
        <v>0.40706836572225868</v>
      </c>
      <c r="N382" s="17">
        <v>0.4336372089998321</v>
      </c>
      <c r="O382" s="17">
        <v>0.48759169667721669</v>
      </c>
      <c r="P382" s="17">
        <v>0.41653599018639792</v>
      </c>
      <c r="Q382" s="17">
        <v>0.3765466169600209</v>
      </c>
      <c r="R382" s="17">
        <v>0.45696431916494218</v>
      </c>
      <c r="S382" s="17">
        <v>0.45112516297881539</v>
      </c>
      <c r="T382" s="17">
        <v>0.42590665375129638</v>
      </c>
      <c r="U382" s="17">
        <v>0.40799051494758298</v>
      </c>
      <c r="V382" s="17">
        <v>0.48768139571829078</v>
      </c>
      <c r="W382" s="17">
        <v>0.4115167881268072</v>
      </c>
      <c r="X382" s="17">
        <v>0.38989948663379981</v>
      </c>
      <c r="Y382" s="17">
        <v>0.41637324373799678</v>
      </c>
      <c r="AA382" s="17">
        <v>0.38387524645197868</v>
      </c>
      <c r="AB382" s="17">
        <v>0.47140933338381152</v>
      </c>
      <c r="AC382" s="17">
        <v>0.36706132481039627</v>
      </c>
      <c r="AD382" s="17">
        <v>0.56308812429659649</v>
      </c>
      <c r="AE382" s="17">
        <v>0.39258412392507291</v>
      </c>
      <c r="AF382" s="17">
        <v>0.47176268549244371</v>
      </c>
      <c r="AG382" s="17">
        <v>0.39082906674782991</v>
      </c>
      <c r="AH382" s="17">
        <v>0.38797663990435771</v>
      </c>
      <c r="AI382" s="17">
        <v>0.48714714802977088</v>
      </c>
    </row>
    <row r="383" spans="2:35" ht="32" x14ac:dyDescent="0.2">
      <c r="B383" s="16" t="s">
        <v>150</v>
      </c>
      <c r="C383" s="17">
        <v>0.40578140836930138</v>
      </c>
      <c r="D383" s="17">
        <v>0.42791698698167219</v>
      </c>
      <c r="E383" s="17">
        <v>0.43650855779151021</v>
      </c>
      <c r="F383" s="17">
        <v>0.42775226602419941</v>
      </c>
      <c r="G383" s="17">
        <v>0.40582485950889241</v>
      </c>
      <c r="H383" s="17">
        <v>0.41582526642100009</v>
      </c>
      <c r="I383" s="17">
        <v>0.34167128555402271</v>
      </c>
      <c r="K383" s="17">
        <v>0.42615969481324473</v>
      </c>
      <c r="L383" s="17">
        <v>0.38646541982467808</v>
      </c>
      <c r="N383" s="17">
        <v>0.42452591162687758</v>
      </c>
      <c r="O383" s="17">
        <v>0.51973217947704553</v>
      </c>
      <c r="P383" s="17">
        <v>0.42098605518104681</v>
      </c>
      <c r="Q383" s="17">
        <v>0.40969713963757481</v>
      </c>
      <c r="R383" s="17">
        <v>0.3845171664876299</v>
      </c>
      <c r="S383" s="17">
        <v>0.39771499051862569</v>
      </c>
      <c r="T383" s="17">
        <v>0.41088566148283923</v>
      </c>
      <c r="U383" s="17">
        <v>0.32514783537444297</v>
      </c>
      <c r="V383" s="17">
        <v>0.44561586875203829</v>
      </c>
      <c r="W383" s="17">
        <v>0.39267594420517449</v>
      </c>
      <c r="X383" s="17">
        <v>0.40537169036010701</v>
      </c>
      <c r="Y383" s="17">
        <v>0.40643322569026752</v>
      </c>
      <c r="AA383" s="17">
        <v>0.37781895086601602</v>
      </c>
      <c r="AB383" s="17">
        <v>0.38310135780187249</v>
      </c>
      <c r="AC383" s="17">
        <v>0.3665469183889869</v>
      </c>
      <c r="AD383" s="17">
        <v>0.47983556647906339</v>
      </c>
      <c r="AE383" s="17">
        <v>0.40330086616912553</v>
      </c>
      <c r="AF383" s="17">
        <v>0.54318588455839689</v>
      </c>
      <c r="AG383" s="17">
        <v>0.33746339415375332</v>
      </c>
      <c r="AH383" s="17">
        <v>0.39116276505256031</v>
      </c>
      <c r="AI383" s="17">
        <v>0.48353077170482361</v>
      </c>
    </row>
    <row r="384" spans="2:35" ht="32" x14ac:dyDescent="0.2">
      <c r="B384" s="16" t="s">
        <v>151</v>
      </c>
      <c r="C384" s="17">
        <v>0.24524618192139019</v>
      </c>
      <c r="D384" s="17">
        <v>0.30345040838523879</v>
      </c>
      <c r="E384" s="17">
        <v>0.27346485791140029</v>
      </c>
      <c r="F384" s="17">
        <v>0.28771949615679782</v>
      </c>
      <c r="G384" s="17">
        <v>0.26392016099425031</v>
      </c>
      <c r="H384" s="17">
        <v>0.1933528303952296</v>
      </c>
      <c r="I384" s="17">
        <v>0.16889389478601871</v>
      </c>
      <c r="K384" s="17">
        <v>0.28816943850953908</v>
      </c>
      <c r="L384" s="17">
        <v>0.2029493953205615</v>
      </c>
      <c r="N384" s="17">
        <v>0.221248383799832</v>
      </c>
      <c r="O384" s="17">
        <v>0.26352128100009448</v>
      </c>
      <c r="P384" s="17">
        <v>0.2448915153247132</v>
      </c>
      <c r="Q384" s="17">
        <v>0.2178763330228374</v>
      </c>
      <c r="R384" s="17">
        <v>0.31532236672850761</v>
      </c>
      <c r="S384" s="17">
        <v>0.2196946220310666</v>
      </c>
      <c r="T384" s="17">
        <v>0.2169432509027879</v>
      </c>
      <c r="U384" s="17">
        <v>0.19286098165235649</v>
      </c>
      <c r="V384" s="17">
        <v>0.28194353002521511</v>
      </c>
      <c r="W384" s="17">
        <v>0.25609198431128483</v>
      </c>
      <c r="X384" s="17">
        <v>0.23420416801396099</v>
      </c>
      <c r="Y384" s="17">
        <v>0.22379664190476831</v>
      </c>
      <c r="AA384" s="17">
        <v>0.2188959913481282</v>
      </c>
      <c r="AB384" s="17">
        <v>0.29010729176136468</v>
      </c>
      <c r="AC384" s="17">
        <v>0.1817837406276018</v>
      </c>
      <c r="AD384" s="17">
        <v>0.29065052161081278</v>
      </c>
      <c r="AE384" s="17">
        <v>0.24198452158874381</v>
      </c>
      <c r="AF384" s="17">
        <v>0.2387811577729981</v>
      </c>
      <c r="AG384" s="17">
        <v>0.18782537303978569</v>
      </c>
      <c r="AH384" s="17">
        <v>0.22067936803702659</v>
      </c>
      <c r="AI384" s="17">
        <v>0.2632858834416234</v>
      </c>
    </row>
    <row r="385" spans="2:35" ht="32" x14ac:dyDescent="0.2">
      <c r="B385" s="16" t="s">
        <v>152</v>
      </c>
      <c r="C385" s="17">
        <v>0.3391145250245905</v>
      </c>
      <c r="D385" s="17">
        <v>0.41207565908196742</v>
      </c>
      <c r="E385" s="17">
        <v>0.38483297093085811</v>
      </c>
      <c r="F385" s="17">
        <v>0.37449932485888793</v>
      </c>
      <c r="G385" s="17">
        <v>0.36919522495258089</v>
      </c>
      <c r="H385" s="17">
        <v>0.29346547010710011</v>
      </c>
      <c r="I385" s="17">
        <v>0.23109465032061699</v>
      </c>
      <c r="K385" s="17">
        <v>0.36185749904320141</v>
      </c>
      <c r="L385" s="17">
        <v>0.31624108943893953</v>
      </c>
      <c r="N385" s="17">
        <v>0.29770980907859129</v>
      </c>
      <c r="O385" s="17">
        <v>0.33310826338857652</v>
      </c>
      <c r="P385" s="17">
        <v>0.33138740167115349</v>
      </c>
      <c r="Q385" s="17">
        <v>0.42676909860728079</v>
      </c>
      <c r="R385" s="17">
        <v>0.33980501813392722</v>
      </c>
      <c r="S385" s="17">
        <v>0.31275076669936641</v>
      </c>
      <c r="T385" s="17">
        <v>0.33398299115206348</v>
      </c>
      <c r="U385" s="17">
        <v>0.32669771966300848</v>
      </c>
      <c r="V385" s="17">
        <v>0.39474434013606818</v>
      </c>
      <c r="W385" s="17">
        <v>0.34837188863003432</v>
      </c>
      <c r="X385" s="17">
        <v>0.29674440802877372</v>
      </c>
      <c r="Y385" s="17">
        <v>0.32439703776113088</v>
      </c>
      <c r="AA385" s="17">
        <v>0.29754741928476519</v>
      </c>
      <c r="AB385" s="17">
        <v>0.35998078882898221</v>
      </c>
      <c r="AC385" s="17">
        <v>0.30998911998757023</v>
      </c>
      <c r="AD385" s="17">
        <v>0.42989466285522088</v>
      </c>
      <c r="AE385" s="17">
        <v>0.32153604411248482</v>
      </c>
      <c r="AF385" s="17">
        <v>0.33893289429871343</v>
      </c>
      <c r="AG385" s="17">
        <v>0.27745637669047679</v>
      </c>
      <c r="AH385" s="17">
        <v>0.32449245751644679</v>
      </c>
      <c r="AI385" s="17">
        <v>0.38006956513975287</v>
      </c>
    </row>
    <row r="386" spans="2:35" ht="32" x14ac:dyDescent="0.2">
      <c r="B386" s="16" t="s">
        <v>153</v>
      </c>
      <c r="C386" s="17">
        <v>0.28739765440218701</v>
      </c>
      <c r="D386" s="17">
        <v>0.35630510548031258</v>
      </c>
      <c r="E386" s="17">
        <v>0.36360614461518609</v>
      </c>
      <c r="F386" s="17">
        <v>0.35115923836743479</v>
      </c>
      <c r="G386" s="17">
        <v>0.28131621594289818</v>
      </c>
      <c r="H386" s="17">
        <v>0.25391147330644193</v>
      </c>
      <c r="I386" s="17">
        <v>0.15566968715076721</v>
      </c>
      <c r="K386" s="17">
        <v>0.29154652578967882</v>
      </c>
      <c r="L386" s="17">
        <v>0.28158754082199872</v>
      </c>
      <c r="N386" s="17">
        <v>0.26165300971292371</v>
      </c>
      <c r="O386" s="17">
        <v>0.26359327409267552</v>
      </c>
      <c r="P386" s="17">
        <v>0.29671700924033861</v>
      </c>
      <c r="Q386" s="17">
        <v>0.31446641037772838</v>
      </c>
      <c r="R386" s="17">
        <v>0.300801979194738</v>
      </c>
      <c r="S386" s="17">
        <v>0.30805009233079939</v>
      </c>
      <c r="T386" s="17">
        <v>0.27918294767613572</v>
      </c>
      <c r="U386" s="17">
        <v>0.26733493191089669</v>
      </c>
      <c r="V386" s="17">
        <v>0.29700888020809341</v>
      </c>
      <c r="W386" s="17">
        <v>0.28267364356055019</v>
      </c>
      <c r="X386" s="17">
        <v>0.3225972467574259</v>
      </c>
      <c r="Y386" s="17">
        <v>0.25634656414715051</v>
      </c>
      <c r="AA386" s="17">
        <v>0.21472590770220809</v>
      </c>
      <c r="AB386" s="17">
        <v>0.31110752900680971</v>
      </c>
      <c r="AC386" s="17">
        <v>0.289901755272858</v>
      </c>
      <c r="AD386" s="17">
        <v>0.32790312929445592</v>
      </c>
      <c r="AE386" s="17">
        <v>0.27318315305467489</v>
      </c>
      <c r="AF386" s="17">
        <v>0.35584025084405863</v>
      </c>
      <c r="AG386" s="17">
        <v>0.2936473923877676</v>
      </c>
      <c r="AH386" s="17">
        <v>0.26840626226848319</v>
      </c>
      <c r="AI386" s="17">
        <v>0.32807751606430752</v>
      </c>
    </row>
    <row r="387" spans="2:35" ht="16" x14ac:dyDescent="0.2">
      <c r="B387" s="16" t="s">
        <v>154</v>
      </c>
      <c r="C387" s="17">
        <v>0.30119402658247463</v>
      </c>
      <c r="D387" s="17">
        <v>0.40448208723167789</v>
      </c>
      <c r="E387" s="17">
        <v>0.38498761671068338</v>
      </c>
      <c r="F387" s="17">
        <v>0.32129068034734631</v>
      </c>
      <c r="G387" s="17">
        <v>0.33233854200167667</v>
      </c>
      <c r="H387" s="17">
        <v>0.2588317378185831</v>
      </c>
      <c r="I387" s="17">
        <v>0.15156614823325379</v>
      </c>
      <c r="K387" s="17">
        <v>0.30633490070522501</v>
      </c>
      <c r="L387" s="17">
        <v>0.29366245435358401</v>
      </c>
      <c r="N387" s="17">
        <v>0.27695004523665201</v>
      </c>
      <c r="O387" s="17">
        <v>0.40963635252498742</v>
      </c>
      <c r="P387" s="17">
        <v>0.3009805500669992</v>
      </c>
      <c r="Q387" s="17">
        <v>0.27805013208723051</v>
      </c>
      <c r="R387" s="17">
        <v>0.34066452018226612</v>
      </c>
      <c r="S387" s="17">
        <v>0.27502698863344732</v>
      </c>
      <c r="T387" s="17">
        <v>0.30623496127669447</v>
      </c>
      <c r="U387" s="17">
        <v>0.25118113832048661</v>
      </c>
      <c r="V387" s="17">
        <v>0.3355007207489783</v>
      </c>
      <c r="W387" s="17">
        <v>0.28681267250417991</v>
      </c>
      <c r="X387" s="17">
        <v>0.31698565482139313</v>
      </c>
      <c r="Y387" s="17">
        <v>0.27427283473593039</v>
      </c>
      <c r="AA387" s="17">
        <v>0.20304115613524251</v>
      </c>
      <c r="AB387" s="17">
        <v>0.30173069359204951</v>
      </c>
      <c r="AC387" s="17">
        <v>0.3025418105923639</v>
      </c>
      <c r="AD387" s="17">
        <v>0.4581057481320025</v>
      </c>
      <c r="AE387" s="17">
        <v>0.25044153921880408</v>
      </c>
      <c r="AF387" s="17">
        <v>0.34600706406058518</v>
      </c>
      <c r="AG387" s="17">
        <v>0.28517673367723101</v>
      </c>
      <c r="AH387" s="17">
        <v>0.29746200532070949</v>
      </c>
      <c r="AI387" s="17">
        <v>0.40521468503749319</v>
      </c>
    </row>
    <row r="388" spans="2:35" ht="16" x14ac:dyDescent="0.2">
      <c r="B388" s="16" t="s">
        <v>155</v>
      </c>
      <c r="C388" s="17">
        <v>5.8105716489664103E-2</v>
      </c>
      <c r="D388" s="17">
        <v>2.1400982371990191E-2</v>
      </c>
      <c r="E388" s="17">
        <v>2.1102510348092251E-2</v>
      </c>
      <c r="F388" s="17">
        <v>3.8986185039079538E-2</v>
      </c>
      <c r="G388" s="17">
        <v>5.9189534556560279E-2</v>
      </c>
      <c r="H388" s="17">
        <v>5.9065939140539828E-2</v>
      </c>
      <c r="I388" s="17">
        <v>0.12636577047944711</v>
      </c>
      <c r="K388" s="17">
        <v>5.3688138339107259E-2</v>
      </c>
      <c r="L388" s="17">
        <v>6.276591813031103E-2</v>
      </c>
      <c r="N388" s="17">
        <v>6.7773464198945199E-2</v>
      </c>
      <c r="O388" s="17">
        <v>6.5082940846028892E-2</v>
      </c>
      <c r="P388" s="17">
        <v>8.4101146289658271E-2</v>
      </c>
      <c r="Q388" s="17">
        <v>4.8743658462779817E-2</v>
      </c>
      <c r="R388" s="17">
        <v>2.7851457237550638E-2</v>
      </c>
      <c r="S388" s="17">
        <v>4.2794584935899847E-2</v>
      </c>
      <c r="T388" s="17">
        <v>6.1454604369460902E-2</v>
      </c>
      <c r="U388" s="17">
        <v>5.4868416126622091E-2</v>
      </c>
      <c r="V388" s="17">
        <v>6.6530394213930311E-2</v>
      </c>
      <c r="W388" s="17">
        <v>3.8429001711195877E-2</v>
      </c>
      <c r="X388" s="17">
        <v>7.1212910695548054E-2</v>
      </c>
      <c r="Y388" s="17">
        <v>9.078445164190467E-2</v>
      </c>
      <c r="AA388" s="17">
        <v>9.7123188883475736E-2</v>
      </c>
      <c r="AB388" s="17">
        <v>5.1108292487530238E-2</v>
      </c>
      <c r="AC388" s="17">
        <v>4.0725459746261239E-2</v>
      </c>
      <c r="AD388" s="17">
        <v>2.0186397509473309E-2</v>
      </c>
      <c r="AE388" s="17">
        <v>4.440895979377546E-2</v>
      </c>
      <c r="AF388" s="17">
        <v>8.5910954116805618E-2</v>
      </c>
      <c r="AG388" s="17">
        <v>0.14108694733259849</v>
      </c>
      <c r="AH388" s="17">
        <v>6.1063835419386987E-2</v>
      </c>
      <c r="AI388" s="17">
        <v>2.7579343606933669E-2</v>
      </c>
    </row>
    <row r="389" spans="2:35" ht="16" x14ac:dyDescent="0.2">
      <c r="B389" s="16" t="s">
        <v>75</v>
      </c>
      <c r="C389" s="17">
        <v>7.387367280939057E-2</v>
      </c>
      <c r="D389" s="17">
        <v>1.912405289268777E-2</v>
      </c>
      <c r="E389" s="17">
        <v>2.968558500523423E-2</v>
      </c>
      <c r="F389" s="17">
        <v>6.0503555719363417E-2</v>
      </c>
      <c r="G389" s="17">
        <v>5.3246618154730932E-2</v>
      </c>
      <c r="H389" s="17">
        <v>9.1647492560431795E-2</v>
      </c>
      <c r="I389" s="17">
        <v>0.161685229563477</v>
      </c>
      <c r="K389" s="17">
        <v>5.1538438115980058E-2</v>
      </c>
      <c r="L389" s="17">
        <v>9.6138213446018514E-2</v>
      </c>
      <c r="N389" s="17">
        <v>8.3083957464029731E-2</v>
      </c>
      <c r="O389" s="17">
        <v>1.715861305976225E-2</v>
      </c>
      <c r="P389" s="17">
        <v>7.0782617942172166E-2</v>
      </c>
      <c r="Q389" s="17">
        <v>3.6587194753438017E-2</v>
      </c>
      <c r="R389" s="17">
        <v>6.9322497743647293E-2</v>
      </c>
      <c r="S389" s="17">
        <v>8.5417473223766902E-2</v>
      </c>
      <c r="T389" s="17">
        <v>7.6291884417655775E-2</v>
      </c>
      <c r="U389" s="17">
        <v>8.4890968742465128E-2</v>
      </c>
      <c r="V389" s="17">
        <v>3.3452189570583941E-2</v>
      </c>
      <c r="W389" s="17">
        <v>9.8678635783889482E-2</v>
      </c>
      <c r="X389" s="17">
        <v>0.1105034946961968</v>
      </c>
      <c r="Y389" s="17">
        <v>7.87726687861494E-2</v>
      </c>
      <c r="AA389" s="17">
        <v>7.1927094092708893E-2</v>
      </c>
      <c r="AB389" s="17">
        <v>5.1672098892862943E-2</v>
      </c>
      <c r="AC389" s="17">
        <v>0.13948323086184539</v>
      </c>
      <c r="AD389" s="17">
        <v>5.3412321173282998E-2</v>
      </c>
      <c r="AE389" s="17">
        <v>7.0566272400631833E-2</v>
      </c>
      <c r="AF389" s="17">
        <v>6.6875052578852359E-2</v>
      </c>
      <c r="AG389" s="17">
        <v>7.9585014865384177E-2</v>
      </c>
      <c r="AH389" s="17">
        <v>0.14635003814673789</v>
      </c>
      <c r="AI389" s="17">
        <v>1.020438979772033E-2</v>
      </c>
    </row>
    <row r="391" spans="2:35" ht="64" x14ac:dyDescent="0.2">
      <c r="B391" s="14" t="s">
        <v>156</v>
      </c>
    </row>
    <row r="392" spans="2:35" ht="16" x14ac:dyDescent="0.2">
      <c r="B392" s="15" t="s">
        <v>16</v>
      </c>
    </row>
    <row r="393" spans="2:35" ht="16" x14ac:dyDescent="0.2">
      <c r="B393" s="16" t="s">
        <v>157</v>
      </c>
      <c r="C393" s="17">
        <v>0.50139319187242382</v>
      </c>
      <c r="D393" s="17">
        <v>0.51088476906170588</v>
      </c>
      <c r="E393" s="17">
        <v>0.49018575647148521</v>
      </c>
      <c r="F393" s="17">
        <v>0.47807017724326389</v>
      </c>
      <c r="G393" s="17">
        <v>0.52510382080791584</v>
      </c>
      <c r="H393" s="17">
        <v>0.5243437704218753</v>
      </c>
      <c r="I393" s="17">
        <v>0.48845180025689239</v>
      </c>
      <c r="K393" s="17">
        <v>0.50633518422779833</v>
      </c>
      <c r="L393" s="17">
        <v>0.49696819892060001</v>
      </c>
      <c r="N393" s="17">
        <v>0.53711959506717633</v>
      </c>
      <c r="O393" s="17">
        <v>0.58085256323919343</v>
      </c>
      <c r="P393" s="17">
        <v>0.52613925951431784</v>
      </c>
      <c r="Q393" s="17">
        <v>0.38369312332178418</v>
      </c>
      <c r="R393" s="17">
        <v>0.53636918208004736</v>
      </c>
      <c r="S393" s="17">
        <v>0.4823835836025418</v>
      </c>
      <c r="T393" s="17">
        <v>0.47026404378184072</v>
      </c>
      <c r="U393" s="17">
        <v>0.44127067209883752</v>
      </c>
      <c r="V393" s="17">
        <v>0.47192792422189339</v>
      </c>
      <c r="W393" s="17">
        <v>0.52033262398785163</v>
      </c>
      <c r="X393" s="17">
        <v>0.5551337105267562</v>
      </c>
      <c r="Y393" s="17">
        <v>0.50710151679819326</v>
      </c>
      <c r="AA393" s="17">
        <v>0.51750716665380869</v>
      </c>
      <c r="AB393" s="17">
        <v>0.48240698067696081</v>
      </c>
      <c r="AC393" s="17">
        <v>0.54371482423637607</v>
      </c>
      <c r="AD393" s="17">
        <v>0.53323459977784571</v>
      </c>
      <c r="AE393" s="17">
        <v>0.49384011250588128</v>
      </c>
      <c r="AF393" s="17">
        <v>0.59537412281568014</v>
      </c>
      <c r="AG393" s="17">
        <v>0.41974258338091419</v>
      </c>
      <c r="AH393" s="17">
        <v>0.50206341774987528</v>
      </c>
      <c r="AI393" s="17">
        <v>0.4813085212227648</v>
      </c>
    </row>
    <row r="394" spans="2:35" ht="16" x14ac:dyDescent="0.2">
      <c r="B394" s="16" t="s">
        <v>158</v>
      </c>
      <c r="C394" s="17">
        <v>0.2795279565714538</v>
      </c>
      <c r="D394" s="17">
        <v>0.25983840310675888</v>
      </c>
      <c r="E394" s="17">
        <v>0.28901703954131952</v>
      </c>
      <c r="F394" s="17">
        <v>0.30322437587095108</v>
      </c>
      <c r="G394" s="17">
        <v>0.2389565864306217</v>
      </c>
      <c r="H394" s="17">
        <v>0.31787176911247322</v>
      </c>
      <c r="I394" s="17">
        <v>0.27307928708049911</v>
      </c>
      <c r="K394" s="17">
        <v>0.28677905065850462</v>
      </c>
      <c r="L394" s="17">
        <v>0.27235935106629039</v>
      </c>
      <c r="N394" s="17">
        <v>0.26886604355426508</v>
      </c>
      <c r="O394" s="17">
        <v>0.1960308762801164</v>
      </c>
      <c r="P394" s="17">
        <v>0.23176942556640329</v>
      </c>
      <c r="Q394" s="17">
        <v>0.40442528519966758</v>
      </c>
      <c r="R394" s="17">
        <v>0.29540500180244322</v>
      </c>
      <c r="S394" s="17">
        <v>0.3057326376652888</v>
      </c>
      <c r="T394" s="17">
        <v>0.24472258733621449</v>
      </c>
      <c r="U394" s="17">
        <v>0.28222659470130362</v>
      </c>
      <c r="V394" s="17">
        <v>0.31505503530795959</v>
      </c>
      <c r="W394" s="17">
        <v>0.26433484465363899</v>
      </c>
      <c r="X394" s="17">
        <v>0.21977869718416701</v>
      </c>
      <c r="Y394" s="17">
        <v>0.2902346898467531</v>
      </c>
      <c r="AA394" s="17">
        <v>0.27961823861817869</v>
      </c>
      <c r="AB394" s="17">
        <v>0.28926985496588431</v>
      </c>
      <c r="AC394" s="17">
        <v>0.26850744181614339</v>
      </c>
      <c r="AD394" s="17">
        <v>0.26978195963185109</v>
      </c>
      <c r="AE394" s="17">
        <v>0.32145992947999069</v>
      </c>
      <c r="AF394" s="17">
        <v>0.21485668950886611</v>
      </c>
      <c r="AG394" s="17">
        <v>0.21994330961462141</v>
      </c>
      <c r="AH394" s="17">
        <v>0.23915940687571491</v>
      </c>
      <c r="AI394" s="17">
        <v>0.27771797520057312</v>
      </c>
    </row>
    <row r="395" spans="2:35" ht="16" x14ac:dyDescent="0.2">
      <c r="B395" s="16" t="s">
        <v>114</v>
      </c>
      <c r="C395" s="17">
        <v>0.12887924637533371</v>
      </c>
      <c r="D395" s="17">
        <v>0.14246432987470789</v>
      </c>
      <c r="E395" s="17">
        <v>0.14540816891474001</v>
      </c>
      <c r="F395" s="17">
        <v>0.141256762822006</v>
      </c>
      <c r="G395" s="17">
        <v>0.16480501996930921</v>
      </c>
      <c r="H395" s="17">
        <v>8.7143133998677777E-2</v>
      </c>
      <c r="I395" s="17">
        <v>9.5097840351289209E-2</v>
      </c>
      <c r="K395" s="17">
        <v>0.1356095008735938</v>
      </c>
      <c r="L395" s="17">
        <v>0.12144650327564489</v>
      </c>
      <c r="N395" s="17">
        <v>0.1051604064443199</v>
      </c>
      <c r="O395" s="17">
        <v>0.12597056782793981</v>
      </c>
      <c r="P395" s="17">
        <v>0.12815194911788591</v>
      </c>
      <c r="Q395" s="17">
        <v>0.12844540220676839</v>
      </c>
      <c r="R395" s="17">
        <v>9.6361766563661924E-2</v>
      </c>
      <c r="S395" s="17">
        <v>0.13703687579063831</v>
      </c>
      <c r="T395" s="17">
        <v>0.16715742774318451</v>
      </c>
      <c r="U395" s="17">
        <v>0.1704774395766683</v>
      </c>
      <c r="V395" s="17">
        <v>0.1618549904383331</v>
      </c>
      <c r="W395" s="17">
        <v>0.10800078661762889</v>
      </c>
      <c r="X395" s="17">
        <v>9.5110320951012392E-2</v>
      </c>
      <c r="Y395" s="17">
        <v>0.1240749284014489</v>
      </c>
      <c r="AA395" s="17">
        <v>9.7919234202902772E-2</v>
      </c>
      <c r="AB395" s="17">
        <v>0.16679220655178201</v>
      </c>
      <c r="AC395" s="17">
        <v>0.11880581560993191</v>
      </c>
      <c r="AD395" s="17">
        <v>0.123991232340304</v>
      </c>
      <c r="AE395" s="17">
        <v>0.10697999387496759</v>
      </c>
      <c r="AF395" s="17">
        <v>0.11747740429021911</v>
      </c>
      <c r="AG395" s="17">
        <v>0.20541065814084661</v>
      </c>
      <c r="AH395" s="17">
        <v>9.993080094440733E-2</v>
      </c>
      <c r="AI395" s="17">
        <v>0.14216068930561609</v>
      </c>
    </row>
    <row r="396" spans="2:35" ht="16" x14ac:dyDescent="0.2">
      <c r="B396" s="16" t="s">
        <v>159</v>
      </c>
      <c r="C396" s="17">
        <v>2.0348781063474469E-2</v>
      </c>
      <c r="D396" s="17">
        <v>4.7350347626901913E-2</v>
      </c>
      <c r="E396" s="17">
        <v>3.637420686210309E-2</v>
      </c>
      <c r="F396" s="17">
        <v>2.0504499886360349E-2</v>
      </c>
      <c r="G396" s="17">
        <v>1.449550959748328E-2</v>
      </c>
      <c r="H396" s="17">
        <v>3.3353220364967938E-3</v>
      </c>
      <c r="I396" s="17">
        <v>5.4933265440374242E-3</v>
      </c>
      <c r="K396" s="17">
        <v>2.0931920700301389E-2</v>
      </c>
      <c r="L396" s="17">
        <v>1.9898918108628351E-2</v>
      </c>
      <c r="N396" s="17">
        <v>1.280106203880748E-2</v>
      </c>
      <c r="O396" s="17">
        <v>6.1430781665549633E-2</v>
      </c>
      <c r="P396" s="17">
        <v>1.377451967925288E-2</v>
      </c>
      <c r="Q396" s="17">
        <v>2.4779805221788319E-2</v>
      </c>
      <c r="R396" s="17">
        <v>1.886829355311934E-2</v>
      </c>
      <c r="S396" s="17">
        <v>1.742279939620231E-2</v>
      </c>
      <c r="T396" s="17">
        <v>4.6622886989712613E-2</v>
      </c>
      <c r="U396" s="17">
        <v>2.1313518916922441E-2</v>
      </c>
      <c r="V396" s="17">
        <v>1.1589652673638909E-2</v>
      </c>
      <c r="W396" s="17">
        <v>3.3680478766036567E-2</v>
      </c>
      <c r="X396" s="17">
        <v>6.6111847169435948E-3</v>
      </c>
      <c r="Y396" s="17">
        <v>5.5352764044185329E-3</v>
      </c>
      <c r="AA396" s="17">
        <v>1.9397042406901849E-2</v>
      </c>
      <c r="AB396" s="17">
        <v>1.036243433583285E-2</v>
      </c>
      <c r="AC396" s="17">
        <v>1.3502612909691489E-2</v>
      </c>
      <c r="AD396" s="17">
        <v>3.6313927426682283E-2</v>
      </c>
      <c r="AE396" s="17">
        <v>2.7354983322886089E-2</v>
      </c>
      <c r="AF396" s="17">
        <v>0</v>
      </c>
      <c r="AG396" s="17">
        <v>7.4871087702152398E-3</v>
      </c>
      <c r="AH396" s="17">
        <v>2.1892274200650499E-2</v>
      </c>
      <c r="AI396" s="17">
        <v>2.7576130363657431E-2</v>
      </c>
    </row>
    <row r="397" spans="2:35" ht="16" x14ac:dyDescent="0.2">
      <c r="B397" s="16" t="s">
        <v>160</v>
      </c>
      <c r="C397" s="17">
        <v>1.2043133681793151E-2</v>
      </c>
      <c r="D397" s="17">
        <v>6.509989185468283E-3</v>
      </c>
      <c r="E397" s="17">
        <v>1.484715630425181E-2</v>
      </c>
      <c r="F397" s="17">
        <v>2.0565194755162729E-2</v>
      </c>
      <c r="G397" s="17">
        <v>1.5861710076638089E-2</v>
      </c>
      <c r="H397" s="17">
        <v>3.4460217015505751E-3</v>
      </c>
      <c r="I397" s="17">
        <v>9.1633722415754276E-3</v>
      </c>
      <c r="K397" s="17">
        <v>7.91885155579709E-3</v>
      </c>
      <c r="L397" s="17">
        <v>1.6144934692256831E-2</v>
      </c>
      <c r="N397" s="17">
        <v>1.261774018415673E-2</v>
      </c>
      <c r="O397" s="17">
        <v>0</v>
      </c>
      <c r="P397" s="17">
        <v>1.9511233862739039E-2</v>
      </c>
      <c r="Q397" s="17">
        <v>2.4337347383271112E-2</v>
      </c>
      <c r="R397" s="17">
        <v>1.311569876287263E-2</v>
      </c>
      <c r="S397" s="17">
        <v>0</v>
      </c>
      <c r="T397" s="17">
        <v>6.8867076202687293E-3</v>
      </c>
      <c r="U397" s="17">
        <v>3.3631670520745061E-2</v>
      </c>
      <c r="V397" s="17">
        <v>1.135013964252202E-2</v>
      </c>
      <c r="W397" s="17">
        <v>7.5566149206815003E-3</v>
      </c>
      <c r="X397" s="17">
        <v>1.7909239980441759E-2</v>
      </c>
      <c r="Y397" s="17">
        <v>0</v>
      </c>
      <c r="AA397" s="17">
        <v>1.4454822093224771E-2</v>
      </c>
      <c r="AB397" s="17">
        <v>5.0556755913711941E-3</v>
      </c>
      <c r="AC397" s="17">
        <v>0</v>
      </c>
      <c r="AD397" s="17">
        <v>1.1754970189815859E-2</v>
      </c>
      <c r="AE397" s="17">
        <v>4.2460874990728498E-3</v>
      </c>
      <c r="AF397" s="17">
        <v>0</v>
      </c>
      <c r="AG397" s="17">
        <v>2.8423372436533069E-2</v>
      </c>
      <c r="AH397" s="17">
        <v>3.1348648390752173E-2</v>
      </c>
      <c r="AI397" s="17">
        <v>3.9177909052041153E-2</v>
      </c>
    </row>
    <row r="398" spans="2:35" ht="16" x14ac:dyDescent="0.2">
      <c r="B398" s="16" t="s">
        <v>75</v>
      </c>
      <c r="C398" s="17">
        <v>5.7807690435520961E-2</v>
      </c>
      <c r="D398" s="17">
        <v>3.2952161144457003E-2</v>
      </c>
      <c r="E398" s="17">
        <v>2.4167671906100429E-2</v>
      </c>
      <c r="F398" s="17">
        <v>3.6378989422255911E-2</v>
      </c>
      <c r="G398" s="17">
        <v>4.0777353118032052E-2</v>
      </c>
      <c r="H398" s="17">
        <v>6.3859982728926248E-2</v>
      </c>
      <c r="I398" s="17">
        <v>0.12871437352570639</v>
      </c>
      <c r="K398" s="17">
        <v>4.2425491984004887E-2</v>
      </c>
      <c r="L398" s="17">
        <v>7.3182093936579609E-2</v>
      </c>
      <c r="N398" s="17">
        <v>6.3435152711274409E-2</v>
      </c>
      <c r="O398" s="17">
        <v>3.5715210987200902E-2</v>
      </c>
      <c r="P398" s="17">
        <v>8.0653612259401264E-2</v>
      </c>
      <c r="Q398" s="17">
        <v>3.4319036666720593E-2</v>
      </c>
      <c r="R398" s="17">
        <v>3.9880057237855537E-2</v>
      </c>
      <c r="S398" s="17">
        <v>5.7424103545328641E-2</v>
      </c>
      <c r="T398" s="17">
        <v>6.4346346528779047E-2</v>
      </c>
      <c r="U398" s="17">
        <v>5.1080104185523098E-2</v>
      </c>
      <c r="V398" s="17">
        <v>2.8222257715652808E-2</v>
      </c>
      <c r="W398" s="17">
        <v>6.6094651054162304E-2</v>
      </c>
      <c r="X398" s="17">
        <v>0.10545684664067891</v>
      </c>
      <c r="Y398" s="17">
        <v>7.3053588549186158E-2</v>
      </c>
      <c r="AA398" s="17">
        <v>7.1103496024983059E-2</v>
      </c>
      <c r="AB398" s="17">
        <v>4.6112847878168793E-2</v>
      </c>
      <c r="AC398" s="17">
        <v>5.5469305427857142E-2</v>
      </c>
      <c r="AD398" s="17">
        <v>2.4923310633501231E-2</v>
      </c>
      <c r="AE398" s="17">
        <v>4.611889331720137E-2</v>
      </c>
      <c r="AF398" s="17">
        <v>7.2291783385234828E-2</v>
      </c>
      <c r="AG398" s="17">
        <v>0.11899296765686949</v>
      </c>
      <c r="AH398" s="17">
        <v>0.10560545183859971</v>
      </c>
      <c r="AI398" s="17">
        <v>3.2058774855347312E-2</v>
      </c>
    </row>
    <row r="400" spans="2:35" ht="64" x14ac:dyDescent="0.2">
      <c r="B400" s="14" t="s">
        <v>161</v>
      </c>
    </row>
    <row r="401" spans="2:35" ht="16" x14ac:dyDescent="0.2">
      <c r="B401" s="15" t="s">
        <v>16</v>
      </c>
    </row>
    <row r="402" spans="2:35" ht="16" x14ac:dyDescent="0.2">
      <c r="B402" s="16" t="s">
        <v>162</v>
      </c>
      <c r="C402" s="17">
        <v>0.164301976062977</v>
      </c>
      <c r="D402" s="17">
        <v>0.19289722048119759</v>
      </c>
      <c r="E402" s="17">
        <v>0.1976623021557356</v>
      </c>
      <c r="F402" s="17">
        <v>0.19266344448127631</v>
      </c>
      <c r="G402" s="17">
        <v>0.13851038594629719</v>
      </c>
      <c r="H402" s="17">
        <v>0.14361633554942371</v>
      </c>
      <c r="I402" s="17">
        <v>0.13017171510200581</v>
      </c>
      <c r="K402" s="17">
        <v>0.16560771570162061</v>
      </c>
      <c r="L402" s="17">
        <v>0.1623350414065598</v>
      </c>
      <c r="N402" s="17">
        <v>0.14734963738151891</v>
      </c>
      <c r="O402" s="17">
        <v>0.20668661187658829</v>
      </c>
      <c r="P402" s="17">
        <v>0.13994350254671559</v>
      </c>
      <c r="Q402" s="17">
        <v>0.20923312717246059</v>
      </c>
      <c r="R402" s="17">
        <v>0.15537890543175539</v>
      </c>
      <c r="S402" s="17">
        <v>0.16534730490230351</v>
      </c>
      <c r="T402" s="17">
        <v>0.11780207888509479</v>
      </c>
      <c r="U402" s="17">
        <v>0.16114639866899591</v>
      </c>
      <c r="V402" s="17">
        <v>0.1760693686905514</v>
      </c>
      <c r="W402" s="17">
        <v>0.16226615026933519</v>
      </c>
      <c r="X402" s="17">
        <v>0.19259599169121469</v>
      </c>
      <c r="Y402" s="17">
        <v>0.16945825171953921</v>
      </c>
      <c r="AA402" s="17">
        <v>0.1518364280721716</v>
      </c>
      <c r="AB402" s="17">
        <v>0.17738620506789471</v>
      </c>
      <c r="AC402" s="17">
        <v>0.17238830446468739</v>
      </c>
      <c r="AD402" s="17">
        <v>0.20846347044667249</v>
      </c>
      <c r="AE402" s="17">
        <v>0.1770703642253548</v>
      </c>
      <c r="AF402" s="17">
        <v>0.119416426080045</v>
      </c>
      <c r="AG402" s="17">
        <v>0.11676741749694119</v>
      </c>
      <c r="AH402" s="17">
        <v>0.15670003287955869</v>
      </c>
      <c r="AI402" s="17">
        <v>7.6809061480131821E-2</v>
      </c>
    </row>
    <row r="403" spans="2:35" ht="16" x14ac:dyDescent="0.2">
      <c r="B403" s="16" t="s">
        <v>163</v>
      </c>
      <c r="C403" s="17">
        <v>0.28115097699124919</v>
      </c>
      <c r="D403" s="17">
        <v>0.31157995927406501</v>
      </c>
      <c r="E403" s="17">
        <v>0.30325130586142479</v>
      </c>
      <c r="F403" s="17">
        <v>0.29153415924724052</v>
      </c>
      <c r="G403" s="17">
        <v>0.25073072175818462</v>
      </c>
      <c r="H403" s="17">
        <v>0.26068711991913113</v>
      </c>
      <c r="I403" s="17">
        <v>0.27312258186434352</v>
      </c>
      <c r="K403" s="17">
        <v>0.26861908438783</v>
      </c>
      <c r="L403" s="17">
        <v>0.29256697671660198</v>
      </c>
      <c r="N403" s="17">
        <v>0.28872825663616808</v>
      </c>
      <c r="O403" s="17">
        <v>0.24570872273233491</v>
      </c>
      <c r="P403" s="17">
        <v>0.28605512068046202</v>
      </c>
      <c r="Q403" s="17">
        <v>0.29349177120135223</v>
      </c>
      <c r="R403" s="17">
        <v>0.29959395909111641</v>
      </c>
      <c r="S403" s="17">
        <v>0.31457484010941072</v>
      </c>
      <c r="T403" s="17">
        <v>0.31695456689637619</v>
      </c>
      <c r="U403" s="17">
        <v>0.26190581479505309</v>
      </c>
      <c r="V403" s="17">
        <v>0.27055900457735832</v>
      </c>
      <c r="W403" s="17">
        <v>0.23210048716421619</v>
      </c>
      <c r="X403" s="17">
        <v>0.27035318333806208</v>
      </c>
      <c r="Y403" s="17">
        <v>0.31340647215409029</v>
      </c>
      <c r="AA403" s="17">
        <v>0.33278437456272669</v>
      </c>
      <c r="AB403" s="17">
        <v>0.30694484793697729</v>
      </c>
      <c r="AC403" s="17">
        <v>0.26617323433940121</v>
      </c>
      <c r="AD403" s="17">
        <v>0.29412721661691948</v>
      </c>
      <c r="AE403" s="17">
        <v>0.24835743847713779</v>
      </c>
      <c r="AF403" s="17">
        <v>0.35772632667304272</v>
      </c>
      <c r="AG403" s="17">
        <v>0.1753586850214757</v>
      </c>
      <c r="AH403" s="17">
        <v>0.28082446840690201</v>
      </c>
      <c r="AI403" s="17">
        <v>0.28999594754815272</v>
      </c>
    </row>
    <row r="404" spans="2:35" ht="16" x14ac:dyDescent="0.2">
      <c r="B404" s="16" t="s">
        <v>164</v>
      </c>
      <c r="C404" s="17">
        <v>0.2651667387816749</v>
      </c>
      <c r="D404" s="17">
        <v>0.27424016453232258</v>
      </c>
      <c r="E404" s="17">
        <v>0.26970313287804948</v>
      </c>
      <c r="F404" s="17">
        <v>0.28614660336793529</v>
      </c>
      <c r="G404" s="17">
        <v>0.3148732115482975</v>
      </c>
      <c r="H404" s="17">
        <v>0.29047765558840283</v>
      </c>
      <c r="I404" s="17">
        <v>0.1810957153108009</v>
      </c>
      <c r="K404" s="17">
        <v>0.2937083277018081</v>
      </c>
      <c r="L404" s="17">
        <v>0.23794073434099561</v>
      </c>
      <c r="N404" s="17">
        <v>0.28404371503044412</v>
      </c>
      <c r="O404" s="17">
        <v>0.26150140006241229</v>
      </c>
      <c r="P404" s="17">
        <v>0.26319418872131922</v>
      </c>
      <c r="Q404" s="17">
        <v>0.29384630703248321</v>
      </c>
      <c r="R404" s="17">
        <v>0.27682655248792559</v>
      </c>
      <c r="S404" s="17">
        <v>0.2215344119874155</v>
      </c>
      <c r="T404" s="17">
        <v>0.28816534941439609</v>
      </c>
      <c r="U404" s="17">
        <v>0.23982912541206161</v>
      </c>
      <c r="V404" s="17">
        <v>0.25627420707909793</v>
      </c>
      <c r="W404" s="17">
        <v>0.31693477428662231</v>
      </c>
      <c r="X404" s="17">
        <v>0.2235089436387063</v>
      </c>
      <c r="Y404" s="17">
        <v>0.24388629077557211</v>
      </c>
      <c r="AA404" s="17">
        <v>0.2384521511220494</v>
      </c>
      <c r="AB404" s="17">
        <v>0.26619172448130601</v>
      </c>
      <c r="AC404" s="17">
        <v>0.26054335872139339</v>
      </c>
      <c r="AD404" s="17">
        <v>0.24846112843157819</v>
      </c>
      <c r="AE404" s="17">
        <v>0.30786783498798781</v>
      </c>
      <c r="AF404" s="17">
        <v>0.30341737928973161</v>
      </c>
      <c r="AG404" s="17">
        <v>0.2517932173853305</v>
      </c>
      <c r="AH404" s="17">
        <v>0.17204103026941031</v>
      </c>
      <c r="AI404" s="17">
        <v>0.32773072085006938</v>
      </c>
    </row>
    <row r="405" spans="2:35" ht="16" x14ac:dyDescent="0.2">
      <c r="B405" s="16" t="s">
        <v>165</v>
      </c>
      <c r="C405" s="17">
        <v>0.10074159616551</v>
      </c>
      <c r="D405" s="17">
        <v>0.11485017490865621</v>
      </c>
      <c r="E405" s="17">
        <v>0.12062466348531869</v>
      </c>
      <c r="F405" s="17">
        <v>0.1105618872578505</v>
      </c>
      <c r="G405" s="17">
        <v>0.10071377232239601</v>
      </c>
      <c r="H405" s="17">
        <v>9.217990154025861E-2</v>
      </c>
      <c r="I405" s="17">
        <v>7.3072428286871424E-2</v>
      </c>
      <c r="K405" s="17">
        <v>0.120890311979273</v>
      </c>
      <c r="L405" s="17">
        <v>8.0791096652496106E-2</v>
      </c>
      <c r="N405" s="17">
        <v>0.1017811958620926</v>
      </c>
      <c r="O405" s="17">
        <v>7.5925606088757563E-2</v>
      </c>
      <c r="P405" s="17">
        <v>7.936603038030228E-2</v>
      </c>
      <c r="Q405" s="17">
        <v>4.9747698591041362E-2</v>
      </c>
      <c r="R405" s="17">
        <v>8.7277555175806446E-2</v>
      </c>
      <c r="S405" s="17">
        <v>0.10624479635006751</v>
      </c>
      <c r="T405" s="17">
        <v>8.7270872539435787E-2</v>
      </c>
      <c r="U405" s="17">
        <v>0.11426157565057581</v>
      </c>
      <c r="V405" s="17">
        <v>0.14706619842079791</v>
      </c>
      <c r="W405" s="17">
        <v>0.11112995940547241</v>
      </c>
      <c r="X405" s="17">
        <v>7.6330247504815762E-2</v>
      </c>
      <c r="Y405" s="17">
        <v>8.5437205829633003E-2</v>
      </c>
      <c r="AA405" s="17">
        <v>7.7845371385687215E-2</v>
      </c>
      <c r="AB405" s="17">
        <v>0.11111814787785559</v>
      </c>
      <c r="AC405" s="17">
        <v>9.5444437241439126E-2</v>
      </c>
      <c r="AD405" s="17">
        <v>0.14545698515524719</v>
      </c>
      <c r="AE405" s="17">
        <v>9.2997586067356267E-2</v>
      </c>
      <c r="AF405" s="17">
        <v>6.5987710872566399E-2</v>
      </c>
      <c r="AG405" s="17">
        <v>0.12885001957473041</v>
      </c>
      <c r="AH405" s="17">
        <v>5.6190549890084381E-2</v>
      </c>
      <c r="AI405" s="17">
        <v>0.1132417987974399</v>
      </c>
    </row>
    <row r="406" spans="2:35" ht="16" x14ac:dyDescent="0.2">
      <c r="B406" s="16" t="s">
        <v>166</v>
      </c>
      <c r="C406" s="17">
        <v>1.67307185311306E-2</v>
      </c>
      <c r="D406" s="17">
        <v>2.6421296796120191E-2</v>
      </c>
      <c r="E406" s="17">
        <v>2.0596594774895779E-2</v>
      </c>
      <c r="F406" s="17">
        <v>6.230421528383232E-3</v>
      </c>
      <c r="G406" s="17">
        <v>3.1380155909565222E-2</v>
      </c>
      <c r="H406" s="17">
        <v>7.3836795050241499E-3</v>
      </c>
      <c r="I406" s="17">
        <v>1.001024731455287E-2</v>
      </c>
      <c r="K406" s="17">
        <v>1.9689339570099711E-2</v>
      </c>
      <c r="L406" s="17">
        <v>1.3937900782607371E-2</v>
      </c>
      <c r="N406" s="17">
        <v>1.121705768213614E-2</v>
      </c>
      <c r="O406" s="17">
        <v>6.0949376072868683E-2</v>
      </c>
      <c r="P406" s="17">
        <v>9.2794552404724014E-3</v>
      </c>
      <c r="Q406" s="17">
        <v>0</v>
      </c>
      <c r="R406" s="17">
        <v>2.2048235573930049E-2</v>
      </c>
      <c r="S406" s="17">
        <v>1.699890948828707E-2</v>
      </c>
      <c r="T406" s="17">
        <v>1.4461882010294941E-2</v>
      </c>
      <c r="U406" s="17">
        <v>2.833323917938638E-2</v>
      </c>
      <c r="V406" s="17">
        <v>2.2673322341495241E-2</v>
      </c>
      <c r="W406" s="17">
        <v>1.494239606701934E-2</v>
      </c>
      <c r="X406" s="17">
        <v>1.202802046205644E-2</v>
      </c>
      <c r="Y406" s="17">
        <v>0</v>
      </c>
      <c r="AA406" s="17">
        <v>1.1966638669302169E-2</v>
      </c>
      <c r="AB406" s="17">
        <v>1.3060627531932319E-2</v>
      </c>
      <c r="AC406" s="17">
        <v>0</v>
      </c>
      <c r="AD406" s="17">
        <v>1.2115601239743491E-2</v>
      </c>
      <c r="AE406" s="17">
        <v>1.2203354002149509E-2</v>
      </c>
      <c r="AF406" s="17">
        <v>3.0996651390412241E-2</v>
      </c>
      <c r="AG406" s="17">
        <v>3.4712443540158462E-2</v>
      </c>
      <c r="AH406" s="17">
        <v>1.648252648628391E-2</v>
      </c>
      <c r="AI406" s="17">
        <v>6.5202116190209575E-2</v>
      </c>
    </row>
    <row r="407" spans="2:35" ht="16" x14ac:dyDescent="0.2">
      <c r="B407" s="16" t="s">
        <v>167</v>
      </c>
      <c r="C407" s="17">
        <v>5.6646308152097091E-2</v>
      </c>
      <c r="D407" s="17">
        <v>2.0266479895016579E-2</v>
      </c>
      <c r="E407" s="17">
        <v>2.9977391437033291E-2</v>
      </c>
      <c r="F407" s="17">
        <v>2.9833471439274901E-2</v>
      </c>
      <c r="G407" s="17">
        <v>5.509249234929324E-2</v>
      </c>
      <c r="H407" s="17">
        <v>5.6121442666611801E-2</v>
      </c>
      <c r="I407" s="17">
        <v>0.1256908981232264</v>
      </c>
      <c r="K407" s="17">
        <v>4.7844826660954742E-2</v>
      </c>
      <c r="L407" s="17">
        <v>6.5582383076378772E-2</v>
      </c>
      <c r="N407" s="17">
        <v>5.9382460977926099E-2</v>
      </c>
      <c r="O407" s="17">
        <v>4.8511032878873983E-2</v>
      </c>
      <c r="P407" s="17">
        <v>9.0774487466300846E-2</v>
      </c>
      <c r="Q407" s="17">
        <v>6.6026128361834413E-2</v>
      </c>
      <c r="R407" s="17">
        <v>2.2361552962586888E-2</v>
      </c>
      <c r="S407" s="17">
        <v>3.043581657237325E-2</v>
      </c>
      <c r="T407" s="17">
        <v>6.4896761334657049E-2</v>
      </c>
      <c r="U407" s="17">
        <v>6.4962446692794315E-2</v>
      </c>
      <c r="V407" s="17">
        <v>5.1284336706688333E-2</v>
      </c>
      <c r="W407" s="17">
        <v>6.1626564469657592E-2</v>
      </c>
      <c r="X407" s="17">
        <v>6.4482084505690332E-2</v>
      </c>
      <c r="Y407" s="17">
        <v>7.8170822723614267E-2</v>
      </c>
      <c r="AA407" s="17">
        <v>7.7299828790128533E-2</v>
      </c>
      <c r="AB407" s="17">
        <v>3.6790403548662531E-2</v>
      </c>
      <c r="AC407" s="17">
        <v>8.5226540801077638E-2</v>
      </c>
      <c r="AD407" s="17">
        <v>2.7305779201947131E-2</v>
      </c>
      <c r="AE407" s="17">
        <v>5.9346483625657621E-2</v>
      </c>
      <c r="AF407" s="17">
        <v>5.0163722308967373E-2</v>
      </c>
      <c r="AG407" s="17">
        <v>0.1023237121139841</v>
      </c>
      <c r="AH407" s="17">
        <v>7.2602828970384073E-2</v>
      </c>
      <c r="AI407" s="17">
        <v>1.1209699231230901E-2</v>
      </c>
    </row>
    <row r="408" spans="2:35" ht="16" x14ac:dyDescent="0.2">
      <c r="B408" s="16" t="s">
        <v>168</v>
      </c>
      <c r="C408" s="17">
        <v>0.1152616853153611</v>
      </c>
      <c r="D408" s="17">
        <v>5.9744704112621748E-2</v>
      </c>
      <c r="E408" s="17">
        <v>5.8184609407542207E-2</v>
      </c>
      <c r="F408" s="17">
        <v>8.3030012678039333E-2</v>
      </c>
      <c r="G408" s="17">
        <v>0.1086992601659664</v>
      </c>
      <c r="H408" s="17">
        <v>0.14953386523114781</v>
      </c>
      <c r="I408" s="17">
        <v>0.20683641399819919</v>
      </c>
      <c r="K408" s="17">
        <v>8.3640393998413817E-2</v>
      </c>
      <c r="L408" s="17">
        <v>0.14684586702436059</v>
      </c>
      <c r="N408" s="17">
        <v>0.107497676429714</v>
      </c>
      <c r="O408" s="17">
        <v>0.1007172502881642</v>
      </c>
      <c r="P408" s="17">
        <v>0.1313872149644279</v>
      </c>
      <c r="Q408" s="17">
        <v>8.7654967640828363E-2</v>
      </c>
      <c r="R408" s="17">
        <v>0.13651323927687919</v>
      </c>
      <c r="S408" s="17">
        <v>0.1448639205901423</v>
      </c>
      <c r="T408" s="17">
        <v>0.1104484889197451</v>
      </c>
      <c r="U408" s="17">
        <v>0.1295613996011328</v>
      </c>
      <c r="V408" s="17">
        <v>7.6073562184010651E-2</v>
      </c>
      <c r="W408" s="17">
        <v>0.1009996683376769</v>
      </c>
      <c r="X408" s="17">
        <v>0.1607015288594541</v>
      </c>
      <c r="Y408" s="17">
        <v>0.10964095679755111</v>
      </c>
      <c r="AA408" s="17">
        <v>0.10981520739793429</v>
      </c>
      <c r="AB408" s="17">
        <v>8.8508043555371577E-2</v>
      </c>
      <c r="AC408" s="17">
        <v>0.1202241244320013</v>
      </c>
      <c r="AD408" s="17">
        <v>6.4069818907892165E-2</v>
      </c>
      <c r="AE408" s="17">
        <v>0.10215693861435619</v>
      </c>
      <c r="AF408" s="17">
        <v>7.2291783385234828E-2</v>
      </c>
      <c r="AG408" s="17">
        <v>0.1901945048673796</v>
      </c>
      <c r="AH408" s="17">
        <v>0.2451585630973766</v>
      </c>
      <c r="AI408" s="17">
        <v>0.1158106559027655</v>
      </c>
    </row>
    <row r="410" spans="2:35" ht="48" x14ac:dyDescent="0.2">
      <c r="B410" s="14" t="s">
        <v>169</v>
      </c>
    </row>
    <row r="411" spans="2:35" ht="16" x14ac:dyDescent="0.2">
      <c r="B411" s="15" t="s">
        <v>16</v>
      </c>
    </row>
    <row r="412" spans="2:35" ht="16" x14ac:dyDescent="0.2">
      <c r="B412" s="16" t="s">
        <v>170</v>
      </c>
      <c r="C412" s="17">
        <v>0.57376280583911743</v>
      </c>
      <c r="D412" s="17">
        <v>0.64836469637633565</v>
      </c>
      <c r="E412" s="17">
        <v>0.6363269277459247</v>
      </c>
      <c r="F412" s="17">
        <v>0.58254666221825113</v>
      </c>
      <c r="G412" s="17">
        <v>0.6249574004689139</v>
      </c>
      <c r="H412" s="17">
        <v>0.59298878376771669</v>
      </c>
      <c r="I412" s="17">
        <v>0.41201925031708969</v>
      </c>
      <c r="K412" s="17">
        <v>0.58368686151508331</v>
      </c>
      <c r="L412" s="17">
        <v>0.56329994768037073</v>
      </c>
      <c r="N412" s="17">
        <v>0.62768996424295498</v>
      </c>
      <c r="O412" s="17">
        <v>0.62810303852678251</v>
      </c>
      <c r="P412" s="17">
        <v>0.5507094759416411</v>
      </c>
      <c r="Q412" s="17">
        <v>0.53616818076975037</v>
      </c>
      <c r="R412" s="17">
        <v>0.5916841819359675</v>
      </c>
      <c r="S412" s="17">
        <v>0.57380135830675927</v>
      </c>
      <c r="T412" s="17">
        <v>0.56850204751790123</v>
      </c>
      <c r="U412" s="17">
        <v>0.53391750706165697</v>
      </c>
      <c r="V412" s="17">
        <v>0.60470377601093905</v>
      </c>
      <c r="W412" s="17">
        <v>0.60026876320601374</v>
      </c>
      <c r="X412" s="17">
        <v>0.52515982766192637</v>
      </c>
      <c r="Y412" s="17">
        <v>0.51017874044299716</v>
      </c>
      <c r="AA412" s="17">
        <v>0.53345252166931678</v>
      </c>
      <c r="AB412" s="17">
        <v>0.61943047545496932</v>
      </c>
      <c r="AC412" s="17">
        <v>0.51583779816338193</v>
      </c>
      <c r="AD412" s="17">
        <v>0.64438098695483592</v>
      </c>
      <c r="AE412" s="17">
        <v>0.57984146479179755</v>
      </c>
      <c r="AF412" s="17">
        <v>0.64271137061411165</v>
      </c>
      <c r="AG412" s="17">
        <v>0.44034572334466909</v>
      </c>
      <c r="AH412" s="17">
        <v>0.53645765070225682</v>
      </c>
      <c r="AI412" s="17">
        <v>0.5906311930992586</v>
      </c>
    </row>
    <row r="413" spans="2:35" ht="32" x14ac:dyDescent="0.2">
      <c r="B413" s="16" t="s">
        <v>171</v>
      </c>
      <c r="C413" s="17">
        <v>0.31633346275169849</v>
      </c>
      <c r="D413" s="17">
        <v>0.30529700650812602</v>
      </c>
      <c r="E413" s="17">
        <v>0.33481115069257361</v>
      </c>
      <c r="F413" s="17">
        <v>0.33601973618784597</v>
      </c>
      <c r="G413" s="17">
        <v>0.33609087518248182</v>
      </c>
      <c r="H413" s="17">
        <v>0.30684177436360682</v>
      </c>
      <c r="I413" s="17">
        <v>0.28296755827914821</v>
      </c>
      <c r="K413" s="17">
        <v>0.36486380539797758</v>
      </c>
      <c r="L413" s="17">
        <v>0.26820718469889337</v>
      </c>
      <c r="N413" s="17">
        <v>0.34204305619103009</v>
      </c>
      <c r="O413" s="17">
        <v>0.25623380368161719</v>
      </c>
      <c r="P413" s="17">
        <v>0.30733050895462483</v>
      </c>
      <c r="Q413" s="17">
        <v>0.33032624071121358</v>
      </c>
      <c r="R413" s="17">
        <v>0.33291432753892891</v>
      </c>
      <c r="S413" s="17">
        <v>0.30459218529723769</v>
      </c>
      <c r="T413" s="17">
        <v>0.33605077309754922</v>
      </c>
      <c r="U413" s="17">
        <v>0.26955626376276592</v>
      </c>
      <c r="V413" s="17">
        <v>0.36226412234288552</v>
      </c>
      <c r="W413" s="17">
        <v>0.32020980527527859</v>
      </c>
      <c r="X413" s="17">
        <v>0.26253015877143687</v>
      </c>
      <c r="Y413" s="17">
        <v>0.301802203326754</v>
      </c>
      <c r="AA413" s="17">
        <v>0.27140878729676959</v>
      </c>
      <c r="AB413" s="17">
        <v>0.34508841734236612</v>
      </c>
      <c r="AC413" s="17">
        <v>0.28966652155545741</v>
      </c>
      <c r="AD413" s="17">
        <v>0.37627743036305361</v>
      </c>
      <c r="AE413" s="17">
        <v>0.335157288308982</v>
      </c>
      <c r="AF413" s="17">
        <v>0.35512902553237091</v>
      </c>
      <c r="AG413" s="17">
        <v>0.2842232033630368</v>
      </c>
      <c r="AH413" s="17">
        <v>0.2031429172618594</v>
      </c>
      <c r="AI413" s="17">
        <v>0.33702770171828239</v>
      </c>
    </row>
    <row r="414" spans="2:35" ht="32" x14ac:dyDescent="0.2">
      <c r="B414" s="16" t="s">
        <v>172</v>
      </c>
      <c r="C414" s="17">
        <v>0.45239121637863838</v>
      </c>
      <c r="D414" s="17">
        <v>0.44645634802765538</v>
      </c>
      <c r="E414" s="17">
        <v>0.50849280573128208</v>
      </c>
      <c r="F414" s="17">
        <v>0.43866305490957058</v>
      </c>
      <c r="G414" s="17">
        <v>0.51024011556624971</v>
      </c>
      <c r="H414" s="17">
        <v>0.42415826703780751</v>
      </c>
      <c r="I414" s="17">
        <v>0.39374608599555089</v>
      </c>
      <c r="K414" s="17">
        <v>0.45744767630243632</v>
      </c>
      <c r="L414" s="17">
        <v>0.44666751185956538</v>
      </c>
      <c r="N414" s="17">
        <v>0.42200850128063361</v>
      </c>
      <c r="O414" s="17">
        <v>0.46594781657595929</v>
      </c>
      <c r="P414" s="17">
        <v>0.45426969711148057</v>
      </c>
      <c r="Q414" s="17">
        <v>0.45973358887558963</v>
      </c>
      <c r="R414" s="17">
        <v>0.43223134554947412</v>
      </c>
      <c r="S414" s="17">
        <v>0.47927859012615298</v>
      </c>
      <c r="T414" s="17">
        <v>0.44106105506030979</v>
      </c>
      <c r="U414" s="17">
        <v>0.45383484627032228</v>
      </c>
      <c r="V414" s="17">
        <v>0.52272105814554037</v>
      </c>
      <c r="W414" s="17">
        <v>0.43773992839055442</v>
      </c>
      <c r="X414" s="17">
        <v>0.40446021476479088</v>
      </c>
      <c r="Y414" s="17">
        <v>0.43630717209226882</v>
      </c>
      <c r="AA414" s="17">
        <v>0.46594405675428618</v>
      </c>
      <c r="AB414" s="17">
        <v>0.48768233149437828</v>
      </c>
      <c r="AC414" s="17">
        <v>0.45164424009874438</v>
      </c>
      <c r="AD414" s="17">
        <v>0.5243600449725313</v>
      </c>
      <c r="AE414" s="17">
        <v>0.41759973856857202</v>
      </c>
      <c r="AF414" s="17">
        <v>0.42436989314387119</v>
      </c>
      <c r="AG414" s="17">
        <v>0.3658280801503947</v>
      </c>
      <c r="AH414" s="17">
        <v>0.39976437711796398</v>
      </c>
      <c r="AI414" s="17">
        <v>0.49630169656296153</v>
      </c>
    </row>
    <row r="415" spans="2:35" ht="32" x14ac:dyDescent="0.2">
      <c r="B415" s="16" t="s">
        <v>173</v>
      </c>
      <c r="C415" s="17">
        <v>0.287310156227708</v>
      </c>
      <c r="D415" s="17">
        <v>0.26248266753107452</v>
      </c>
      <c r="E415" s="17">
        <v>0.34322055150573338</v>
      </c>
      <c r="F415" s="17">
        <v>0.26752973452801759</v>
      </c>
      <c r="G415" s="17">
        <v>0.27505708500711779</v>
      </c>
      <c r="H415" s="17">
        <v>0.25945202554278651</v>
      </c>
      <c r="I415" s="17">
        <v>0.30305936150815621</v>
      </c>
      <c r="K415" s="17">
        <v>0.34037141026094658</v>
      </c>
      <c r="L415" s="17">
        <v>0.23539812233712959</v>
      </c>
      <c r="N415" s="17">
        <v>0.24969296717176059</v>
      </c>
      <c r="O415" s="17">
        <v>0.31149586902491261</v>
      </c>
      <c r="P415" s="17">
        <v>0.22749326048281149</v>
      </c>
      <c r="Q415" s="17">
        <v>0.35846924303060268</v>
      </c>
      <c r="R415" s="17">
        <v>0.26412139407331381</v>
      </c>
      <c r="S415" s="17">
        <v>0.2717265532336513</v>
      </c>
      <c r="T415" s="17">
        <v>0.27846559318023778</v>
      </c>
      <c r="U415" s="17">
        <v>0.24524884489875759</v>
      </c>
      <c r="V415" s="17">
        <v>0.37026565163737518</v>
      </c>
      <c r="W415" s="17">
        <v>0.29900580366562729</v>
      </c>
      <c r="X415" s="17">
        <v>0.25112384628387829</v>
      </c>
      <c r="Y415" s="17">
        <v>0.29562568264687172</v>
      </c>
      <c r="AA415" s="17">
        <v>0.3008729046408628</v>
      </c>
      <c r="AB415" s="17">
        <v>0.3420755710582345</v>
      </c>
      <c r="AC415" s="17">
        <v>0.27759508196104932</v>
      </c>
      <c r="AD415" s="17">
        <v>0.28403507712021719</v>
      </c>
      <c r="AE415" s="17">
        <v>0.27686183317438018</v>
      </c>
      <c r="AF415" s="17">
        <v>0.2532103074558944</v>
      </c>
      <c r="AG415" s="17">
        <v>0.28279163495012011</v>
      </c>
      <c r="AH415" s="17">
        <v>0.17555853143115771</v>
      </c>
      <c r="AI415" s="17">
        <v>0.32817987299841889</v>
      </c>
    </row>
    <row r="416" spans="2:35" ht="16" x14ac:dyDescent="0.2">
      <c r="B416" s="16" t="s">
        <v>174</v>
      </c>
      <c r="C416" s="17">
        <v>0.33396134194326149</v>
      </c>
      <c r="D416" s="17">
        <v>0.3177670530879671</v>
      </c>
      <c r="E416" s="17">
        <v>0.35516711068837542</v>
      </c>
      <c r="F416" s="17">
        <v>0.37296386242340202</v>
      </c>
      <c r="G416" s="17">
        <v>0.35550471886612822</v>
      </c>
      <c r="H416" s="17">
        <v>0.28666202508292732</v>
      </c>
      <c r="I416" s="17">
        <v>0.30995559476119627</v>
      </c>
      <c r="K416" s="17">
        <v>0.32424631635272522</v>
      </c>
      <c r="L416" s="17">
        <v>0.34277940778333038</v>
      </c>
      <c r="N416" s="17">
        <v>0.3158889999169911</v>
      </c>
      <c r="O416" s="17">
        <v>0.33168876223228749</v>
      </c>
      <c r="P416" s="17">
        <v>0.3068927422966522</v>
      </c>
      <c r="Q416" s="17">
        <v>0.35808069244939439</v>
      </c>
      <c r="R416" s="17">
        <v>0.32025543933755868</v>
      </c>
      <c r="S416" s="17">
        <v>0.32736621023789592</v>
      </c>
      <c r="T416" s="17">
        <v>0.31299963293593019</v>
      </c>
      <c r="U416" s="17">
        <v>0.32214989666808558</v>
      </c>
      <c r="V416" s="17">
        <v>0.35440952888638122</v>
      </c>
      <c r="W416" s="17">
        <v>0.37286258880419348</v>
      </c>
      <c r="X416" s="17">
        <v>0.28633638821529489</v>
      </c>
      <c r="Y416" s="17">
        <v>0.36183032245978852</v>
      </c>
      <c r="AA416" s="17">
        <v>0.33553912770517319</v>
      </c>
      <c r="AB416" s="17">
        <v>0.35155255426977861</v>
      </c>
      <c r="AC416" s="17">
        <v>0.42190549420529178</v>
      </c>
      <c r="AD416" s="17">
        <v>0.34371715900074901</v>
      </c>
      <c r="AE416" s="17">
        <v>0.32354534519108008</v>
      </c>
      <c r="AF416" s="17">
        <v>0.32104132513367439</v>
      </c>
      <c r="AG416" s="17">
        <v>0.25367752483623751</v>
      </c>
      <c r="AH416" s="17">
        <v>0.27920558543794122</v>
      </c>
      <c r="AI416" s="17">
        <v>0.37111336715963328</v>
      </c>
    </row>
    <row r="417" spans="2:35" ht="16" x14ac:dyDescent="0.2">
      <c r="B417" s="16" t="s">
        <v>175</v>
      </c>
      <c r="C417" s="17">
        <v>0.39717960488690612</v>
      </c>
      <c r="D417" s="17">
        <v>0.4043244762465984</v>
      </c>
      <c r="E417" s="17">
        <v>0.45748902846271738</v>
      </c>
      <c r="F417" s="17">
        <v>0.40312219455687531</v>
      </c>
      <c r="G417" s="17">
        <v>0.42253178543792391</v>
      </c>
      <c r="H417" s="17">
        <v>0.38494376834416077</v>
      </c>
      <c r="I417" s="17">
        <v>0.32629177445594348</v>
      </c>
      <c r="K417" s="17">
        <v>0.40495008087494971</v>
      </c>
      <c r="L417" s="17">
        <v>0.39019914814919548</v>
      </c>
      <c r="N417" s="17">
        <v>0.36183894891276958</v>
      </c>
      <c r="O417" s="17">
        <v>0.42800401267194549</v>
      </c>
      <c r="P417" s="17">
        <v>0.45034348953538311</v>
      </c>
      <c r="Q417" s="17">
        <v>0.37467770504815162</v>
      </c>
      <c r="R417" s="17">
        <v>0.39289733243322511</v>
      </c>
      <c r="S417" s="17">
        <v>0.40519738143208328</v>
      </c>
      <c r="T417" s="17">
        <v>0.36042894559750388</v>
      </c>
      <c r="U417" s="17">
        <v>0.40752956821217368</v>
      </c>
      <c r="V417" s="17">
        <v>0.43649561308994922</v>
      </c>
      <c r="W417" s="17">
        <v>0.39567667356726371</v>
      </c>
      <c r="X417" s="17">
        <v>0.42855847834965283</v>
      </c>
      <c r="Y417" s="17">
        <v>0.33228858343312118</v>
      </c>
      <c r="AA417" s="17">
        <v>0.39114246449241552</v>
      </c>
      <c r="AB417" s="17">
        <v>0.37997042689593019</v>
      </c>
      <c r="AC417" s="17">
        <v>0.28511663160251283</v>
      </c>
      <c r="AD417" s="17">
        <v>0.44909736522941962</v>
      </c>
      <c r="AE417" s="17">
        <v>0.4329829098242961</v>
      </c>
      <c r="AF417" s="17">
        <v>0.45641969140807043</v>
      </c>
      <c r="AG417" s="17">
        <v>0.38436026418790331</v>
      </c>
      <c r="AH417" s="17">
        <v>0.34253020005327689</v>
      </c>
      <c r="AI417" s="17">
        <v>0.41868712298774879</v>
      </c>
    </row>
    <row r="418" spans="2:35" ht="32" x14ac:dyDescent="0.2">
      <c r="B418" s="16" t="s">
        <v>176</v>
      </c>
      <c r="C418" s="17">
        <v>0.36441230263218688</v>
      </c>
      <c r="D418" s="17">
        <v>0.31321979469738509</v>
      </c>
      <c r="E418" s="17">
        <v>0.35999854873245057</v>
      </c>
      <c r="F418" s="17">
        <v>0.32603573976344452</v>
      </c>
      <c r="G418" s="17">
        <v>0.38257779854471291</v>
      </c>
      <c r="H418" s="17">
        <v>0.35750999102187941</v>
      </c>
      <c r="I418" s="17">
        <v>0.42280549627091391</v>
      </c>
      <c r="K418" s="17">
        <v>0.37051080030332662</v>
      </c>
      <c r="L418" s="17">
        <v>0.35722209654300491</v>
      </c>
      <c r="N418" s="17">
        <v>0.40264153650630302</v>
      </c>
      <c r="O418" s="17">
        <v>0.35524577126734552</v>
      </c>
      <c r="P418" s="17">
        <v>0.36598333054182769</v>
      </c>
      <c r="Q418" s="17">
        <v>0.30601534438413269</v>
      </c>
      <c r="R418" s="17">
        <v>0.33532391029350023</v>
      </c>
      <c r="S418" s="17">
        <v>0.39793713967537481</v>
      </c>
      <c r="T418" s="17">
        <v>0.38843256739871362</v>
      </c>
      <c r="U418" s="17">
        <v>0.33185137702377882</v>
      </c>
      <c r="V418" s="17">
        <v>0.35195619582664239</v>
      </c>
      <c r="W418" s="17">
        <v>0.37565475500974888</v>
      </c>
      <c r="X418" s="17">
        <v>0.32236061093456359</v>
      </c>
      <c r="Y418" s="17">
        <v>0.41453825716107801</v>
      </c>
      <c r="AA418" s="17">
        <v>0.36856794601478571</v>
      </c>
      <c r="AB418" s="17">
        <v>0.37386364140646883</v>
      </c>
      <c r="AC418" s="17">
        <v>0.36376785413055518</v>
      </c>
      <c r="AD418" s="17">
        <v>0.38729494937115722</v>
      </c>
      <c r="AE418" s="17">
        <v>0.37647008683679539</v>
      </c>
      <c r="AF418" s="17">
        <v>0.42269582820795221</v>
      </c>
      <c r="AG418" s="17">
        <v>0.33103065795456621</v>
      </c>
      <c r="AH418" s="17">
        <v>0.32724721893368308</v>
      </c>
      <c r="AI418" s="17">
        <v>0.27931744394178898</v>
      </c>
    </row>
    <row r="419" spans="2:35" ht="16" x14ac:dyDescent="0.2">
      <c r="B419" s="16" t="s">
        <v>177</v>
      </c>
      <c r="C419" s="17">
        <v>8.4591270530331823E-3</v>
      </c>
      <c r="D419" s="17">
        <v>3.304978540974916E-3</v>
      </c>
      <c r="E419" s="17">
        <v>0</v>
      </c>
      <c r="F419" s="17">
        <v>8.7820442148117597E-3</v>
      </c>
      <c r="G419" s="17">
        <v>8.3434003527298635E-3</v>
      </c>
      <c r="H419" s="17">
        <v>1.6848338138131511E-2</v>
      </c>
      <c r="I419" s="17">
        <v>1.295345991923153E-2</v>
      </c>
      <c r="K419" s="17">
        <v>6.8023526761252281E-3</v>
      </c>
      <c r="L419" s="17">
        <v>1.0128234854357531E-2</v>
      </c>
      <c r="N419" s="17">
        <v>7.268449144670835E-3</v>
      </c>
      <c r="O419" s="17">
        <v>3.0561394378770951E-2</v>
      </c>
      <c r="P419" s="17">
        <v>9.2063750308145152E-3</v>
      </c>
      <c r="Q419" s="17">
        <v>1.2111166210883951E-2</v>
      </c>
      <c r="R419" s="17">
        <v>4.4069287891740638E-3</v>
      </c>
      <c r="S419" s="17">
        <v>1.1034855135354651E-2</v>
      </c>
      <c r="T419" s="17">
        <v>6.8091321168156586E-3</v>
      </c>
      <c r="U419" s="17">
        <v>6.0173654047975724E-3</v>
      </c>
      <c r="V419" s="17">
        <v>7.3499226143662342E-3</v>
      </c>
      <c r="W419" s="17">
        <v>7.2836587699635072E-3</v>
      </c>
      <c r="X419" s="17">
        <v>1.3252129392644561E-2</v>
      </c>
      <c r="Y419" s="17">
        <v>5.858534343591462E-3</v>
      </c>
      <c r="AA419" s="17">
        <v>1.2381415149585E-2</v>
      </c>
      <c r="AB419" s="17">
        <v>7.3025157911025679E-3</v>
      </c>
      <c r="AC419" s="17">
        <v>5.8676788098577714E-3</v>
      </c>
      <c r="AD419" s="17">
        <v>4.2038592095284674E-3</v>
      </c>
      <c r="AE419" s="17">
        <v>2.0613007140418511E-3</v>
      </c>
      <c r="AF419" s="17">
        <v>0</v>
      </c>
      <c r="AG419" s="17">
        <v>2.1465169123898439E-2</v>
      </c>
      <c r="AH419" s="17">
        <v>2.883479574522391E-2</v>
      </c>
      <c r="AI419" s="17">
        <v>0</v>
      </c>
    </row>
    <row r="420" spans="2:35" ht="16" x14ac:dyDescent="0.2">
      <c r="B420" s="16" t="s">
        <v>75</v>
      </c>
      <c r="C420" s="17">
        <v>9.7180604149245051E-2</v>
      </c>
      <c r="D420" s="17">
        <v>4.743199712509092E-2</v>
      </c>
      <c r="E420" s="17">
        <v>3.857053745435042E-2</v>
      </c>
      <c r="F420" s="17">
        <v>8.1443470784442598E-2</v>
      </c>
      <c r="G420" s="17">
        <v>9.4062584986341707E-2</v>
      </c>
      <c r="H420" s="17">
        <v>9.1226860357500814E-2</v>
      </c>
      <c r="I420" s="17">
        <v>0.19688744271908751</v>
      </c>
      <c r="K420" s="17">
        <v>7.2536245901361734E-2</v>
      </c>
      <c r="L420" s="17">
        <v>0.1218394053297665</v>
      </c>
      <c r="N420" s="17">
        <v>0.10561429788344021</v>
      </c>
      <c r="O420" s="17">
        <v>3.2603432935999287E-2</v>
      </c>
      <c r="P420" s="17">
        <v>0.1197166354977678</v>
      </c>
      <c r="Q420" s="17">
        <v>4.8928803947582533E-2</v>
      </c>
      <c r="R420" s="17">
        <v>9.7367086165208699E-2</v>
      </c>
      <c r="S420" s="17">
        <v>9.5167812188690165E-2</v>
      </c>
      <c r="T420" s="17">
        <v>6.3158157235912199E-2</v>
      </c>
      <c r="U420" s="17">
        <v>9.2996355637474881E-2</v>
      </c>
      <c r="V420" s="17">
        <v>6.0153375314073193E-2</v>
      </c>
      <c r="W420" s="17">
        <v>0.1055693337603465</v>
      </c>
      <c r="X420" s="17">
        <v>0.15399314273759529</v>
      </c>
      <c r="Y420" s="17">
        <v>0.1462942845238466</v>
      </c>
      <c r="AA420" s="17">
        <v>0.113711267093626</v>
      </c>
      <c r="AB420" s="17">
        <v>8.1950900141598518E-2</v>
      </c>
      <c r="AC420" s="17">
        <v>0.1291205150892428</v>
      </c>
      <c r="AD420" s="17">
        <v>4.0868781086754957E-2</v>
      </c>
      <c r="AE420" s="17">
        <v>6.7285778297240445E-2</v>
      </c>
      <c r="AF420" s="17">
        <v>8.4909916796016421E-2</v>
      </c>
      <c r="AG420" s="17">
        <v>0.20639155289571481</v>
      </c>
      <c r="AH420" s="17">
        <v>0.20537836860742961</v>
      </c>
      <c r="AI420" s="17">
        <v>1.895329134789114E-2</v>
      </c>
    </row>
    <row r="422" spans="2:35" ht="96" x14ac:dyDescent="0.2">
      <c r="B422" s="14" t="s">
        <v>178</v>
      </c>
    </row>
    <row r="423" spans="2:35" ht="16" x14ac:dyDescent="0.2">
      <c r="B423" s="15" t="s">
        <v>16</v>
      </c>
    </row>
    <row r="424" spans="2:35" ht="16" x14ac:dyDescent="0.2">
      <c r="B424" s="16" t="s">
        <v>179</v>
      </c>
      <c r="C424" s="17">
        <v>0.22961213722351989</v>
      </c>
      <c r="D424" s="17">
        <v>0.1936484295157602</v>
      </c>
      <c r="E424" s="17">
        <v>0.2115155409227264</v>
      </c>
      <c r="F424" s="17">
        <v>0.19451864095788149</v>
      </c>
      <c r="G424" s="17">
        <v>0.20108486235029141</v>
      </c>
      <c r="H424" s="17">
        <v>0.2277606937159225</v>
      </c>
      <c r="I424" s="17">
        <v>0.32099306968117541</v>
      </c>
      <c r="K424" s="17">
        <v>0.2159355275287855</v>
      </c>
      <c r="L424" s="17">
        <v>0.24349988160088809</v>
      </c>
      <c r="N424" s="17">
        <v>0.20363500521596031</v>
      </c>
      <c r="O424" s="17">
        <v>0.25055734035858479</v>
      </c>
      <c r="P424" s="17">
        <v>0.25973210976690653</v>
      </c>
      <c r="Q424" s="17">
        <v>0.15531572710137681</v>
      </c>
      <c r="R424" s="17">
        <v>0.25207986585922271</v>
      </c>
      <c r="S424" s="17">
        <v>0.2573388082520614</v>
      </c>
      <c r="T424" s="17">
        <v>0.21988603811669349</v>
      </c>
      <c r="U424" s="17">
        <v>0.187285133510495</v>
      </c>
      <c r="V424" s="17">
        <v>0.22617094364159351</v>
      </c>
      <c r="W424" s="17">
        <v>0.20170306143194111</v>
      </c>
      <c r="X424" s="17">
        <v>0.25286900640449889</v>
      </c>
      <c r="Y424" s="17">
        <v>0.28763532450126922</v>
      </c>
      <c r="AA424" s="17">
        <v>0.27229728408853943</v>
      </c>
      <c r="AB424" s="17">
        <v>0.23412517935277999</v>
      </c>
      <c r="AC424" s="17">
        <v>0.2502632182257119</v>
      </c>
      <c r="AD424" s="17">
        <v>0.20931745999477069</v>
      </c>
      <c r="AE424" s="17">
        <v>0.24123842331308401</v>
      </c>
      <c r="AF424" s="17">
        <v>0.18940859987773151</v>
      </c>
      <c r="AG424" s="17">
        <v>0.18080168650855091</v>
      </c>
      <c r="AH424" s="17">
        <v>0.19274981090525661</v>
      </c>
      <c r="AI424" s="17">
        <v>0.22225554510389431</v>
      </c>
    </row>
    <row r="425" spans="2:35" ht="16" x14ac:dyDescent="0.2">
      <c r="B425" s="16" t="s">
        <v>180</v>
      </c>
      <c r="C425" s="17">
        <v>0.44800140404495808</v>
      </c>
      <c r="D425" s="17">
        <v>0.35348129808454232</v>
      </c>
      <c r="E425" s="17">
        <v>0.40359188256979511</v>
      </c>
      <c r="F425" s="17">
        <v>0.4469274298018478</v>
      </c>
      <c r="G425" s="17">
        <v>0.47353707093043967</v>
      </c>
      <c r="H425" s="17">
        <v>0.53700574113735255</v>
      </c>
      <c r="I425" s="17">
        <v>0.46717278909225252</v>
      </c>
      <c r="K425" s="17">
        <v>0.45010822290693547</v>
      </c>
      <c r="L425" s="17">
        <v>0.44596790329475322</v>
      </c>
      <c r="N425" s="17">
        <v>0.54884897755189399</v>
      </c>
      <c r="O425" s="17">
        <v>0.43145449288864962</v>
      </c>
      <c r="P425" s="17">
        <v>0.39952663621622853</v>
      </c>
      <c r="Q425" s="17">
        <v>0.46075199232995862</v>
      </c>
      <c r="R425" s="17">
        <v>0.4345400992811348</v>
      </c>
      <c r="S425" s="17">
        <v>0.47669335003137159</v>
      </c>
      <c r="T425" s="17">
        <v>0.41336001736106093</v>
      </c>
      <c r="U425" s="17">
        <v>0.43473470859702518</v>
      </c>
      <c r="V425" s="17">
        <v>0.40523088689562659</v>
      </c>
      <c r="W425" s="17">
        <v>0.47395957303009939</v>
      </c>
      <c r="X425" s="17">
        <v>0.42820092592517012</v>
      </c>
      <c r="Y425" s="17">
        <v>0.45194888797838573</v>
      </c>
      <c r="AA425" s="17">
        <v>0.45025229365440528</v>
      </c>
      <c r="AB425" s="17">
        <v>0.42580844086814601</v>
      </c>
      <c r="AC425" s="17">
        <v>0.49663060444900298</v>
      </c>
      <c r="AD425" s="17">
        <v>0.44427105499006792</v>
      </c>
      <c r="AE425" s="17">
        <v>0.4670100725178154</v>
      </c>
      <c r="AF425" s="17">
        <v>0.55507999743961567</v>
      </c>
      <c r="AG425" s="17">
        <v>0.36680119355254232</v>
      </c>
      <c r="AH425" s="17">
        <v>0.46547852271160939</v>
      </c>
      <c r="AI425" s="17">
        <v>0.39290196327445109</v>
      </c>
    </row>
    <row r="426" spans="2:35" ht="16" x14ac:dyDescent="0.2">
      <c r="B426" s="16" t="s">
        <v>181</v>
      </c>
      <c r="C426" s="17">
        <v>0.1769858737202534</v>
      </c>
      <c r="D426" s="17">
        <v>0.2272427333271059</v>
      </c>
      <c r="E426" s="17">
        <v>0.2199751940557548</v>
      </c>
      <c r="F426" s="17">
        <v>0.1570094812332945</v>
      </c>
      <c r="G426" s="17">
        <v>0.2187505797776273</v>
      </c>
      <c r="H426" s="17">
        <v>0.13238232680912521</v>
      </c>
      <c r="I426" s="17">
        <v>0.1208638444711904</v>
      </c>
      <c r="K426" s="17">
        <v>0.18601764344040281</v>
      </c>
      <c r="L426" s="17">
        <v>0.16758762548114181</v>
      </c>
      <c r="N426" s="17">
        <v>0.1145826075884131</v>
      </c>
      <c r="O426" s="17">
        <v>0.1684413303098071</v>
      </c>
      <c r="P426" s="17">
        <v>0.18055463512416339</v>
      </c>
      <c r="Q426" s="17">
        <v>0.25063341276268969</v>
      </c>
      <c r="R426" s="17">
        <v>0.17289135605565581</v>
      </c>
      <c r="S426" s="17">
        <v>0.12928078510635679</v>
      </c>
      <c r="T426" s="17">
        <v>0.15881496485831101</v>
      </c>
      <c r="U426" s="17">
        <v>0.20649394483451039</v>
      </c>
      <c r="V426" s="17">
        <v>0.20568308288127471</v>
      </c>
      <c r="W426" s="17">
        <v>0.19698291965314441</v>
      </c>
      <c r="X426" s="17">
        <v>0.15206864001045509</v>
      </c>
      <c r="Y426" s="17">
        <v>0.1877092763472526</v>
      </c>
      <c r="AA426" s="17">
        <v>0.13776427139088479</v>
      </c>
      <c r="AB426" s="17">
        <v>0.19431259772512921</v>
      </c>
      <c r="AC426" s="17">
        <v>0.15166283653319629</v>
      </c>
      <c r="AD426" s="17">
        <v>0.17305008492329449</v>
      </c>
      <c r="AE426" s="17">
        <v>0.17391764062600479</v>
      </c>
      <c r="AF426" s="17">
        <v>0.11918121988453351</v>
      </c>
      <c r="AG426" s="17">
        <v>0.25483752332399551</v>
      </c>
      <c r="AH426" s="17">
        <v>0.1855069868436445</v>
      </c>
      <c r="AI426" s="17">
        <v>0.18736741377363389</v>
      </c>
    </row>
    <row r="427" spans="2:35" ht="16" x14ac:dyDescent="0.2">
      <c r="B427" s="16" t="s">
        <v>182</v>
      </c>
      <c r="C427" s="17">
        <v>8.799340489565885E-2</v>
      </c>
      <c r="D427" s="17">
        <v>0.15937545897750521</v>
      </c>
      <c r="E427" s="17">
        <v>0.1012406952262775</v>
      </c>
      <c r="F427" s="17">
        <v>0.121447689215841</v>
      </c>
      <c r="G427" s="17">
        <v>5.8927935312548398E-2</v>
      </c>
      <c r="H427" s="17">
        <v>7.8725740685197373E-2</v>
      </c>
      <c r="I427" s="17">
        <v>3.2743935562361798E-2</v>
      </c>
      <c r="K427" s="17">
        <v>9.4653051361566626E-2</v>
      </c>
      <c r="L427" s="17">
        <v>8.1170570090140309E-2</v>
      </c>
      <c r="N427" s="17">
        <v>8.9743225714309274E-2</v>
      </c>
      <c r="O427" s="17">
        <v>9.3774318029066869E-2</v>
      </c>
      <c r="P427" s="17">
        <v>0.10315000239529711</v>
      </c>
      <c r="Q427" s="17">
        <v>7.3457610323816439E-2</v>
      </c>
      <c r="R427" s="17">
        <v>7.2554311236161503E-2</v>
      </c>
      <c r="S427" s="17">
        <v>7.6333385761572017E-2</v>
      </c>
      <c r="T427" s="17">
        <v>0.116462723528377</v>
      </c>
      <c r="U427" s="17">
        <v>0.10335862138855691</v>
      </c>
      <c r="V427" s="17">
        <v>0.1156820348739829</v>
      </c>
      <c r="W427" s="17">
        <v>7.0034687562172959E-2</v>
      </c>
      <c r="X427" s="17">
        <v>9.948232551345966E-2</v>
      </c>
      <c r="Y427" s="17">
        <v>4.6914368332285149E-2</v>
      </c>
      <c r="AA427" s="17">
        <v>8.2645242199359745E-2</v>
      </c>
      <c r="AB427" s="17">
        <v>9.9066264657394043E-2</v>
      </c>
      <c r="AC427" s="17">
        <v>6.652464562557199E-2</v>
      </c>
      <c r="AD427" s="17">
        <v>0.1369978675969348</v>
      </c>
      <c r="AE427" s="17">
        <v>7.394423958383721E-2</v>
      </c>
      <c r="AF427" s="17">
        <v>8.4203767597483506E-2</v>
      </c>
      <c r="AG427" s="17">
        <v>5.9881986780365409E-2</v>
      </c>
      <c r="AH427" s="17">
        <v>5.1643387384468553E-2</v>
      </c>
      <c r="AI427" s="17">
        <v>0.1385468186007672</v>
      </c>
    </row>
    <row r="428" spans="2:35" ht="16" x14ac:dyDescent="0.2">
      <c r="B428" s="16" t="s">
        <v>183</v>
      </c>
      <c r="C428" s="17">
        <v>2.5886150888316591E-2</v>
      </c>
      <c r="D428" s="17">
        <v>4.037944562249117E-2</v>
      </c>
      <c r="E428" s="17">
        <v>4.4947248874024313E-2</v>
      </c>
      <c r="F428" s="17">
        <v>3.1782379187754527E-2</v>
      </c>
      <c r="G428" s="17">
        <v>2.3596488709564989E-2</v>
      </c>
      <c r="H428" s="17">
        <v>6.5641012435954877E-3</v>
      </c>
      <c r="I428" s="17">
        <v>1.0840731011910919E-2</v>
      </c>
      <c r="K428" s="17">
        <v>2.9823189613406409E-2</v>
      </c>
      <c r="L428" s="17">
        <v>2.2191118850844429E-2</v>
      </c>
      <c r="N428" s="17">
        <v>6.1093496580324879E-3</v>
      </c>
      <c r="O428" s="17">
        <v>3.729334547929074E-3</v>
      </c>
      <c r="P428" s="17">
        <v>3.7572974658116043E-2</v>
      </c>
      <c r="Q428" s="17">
        <v>2.5522220815438049E-2</v>
      </c>
      <c r="R428" s="17">
        <v>3.3922900875954523E-2</v>
      </c>
      <c r="S428" s="17">
        <v>3.6950242509168472E-2</v>
      </c>
      <c r="T428" s="17">
        <v>5.6648478188546729E-2</v>
      </c>
      <c r="U428" s="17">
        <v>2.298137485540416E-2</v>
      </c>
      <c r="V428" s="17">
        <v>2.5242621171560588E-2</v>
      </c>
      <c r="W428" s="17">
        <v>2.661180041040808E-2</v>
      </c>
      <c r="X428" s="17">
        <v>1.314893347370754E-2</v>
      </c>
      <c r="Y428" s="17">
        <v>1.7332022450181589E-2</v>
      </c>
      <c r="AA428" s="17">
        <v>3.8252636645932772E-2</v>
      </c>
      <c r="AB428" s="17">
        <v>1.7461266028362451E-2</v>
      </c>
      <c r="AC428" s="17">
        <v>1.4994934813014929E-2</v>
      </c>
      <c r="AD428" s="17">
        <v>2.422077417099602E-2</v>
      </c>
      <c r="AE428" s="17">
        <v>3.120523052244812E-2</v>
      </c>
      <c r="AF428" s="17">
        <v>1.6882268678510028E-2</v>
      </c>
      <c r="AG428" s="17">
        <v>4.7825433457533269E-2</v>
      </c>
      <c r="AH428" s="17">
        <v>0</v>
      </c>
      <c r="AI428" s="17">
        <v>3.9535581830661158E-2</v>
      </c>
    </row>
    <row r="429" spans="2:35" ht="16" x14ac:dyDescent="0.2">
      <c r="B429" s="16" t="s">
        <v>75</v>
      </c>
      <c r="C429" s="17">
        <v>3.1521029227293031E-2</v>
      </c>
      <c r="D429" s="17">
        <v>2.5872634472595111E-2</v>
      </c>
      <c r="E429" s="17">
        <v>1.872943835142192E-2</v>
      </c>
      <c r="F429" s="17">
        <v>4.8314379603380579E-2</v>
      </c>
      <c r="G429" s="17">
        <v>2.4103062919528271E-2</v>
      </c>
      <c r="H429" s="17">
        <v>1.7561396408806849E-2</v>
      </c>
      <c r="I429" s="17">
        <v>4.7385630181108952E-2</v>
      </c>
      <c r="K429" s="17">
        <v>2.3462365148903239E-2</v>
      </c>
      <c r="L429" s="17">
        <v>3.958290068223231E-2</v>
      </c>
      <c r="N429" s="17">
        <v>3.708083427139066E-2</v>
      </c>
      <c r="O429" s="17">
        <v>5.2043183865962808E-2</v>
      </c>
      <c r="P429" s="17">
        <v>1.9463641839288739E-2</v>
      </c>
      <c r="Q429" s="17">
        <v>3.4319036666720593E-2</v>
      </c>
      <c r="R429" s="17">
        <v>3.4011466691870731E-2</v>
      </c>
      <c r="S429" s="17">
        <v>2.3403428339469561E-2</v>
      </c>
      <c r="T429" s="17">
        <v>3.4827777947010981E-2</v>
      </c>
      <c r="U429" s="17">
        <v>4.5146216814008343E-2</v>
      </c>
      <c r="V429" s="17">
        <v>2.199043053596151E-2</v>
      </c>
      <c r="W429" s="17">
        <v>3.0707957912234098E-2</v>
      </c>
      <c r="X429" s="17">
        <v>5.423016867270871E-2</v>
      </c>
      <c r="Y429" s="17">
        <v>8.4601203906258509E-3</v>
      </c>
      <c r="AA429" s="17">
        <v>1.878827202087794E-2</v>
      </c>
      <c r="AB429" s="17">
        <v>2.922625136818835E-2</v>
      </c>
      <c r="AC429" s="17">
        <v>1.9923760353501879E-2</v>
      </c>
      <c r="AD429" s="17">
        <v>1.2142758323936071E-2</v>
      </c>
      <c r="AE429" s="17">
        <v>1.2684393436810481E-2</v>
      </c>
      <c r="AF429" s="17">
        <v>3.5244146522126013E-2</v>
      </c>
      <c r="AG429" s="17">
        <v>8.9852176377012732E-2</v>
      </c>
      <c r="AH429" s="17">
        <v>0.1046212921550211</v>
      </c>
      <c r="AI429" s="17">
        <v>1.9392677416592129E-2</v>
      </c>
    </row>
    <row r="431" spans="2:35" ht="64" x14ac:dyDescent="0.2">
      <c r="B431" s="14" t="s">
        <v>184</v>
      </c>
    </row>
    <row r="432" spans="2:35" ht="16" x14ac:dyDescent="0.2">
      <c r="B432" s="15" t="s">
        <v>16</v>
      </c>
    </row>
    <row r="433" spans="2:35" ht="16" x14ac:dyDescent="0.2">
      <c r="B433" s="16" t="s">
        <v>179</v>
      </c>
      <c r="C433" s="17">
        <v>0.28849836260754441</v>
      </c>
      <c r="D433" s="17">
        <v>0.2432781294006571</v>
      </c>
      <c r="E433" s="17">
        <v>0.2054548775262271</v>
      </c>
      <c r="F433" s="17">
        <v>0.25792414645908912</v>
      </c>
      <c r="G433" s="17">
        <v>0.29772782653902569</v>
      </c>
      <c r="H433" s="17">
        <v>0.34786709443412528</v>
      </c>
      <c r="I433" s="17">
        <v>0.36332821967811102</v>
      </c>
      <c r="K433" s="17">
        <v>0.26570538022496398</v>
      </c>
      <c r="L433" s="17">
        <v>0.31005704927398492</v>
      </c>
      <c r="N433" s="17">
        <v>0.28439519259884138</v>
      </c>
      <c r="O433" s="17">
        <v>0.34285957124882432</v>
      </c>
      <c r="P433" s="17">
        <v>0.25048534044892551</v>
      </c>
      <c r="Q433" s="17">
        <v>0.25244628623936349</v>
      </c>
      <c r="R433" s="17">
        <v>0.28444284293666222</v>
      </c>
      <c r="S433" s="17">
        <v>0.2752903291154164</v>
      </c>
      <c r="T433" s="17">
        <v>0.25793608997464462</v>
      </c>
      <c r="U433" s="17">
        <v>0.24773628546565429</v>
      </c>
      <c r="V433" s="17">
        <v>0.28357760993802827</v>
      </c>
      <c r="W433" s="17">
        <v>0.31278872482565229</v>
      </c>
      <c r="X433" s="17">
        <v>0.30418399843197819</v>
      </c>
      <c r="Y433" s="17">
        <v>0.3512709324045688</v>
      </c>
      <c r="AA433" s="17">
        <v>0.28024917387862158</v>
      </c>
      <c r="AB433" s="17">
        <v>0.27892096010837758</v>
      </c>
      <c r="AC433" s="17">
        <v>0.33812170693302879</v>
      </c>
      <c r="AD433" s="17">
        <v>0.30592467178949501</v>
      </c>
      <c r="AE433" s="17">
        <v>0.2933271698937801</v>
      </c>
      <c r="AF433" s="17">
        <v>0.30733487495917339</v>
      </c>
      <c r="AG433" s="17">
        <v>0.2452868617792055</v>
      </c>
      <c r="AH433" s="17">
        <v>0.28079288622748427</v>
      </c>
      <c r="AI433" s="17">
        <v>0.27098510639159862</v>
      </c>
    </row>
    <row r="434" spans="2:35" ht="16" x14ac:dyDescent="0.2">
      <c r="B434" s="16" t="s">
        <v>180</v>
      </c>
      <c r="C434" s="17">
        <v>0.42876650793103499</v>
      </c>
      <c r="D434" s="17">
        <v>0.33097926153952789</v>
      </c>
      <c r="E434" s="17">
        <v>0.41481454350774422</v>
      </c>
      <c r="F434" s="17">
        <v>0.4664062255306502</v>
      </c>
      <c r="G434" s="17">
        <v>0.43145779266167139</v>
      </c>
      <c r="H434" s="17">
        <v>0.45081351816534282</v>
      </c>
      <c r="I434" s="17">
        <v>0.45738653303195881</v>
      </c>
      <c r="K434" s="17">
        <v>0.45074698321111062</v>
      </c>
      <c r="L434" s="17">
        <v>0.40802027117621797</v>
      </c>
      <c r="N434" s="17">
        <v>0.43130750942700308</v>
      </c>
      <c r="O434" s="17">
        <v>0.45462572119208061</v>
      </c>
      <c r="P434" s="17">
        <v>0.4908034235947708</v>
      </c>
      <c r="Q434" s="17">
        <v>0.35635930182616099</v>
      </c>
      <c r="R434" s="17">
        <v>0.46086321691404952</v>
      </c>
      <c r="S434" s="17">
        <v>0.4800708596641603</v>
      </c>
      <c r="T434" s="17">
        <v>0.32310001133965688</v>
      </c>
      <c r="U434" s="17">
        <v>0.42636822092562993</v>
      </c>
      <c r="V434" s="17">
        <v>0.44477971519360071</v>
      </c>
      <c r="W434" s="17">
        <v>0.4461911366070046</v>
      </c>
      <c r="X434" s="17">
        <v>0.42304465418188941</v>
      </c>
      <c r="Y434" s="17">
        <v>0.37005475301182322</v>
      </c>
      <c r="AA434" s="17">
        <v>0.48155741458264761</v>
      </c>
      <c r="AB434" s="17">
        <v>0.44641466413333841</v>
      </c>
      <c r="AC434" s="17">
        <v>0.45193450375409372</v>
      </c>
      <c r="AD434" s="17">
        <v>0.38037891636647769</v>
      </c>
      <c r="AE434" s="17">
        <v>0.46080987484871683</v>
      </c>
      <c r="AF434" s="17">
        <v>0.41920013563615771</v>
      </c>
      <c r="AG434" s="17">
        <v>0.35728911054685009</v>
      </c>
      <c r="AH434" s="17">
        <v>0.37239532511264528</v>
      </c>
      <c r="AI434" s="17">
        <v>0.35991621372137023</v>
      </c>
    </row>
    <row r="435" spans="2:35" ht="16" x14ac:dyDescent="0.2">
      <c r="B435" s="16" t="s">
        <v>181</v>
      </c>
      <c r="C435" s="17">
        <v>0.17180268090613979</v>
      </c>
      <c r="D435" s="17">
        <v>0.25613438699415181</v>
      </c>
      <c r="E435" s="17">
        <v>0.24502327156441389</v>
      </c>
      <c r="F435" s="17">
        <v>0.14749168721503561</v>
      </c>
      <c r="G435" s="17">
        <v>0.1710787622763868</v>
      </c>
      <c r="H435" s="17">
        <v>0.1276679033621885</v>
      </c>
      <c r="I435" s="17">
        <v>0.10641452415265271</v>
      </c>
      <c r="K435" s="17">
        <v>0.18063210450953471</v>
      </c>
      <c r="L435" s="17">
        <v>0.16250065563612079</v>
      </c>
      <c r="N435" s="17">
        <v>0.15059627478484061</v>
      </c>
      <c r="O435" s="17">
        <v>0.1222981686679387</v>
      </c>
      <c r="P435" s="17">
        <v>0.19195769887915179</v>
      </c>
      <c r="Q435" s="17">
        <v>0.25588668047939889</v>
      </c>
      <c r="R435" s="17">
        <v>0.14889666838571261</v>
      </c>
      <c r="S435" s="17">
        <v>0.18468296356981201</v>
      </c>
      <c r="T435" s="17">
        <v>0.2403532739150325</v>
      </c>
      <c r="U435" s="17">
        <v>0.17575501743648389</v>
      </c>
      <c r="V435" s="17">
        <v>0.17128503785859511</v>
      </c>
      <c r="W435" s="17">
        <v>0.14020596237652549</v>
      </c>
      <c r="X435" s="17">
        <v>0.14702382709802689</v>
      </c>
      <c r="Y435" s="17">
        <v>0.18888003527651601</v>
      </c>
      <c r="AA435" s="17">
        <v>0.1438182476856886</v>
      </c>
      <c r="AB435" s="17">
        <v>0.1802563626752158</v>
      </c>
      <c r="AC435" s="17">
        <v>7.4977035625802782E-2</v>
      </c>
      <c r="AD435" s="17">
        <v>0.18755923365829899</v>
      </c>
      <c r="AE435" s="17">
        <v>0.16947147023500009</v>
      </c>
      <c r="AF435" s="17">
        <v>0.15107770056257969</v>
      </c>
      <c r="AG435" s="17">
        <v>0.22598145641775419</v>
      </c>
      <c r="AH435" s="17">
        <v>0.20527625448973591</v>
      </c>
      <c r="AI435" s="17">
        <v>0.20602030346343619</v>
      </c>
    </row>
    <row r="436" spans="2:35" ht="16" x14ac:dyDescent="0.2">
      <c r="B436" s="16" t="s">
        <v>182</v>
      </c>
      <c r="C436" s="17">
        <v>6.1841829745082143E-2</v>
      </c>
      <c r="D436" s="17">
        <v>0.10259257478349471</v>
      </c>
      <c r="E436" s="17">
        <v>9.837396933709848E-2</v>
      </c>
      <c r="F436" s="17">
        <v>7.1421853905573693E-2</v>
      </c>
      <c r="G436" s="17">
        <v>5.856859452459439E-2</v>
      </c>
      <c r="H436" s="17">
        <v>3.5708813282303749E-2</v>
      </c>
      <c r="I436" s="17">
        <v>1.7620127402548889E-2</v>
      </c>
      <c r="K436" s="17">
        <v>5.898998019943337E-2</v>
      </c>
      <c r="L436" s="17">
        <v>6.4993853020551079E-2</v>
      </c>
      <c r="N436" s="17">
        <v>7.9054321006256104E-2</v>
      </c>
      <c r="O436" s="17">
        <v>6.3057925831394274E-2</v>
      </c>
      <c r="P436" s="17">
        <v>2.0115892854984212E-2</v>
      </c>
      <c r="Q436" s="17">
        <v>8.8499005185369378E-2</v>
      </c>
      <c r="R436" s="17">
        <v>5.1639358456309729E-2</v>
      </c>
      <c r="S436" s="17">
        <v>1.878847303529671E-2</v>
      </c>
      <c r="T436" s="17">
        <v>0.12347318400654141</v>
      </c>
      <c r="U436" s="17">
        <v>7.7730343577968014E-2</v>
      </c>
      <c r="V436" s="17">
        <v>6.380743239235058E-2</v>
      </c>
      <c r="W436" s="17">
        <v>5.1587057891686883E-2</v>
      </c>
      <c r="X436" s="17">
        <v>5.0769496081652148E-2</v>
      </c>
      <c r="Y436" s="17">
        <v>6.4071900977725249E-2</v>
      </c>
      <c r="AA436" s="17">
        <v>5.6074523927734203E-2</v>
      </c>
      <c r="AB436" s="17">
        <v>6.3315200217595916E-2</v>
      </c>
      <c r="AC436" s="17">
        <v>6.7725082851712734E-2</v>
      </c>
      <c r="AD436" s="17">
        <v>8.7623907902883408E-2</v>
      </c>
      <c r="AE436" s="17">
        <v>4.7010812370617473E-2</v>
      </c>
      <c r="AF436" s="17">
        <v>7.0094430361902674E-2</v>
      </c>
      <c r="AG436" s="17">
        <v>6.3975304876226616E-2</v>
      </c>
      <c r="AH436" s="17">
        <v>2.2113031606414962E-2</v>
      </c>
      <c r="AI436" s="17">
        <v>0.12649967557389399</v>
      </c>
    </row>
    <row r="437" spans="2:35" ht="16" x14ac:dyDescent="0.2">
      <c r="B437" s="16" t="s">
        <v>183</v>
      </c>
      <c r="C437" s="17">
        <v>1.5462556828970001E-2</v>
      </c>
      <c r="D437" s="17">
        <v>3.4312291074137677E-2</v>
      </c>
      <c r="E437" s="17">
        <v>2.0982435066318771E-2</v>
      </c>
      <c r="F437" s="17">
        <v>1.130100594878892E-2</v>
      </c>
      <c r="G437" s="17">
        <v>1.9693054425405889E-2</v>
      </c>
      <c r="H437" s="17">
        <v>9.6526916111343043E-3</v>
      </c>
      <c r="I437" s="17">
        <v>2.3199896144727688E-3</v>
      </c>
      <c r="K437" s="17">
        <v>1.9293385793058851E-2</v>
      </c>
      <c r="L437" s="17">
        <v>1.180982965348165E-2</v>
      </c>
      <c r="N437" s="17">
        <v>0</v>
      </c>
      <c r="O437" s="17">
        <v>0</v>
      </c>
      <c r="P437" s="17">
        <v>2.7717393001279039E-2</v>
      </c>
      <c r="Q437" s="17">
        <v>1.248968960298689E-2</v>
      </c>
      <c r="R437" s="17">
        <v>1.6177928151661879E-2</v>
      </c>
      <c r="S437" s="17">
        <v>1.1701134034765741E-2</v>
      </c>
      <c r="T437" s="17">
        <v>2.7778500353745961E-2</v>
      </c>
      <c r="U437" s="17">
        <v>2.6779848964585361E-2</v>
      </c>
      <c r="V437" s="17">
        <v>1.450217367344209E-2</v>
      </c>
      <c r="W437" s="17">
        <v>1.506493690991265E-2</v>
      </c>
      <c r="X437" s="17">
        <v>1.197712282932732E-2</v>
      </c>
      <c r="Y437" s="17">
        <v>1.726225793874089E-2</v>
      </c>
      <c r="AA437" s="17">
        <v>2.656813054146627E-2</v>
      </c>
      <c r="AB437" s="17">
        <v>4.8180838424279259E-3</v>
      </c>
      <c r="AC437" s="17">
        <v>2.6465067727885521E-2</v>
      </c>
      <c r="AD437" s="17">
        <v>1.9245065254884682E-2</v>
      </c>
      <c r="AE437" s="17">
        <v>1.446179811086064E-2</v>
      </c>
      <c r="AF437" s="17">
        <v>0</v>
      </c>
      <c r="AG437" s="17">
        <v>1.256246277322209E-2</v>
      </c>
      <c r="AH437" s="17">
        <v>5.8850621277850316E-3</v>
      </c>
      <c r="AI437" s="17">
        <v>3.6578700849700871E-2</v>
      </c>
    </row>
    <row r="438" spans="2:35" ht="16" x14ac:dyDescent="0.2">
      <c r="B438" s="16" t="s">
        <v>75</v>
      </c>
      <c r="C438" s="17">
        <v>3.362806198122862E-2</v>
      </c>
      <c r="D438" s="17">
        <v>3.2703356208030721E-2</v>
      </c>
      <c r="E438" s="17">
        <v>1.535090299819741E-2</v>
      </c>
      <c r="F438" s="17">
        <v>4.5455080940862473E-2</v>
      </c>
      <c r="G438" s="17">
        <v>2.1473969572915939E-2</v>
      </c>
      <c r="H438" s="17">
        <v>2.8289979144905209E-2</v>
      </c>
      <c r="I438" s="17">
        <v>5.2930606120255838E-2</v>
      </c>
      <c r="K438" s="17">
        <v>2.4632166061898511E-2</v>
      </c>
      <c r="L438" s="17">
        <v>4.2618341239643698E-2</v>
      </c>
      <c r="N438" s="17">
        <v>5.4646702183058539E-2</v>
      </c>
      <c r="O438" s="17">
        <v>1.715861305976225E-2</v>
      </c>
      <c r="P438" s="17">
        <v>1.8920251220888751E-2</v>
      </c>
      <c r="Q438" s="17">
        <v>3.4319036666720593E-2</v>
      </c>
      <c r="R438" s="17">
        <v>3.7979985155604017E-2</v>
      </c>
      <c r="S438" s="17">
        <v>2.9466240580548711E-2</v>
      </c>
      <c r="T438" s="17">
        <v>2.7358940410378729E-2</v>
      </c>
      <c r="U438" s="17">
        <v>4.5630283629678567E-2</v>
      </c>
      <c r="V438" s="17">
        <v>2.2048030943983041E-2</v>
      </c>
      <c r="W438" s="17">
        <v>3.4162181389217942E-2</v>
      </c>
      <c r="X438" s="17">
        <v>6.3000901377126037E-2</v>
      </c>
      <c r="Y438" s="17">
        <v>8.4601203906258509E-3</v>
      </c>
      <c r="AA438" s="17">
        <v>1.173250938384158E-2</v>
      </c>
      <c r="AB438" s="17">
        <v>2.6274729023044369E-2</v>
      </c>
      <c r="AC438" s="17">
        <v>4.0776603107476488E-2</v>
      </c>
      <c r="AD438" s="17">
        <v>1.926820502796027E-2</v>
      </c>
      <c r="AE438" s="17">
        <v>1.491887454102484E-2</v>
      </c>
      <c r="AF438" s="17">
        <v>5.2292858480186798E-2</v>
      </c>
      <c r="AG438" s="17">
        <v>9.4904803606741611E-2</v>
      </c>
      <c r="AH438" s="17">
        <v>0.1135374404359345</v>
      </c>
      <c r="AI438" s="17">
        <v>0</v>
      </c>
    </row>
    <row r="440" spans="2:35" ht="96" x14ac:dyDescent="0.2">
      <c r="B440" s="14" t="s">
        <v>185</v>
      </c>
    </row>
    <row r="441" spans="2:35" ht="16" x14ac:dyDescent="0.2">
      <c r="B441" s="15" t="s">
        <v>16</v>
      </c>
    </row>
    <row r="442" spans="2:35" ht="16" x14ac:dyDescent="0.2">
      <c r="B442" s="16" t="s">
        <v>179</v>
      </c>
      <c r="C442" s="17">
        <v>0.31240079975216228</v>
      </c>
      <c r="D442" s="17">
        <v>0.30770653968964512</v>
      </c>
      <c r="E442" s="17">
        <v>0.23777265454192559</v>
      </c>
      <c r="F442" s="17">
        <v>0.28166619752853761</v>
      </c>
      <c r="G442" s="17">
        <v>0.31060822936567029</v>
      </c>
      <c r="H442" s="17">
        <v>0.3253817845725514</v>
      </c>
      <c r="I442" s="17">
        <v>0.39368242263787728</v>
      </c>
      <c r="K442" s="17">
        <v>0.2954254736391716</v>
      </c>
      <c r="L442" s="17">
        <v>0.32827142435301643</v>
      </c>
      <c r="N442" s="17">
        <v>0.2916481887471476</v>
      </c>
      <c r="O442" s="17">
        <v>0.39904241141987717</v>
      </c>
      <c r="P442" s="17">
        <v>0.2844348521153372</v>
      </c>
      <c r="Q442" s="17">
        <v>0.28645580691988282</v>
      </c>
      <c r="R442" s="17">
        <v>0.30135700672863708</v>
      </c>
      <c r="S442" s="17">
        <v>0.33818174070045431</v>
      </c>
      <c r="T442" s="17">
        <v>0.34122954303571401</v>
      </c>
      <c r="U442" s="17">
        <v>0.25242945446988341</v>
      </c>
      <c r="V442" s="17">
        <v>0.27918148304918572</v>
      </c>
      <c r="W442" s="17">
        <v>0.31173300317353653</v>
      </c>
      <c r="X442" s="17">
        <v>0.36203076485564989</v>
      </c>
      <c r="Y442" s="17">
        <v>0.36826727370793472</v>
      </c>
      <c r="AA442" s="17">
        <v>0.29370488859160337</v>
      </c>
      <c r="AB442" s="17">
        <v>0.2744856629195388</v>
      </c>
      <c r="AC442" s="17">
        <v>0.35835343038570139</v>
      </c>
      <c r="AD442" s="17">
        <v>0.32875786677054841</v>
      </c>
      <c r="AE442" s="17">
        <v>0.32380575761664371</v>
      </c>
      <c r="AF442" s="17">
        <v>0.33631164476710368</v>
      </c>
      <c r="AG442" s="17">
        <v>0.2969987033114706</v>
      </c>
      <c r="AH442" s="17">
        <v>0.30762344219138188</v>
      </c>
      <c r="AI442" s="17">
        <v>0.3597827284169951</v>
      </c>
    </row>
    <row r="443" spans="2:35" ht="16" x14ac:dyDescent="0.2">
      <c r="B443" s="16" t="s">
        <v>180</v>
      </c>
      <c r="C443" s="17">
        <v>0.41154096941189938</v>
      </c>
      <c r="D443" s="17">
        <v>0.37653988503201402</v>
      </c>
      <c r="E443" s="17">
        <v>0.41447363015747152</v>
      </c>
      <c r="F443" s="17">
        <v>0.40206476583837791</v>
      </c>
      <c r="G443" s="17">
        <v>0.42084993803145471</v>
      </c>
      <c r="H443" s="17">
        <v>0.45202754911578358</v>
      </c>
      <c r="I443" s="17">
        <v>0.4053826218719434</v>
      </c>
      <c r="K443" s="17">
        <v>0.41874505592475653</v>
      </c>
      <c r="L443" s="17">
        <v>0.40610453656323919</v>
      </c>
      <c r="N443" s="17">
        <v>0.43462872046876028</v>
      </c>
      <c r="O443" s="17">
        <v>0.3857090205255993</v>
      </c>
      <c r="P443" s="17">
        <v>0.41691436539549759</v>
      </c>
      <c r="Q443" s="17">
        <v>0.37212064047561011</v>
      </c>
      <c r="R443" s="17">
        <v>0.42975006064445942</v>
      </c>
      <c r="S443" s="17">
        <v>0.44804970216946838</v>
      </c>
      <c r="T443" s="17">
        <v>0.39834598281509892</v>
      </c>
      <c r="U443" s="17">
        <v>0.42613646928371718</v>
      </c>
      <c r="V443" s="17">
        <v>0.41326145460799019</v>
      </c>
      <c r="W443" s="17">
        <v>0.37770877982223983</v>
      </c>
      <c r="X443" s="17">
        <v>0.40299736168073269</v>
      </c>
      <c r="Y443" s="17">
        <v>0.40636956352120213</v>
      </c>
      <c r="AA443" s="17">
        <v>0.45218409610652999</v>
      </c>
      <c r="AB443" s="17">
        <v>0.40402214105388878</v>
      </c>
      <c r="AC443" s="17">
        <v>0.41646218493619402</v>
      </c>
      <c r="AD443" s="17">
        <v>0.41671362224583108</v>
      </c>
      <c r="AE443" s="17">
        <v>0.43270370733816071</v>
      </c>
      <c r="AF443" s="17">
        <v>0.40799256139544282</v>
      </c>
      <c r="AG443" s="17">
        <v>0.3043492257961653</v>
      </c>
      <c r="AH443" s="17">
        <v>0.41021222146977299</v>
      </c>
      <c r="AI443" s="17">
        <v>0.37040691213084848</v>
      </c>
    </row>
    <row r="444" spans="2:35" ht="16" x14ac:dyDescent="0.2">
      <c r="B444" s="16" t="s">
        <v>181</v>
      </c>
      <c r="C444" s="17">
        <v>0.1773892602580717</v>
      </c>
      <c r="D444" s="17">
        <v>0.17469598243142451</v>
      </c>
      <c r="E444" s="17">
        <v>0.22207920799890021</v>
      </c>
      <c r="F444" s="17">
        <v>0.182481864267522</v>
      </c>
      <c r="G444" s="17">
        <v>0.18997263825096819</v>
      </c>
      <c r="H444" s="17">
        <v>0.1544360530619624</v>
      </c>
      <c r="I444" s="17">
        <v>0.1439203404571521</v>
      </c>
      <c r="K444" s="17">
        <v>0.1823924139417335</v>
      </c>
      <c r="L444" s="17">
        <v>0.17278371654593949</v>
      </c>
      <c r="N444" s="17">
        <v>0.17553596570527449</v>
      </c>
      <c r="O444" s="17">
        <v>0.1208235614413577</v>
      </c>
      <c r="P444" s="17">
        <v>0.1991271614139454</v>
      </c>
      <c r="Q444" s="17">
        <v>0.19658236677790411</v>
      </c>
      <c r="R444" s="17">
        <v>0.172973396834839</v>
      </c>
      <c r="S444" s="17">
        <v>0.12123973310797211</v>
      </c>
      <c r="T444" s="17">
        <v>0.1719296964589693</v>
      </c>
      <c r="U444" s="17">
        <v>0.22463372143234669</v>
      </c>
      <c r="V444" s="17">
        <v>0.195162914490839</v>
      </c>
      <c r="W444" s="17">
        <v>0.20353051196593239</v>
      </c>
      <c r="X444" s="17">
        <v>0.1293548016658313</v>
      </c>
      <c r="Y444" s="17">
        <v>0.16666831269133819</v>
      </c>
      <c r="AA444" s="17">
        <v>0.16370925685637419</v>
      </c>
      <c r="AB444" s="17">
        <v>0.21573041300580431</v>
      </c>
      <c r="AC444" s="17">
        <v>0.1695139997714506</v>
      </c>
      <c r="AD444" s="17">
        <v>0.16304307672325319</v>
      </c>
      <c r="AE444" s="17">
        <v>0.16028670213229809</v>
      </c>
      <c r="AF444" s="17">
        <v>0.1529170019741086</v>
      </c>
      <c r="AG444" s="17">
        <v>0.24054382641941841</v>
      </c>
      <c r="AH444" s="17">
        <v>0.1492800019763337</v>
      </c>
      <c r="AI444" s="17">
        <v>0.16755590710848289</v>
      </c>
    </row>
    <row r="445" spans="2:35" ht="16" x14ac:dyDescent="0.2">
      <c r="B445" s="16" t="s">
        <v>182</v>
      </c>
      <c r="C445" s="17">
        <v>5.2603831915349918E-2</v>
      </c>
      <c r="D445" s="17">
        <v>7.7636822990192866E-2</v>
      </c>
      <c r="E445" s="17">
        <v>8.3575885914965703E-2</v>
      </c>
      <c r="F445" s="17">
        <v>7.1487651591124121E-2</v>
      </c>
      <c r="G445" s="17">
        <v>4.2140732726503448E-2</v>
      </c>
      <c r="H445" s="17">
        <v>2.9843315603539769E-2</v>
      </c>
      <c r="I445" s="17">
        <v>1.9354570099205781E-2</v>
      </c>
      <c r="K445" s="17">
        <v>5.8988492250584633E-2</v>
      </c>
      <c r="L445" s="17">
        <v>4.5776570861694017E-2</v>
      </c>
      <c r="N445" s="17">
        <v>3.6556813875496273E-2</v>
      </c>
      <c r="O445" s="17">
        <v>6.146899693852044E-2</v>
      </c>
      <c r="P445" s="17">
        <v>4.2141528132925023E-2</v>
      </c>
      <c r="Q445" s="17">
        <v>6.1164847550240112E-2</v>
      </c>
      <c r="R445" s="17">
        <v>5.4971851308477593E-2</v>
      </c>
      <c r="S445" s="17">
        <v>6.3642951447647381E-2</v>
      </c>
      <c r="T445" s="17">
        <v>5.4806900866531012E-2</v>
      </c>
      <c r="U445" s="17">
        <v>6.1439154731682363E-2</v>
      </c>
      <c r="V445" s="17">
        <v>6.5024609213705703E-2</v>
      </c>
      <c r="W445" s="17">
        <v>4.7637182506889177E-2</v>
      </c>
      <c r="X445" s="17">
        <v>4.9747552809881239E-2</v>
      </c>
      <c r="Y445" s="17">
        <v>3.4834426257001727E-2</v>
      </c>
      <c r="AA445" s="17">
        <v>6.0887641162901768E-2</v>
      </c>
      <c r="AB445" s="17">
        <v>4.7130493300478922E-2</v>
      </c>
      <c r="AC445" s="17">
        <v>3.437955458520503E-2</v>
      </c>
      <c r="AD445" s="17">
        <v>6.0400990788748117E-2</v>
      </c>
      <c r="AE445" s="17">
        <v>4.9086017695882708E-2</v>
      </c>
      <c r="AF445" s="17">
        <v>5.0652376662709012E-2</v>
      </c>
      <c r="AG445" s="17">
        <v>7.6758861363980593E-2</v>
      </c>
      <c r="AH445" s="17">
        <v>2.812914225298617E-2</v>
      </c>
      <c r="AI445" s="17">
        <v>8.4143026904201446E-2</v>
      </c>
    </row>
    <row r="446" spans="2:35" ht="16" x14ac:dyDescent="0.2">
      <c r="B446" s="16" t="s">
        <v>183</v>
      </c>
      <c r="C446" s="17">
        <v>1.8842176906488518E-2</v>
      </c>
      <c r="D446" s="17">
        <v>3.0863287117002421E-2</v>
      </c>
      <c r="E446" s="17">
        <v>2.9937148239657312E-2</v>
      </c>
      <c r="F446" s="17">
        <v>1.682184284257203E-2</v>
      </c>
      <c r="G446" s="17">
        <v>2.3654868280788902E-2</v>
      </c>
      <c r="H446" s="17">
        <v>1.0903873923879219E-2</v>
      </c>
      <c r="I446" s="17">
        <v>4.9153870314369626E-3</v>
      </c>
      <c r="K446" s="17">
        <v>2.500373680845322E-2</v>
      </c>
      <c r="L446" s="17">
        <v>1.207844362503537E-2</v>
      </c>
      <c r="N446" s="17">
        <v>1.8477208974006228E-2</v>
      </c>
      <c r="O446" s="17">
        <v>0</v>
      </c>
      <c r="P446" s="17">
        <v>3.7918451103006193E-2</v>
      </c>
      <c r="Q446" s="17">
        <v>3.7084972125756718E-2</v>
      </c>
      <c r="R446" s="17">
        <v>1.2786655142869899E-2</v>
      </c>
      <c r="S446" s="17">
        <v>5.4415473547684548E-3</v>
      </c>
      <c r="T446" s="17">
        <v>1.998107987057382E-2</v>
      </c>
      <c r="U446" s="17">
        <v>6.5927463211262151E-3</v>
      </c>
      <c r="V446" s="17">
        <v>2.5448805871095031E-2</v>
      </c>
      <c r="W446" s="17">
        <v>2.9984755414879612E-2</v>
      </c>
      <c r="X446" s="17">
        <v>6.0032552588689487E-3</v>
      </c>
      <c r="Y446" s="17">
        <v>2.2482053150968729E-2</v>
      </c>
      <c r="AA446" s="17">
        <v>2.2217115557767581E-2</v>
      </c>
      <c r="AB446" s="17">
        <v>3.49904215138227E-2</v>
      </c>
      <c r="AC446" s="17">
        <v>1.561666486103877E-3</v>
      </c>
      <c r="AD446" s="17">
        <v>1.1832407263294729E-2</v>
      </c>
      <c r="AE446" s="17">
        <v>1.9247762100104229E-2</v>
      </c>
      <c r="AF446" s="17">
        <v>1.6882268678510028E-2</v>
      </c>
      <c r="AG446" s="17">
        <v>1.355110630991505E-2</v>
      </c>
      <c r="AH446" s="17">
        <v>1.1835509831467301E-2</v>
      </c>
      <c r="AI446" s="17">
        <v>8.9596731759171711E-3</v>
      </c>
    </row>
    <row r="447" spans="2:35" ht="16" x14ac:dyDescent="0.2">
      <c r="B447" s="16" t="s">
        <v>75</v>
      </c>
      <c r="C447" s="17">
        <v>2.722296175602807E-2</v>
      </c>
      <c r="D447" s="17">
        <v>3.255748273972104E-2</v>
      </c>
      <c r="E447" s="17">
        <v>1.2161473147079729E-2</v>
      </c>
      <c r="F447" s="17">
        <v>4.547767793186628E-2</v>
      </c>
      <c r="G447" s="17">
        <v>1.277359334461443E-2</v>
      </c>
      <c r="H447" s="17">
        <v>2.7407423722283511E-2</v>
      </c>
      <c r="I447" s="17">
        <v>3.2744657902384428E-2</v>
      </c>
      <c r="K447" s="17">
        <v>1.9444827435300668E-2</v>
      </c>
      <c r="L447" s="17">
        <v>3.4985308051075588E-2</v>
      </c>
      <c r="N447" s="17">
        <v>4.3153102229315038E-2</v>
      </c>
      <c r="O447" s="17">
        <v>3.2956009674645438E-2</v>
      </c>
      <c r="P447" s="17">
        <v>1.9463641839288739E-2</v>
      </c>
      <c r="Q447" s="17">
        <v>4.6591366150606349E-2</v>
      </c>
      <c r="R447" s="17">
        <v>2.8161029340717129E-2</v>
      </c>
      <c r="S447" s="17">
        <v>2.3444325219689251E-2</v>
      </c>
      <c r="T447" s="17">
        <v>1.370679695311321E-2</v>
      </c>
      <c r="U447" s="17">
        <v>2.8768453761244251E-2</v>
      </c>
      <c r="V447" s="17">
        <v>2.1920732767184051E-2</v>
      </c>
      <c r="W447" s="17">
        <v>2.940576711652251E-2</v>
      </c>
      <c r="X447" s="17">
        <v>4.9866263729035638E-2</v>
      </c>
      <c r="Y447" s="17">
        <v>1.378370671554623E-3</v>
      </c>
      <c r="AA447" s="17">
        <v>7.2970017248230471E-3</v>
      </c>
      <c r="AB447" s="17">
        <v>2.3640868206466489E-2</v>
      </c>
      <c r="AC447" s="17">
        <v>1.9729163835345231E-2</v>
      </c>
      <c r="AD447" s="17">
        <v>1.9252036208324469E-2</v>
      </c>
      <c r="AE447" s="17">
        <v>1.487005311691051E-2</v>
      </c>
      <c r="AF447" s="17">
        <v>3.5244146522126013E-2</v>
      </c>
      <c r="AG447" s="17">
        <v>6.7798276799050081E-2</v>
      </c>
      <c r="AH447" s="17">
        <v>9.2919682278057941E-2</v>
      </c>
      <c r="AI447" s="17">
        <v>9.1517522635547882E-3</v>
      </c>
    </row>
    <row r="449" spans="2:35" ht="80" x14ac:dyDescent="0.2">
      <c r="B449" s="14" t="s">
        <v>186</v>
      </c>
    </row>
    <row r="450" spans="2:35" ht="16" x14ac:dyDescent="0.2">
      <c r="B450" s="15" t="s">
        <v>16</v>
      </c>
    </row>
    <row r="451" spans="2:35" ht="16" x14ac:dyDescent="0.2">
      <c r="B451" s="16" t="s">
        <v>179</v>
      </c>
      <c r="C451" s="17">
        <v>0.39557472843747371</v>
      </c>
      <c r="D451" s="17">
        <v>0.31710159797592902</v>
      </c>
      <c r="E451" s="17">
        <v>0.31574165817073307</v>
      </c>
      <c r="F451" s="17">
        <v>0.34762989323833088</v>
      </c>
      <c r="G451" s="17">
        <v>0.37715100291802822</v>
      </c>
      <c r="H451" s="17">
        <v>0.47316040037068541</v>
      </c>
      <c r="I451" s="17">
        <v>0.5142376607161997</v>
      </c>
      <c r="K451" s="17">
        <v>0.39292463054557503</v>
      </c>
      <c r="L451" s="17">
        <v>0.39634960321013618</v>
      </c>
      <c r="N451" s="17">
        <v>0.49834968246757139</v>
      </c>
      <c r="O451" s="17">
        <v>0.49925200827501459</v>
      </c>
      <c r="P451" s="17">
        <v>0.47976342973826919</v>
      </c>
      <c r="Q451" s="17">
        <v>0.23146352862472841</v>
      </c>
      <c r="R451" s="17">
        <v>0.39060893586525142</v>
      </c>
      <c r="S451" s="17">
        <v>0.39590058974823739</v>
      </c>
      <c r="T451" s="17">
        <v>0.38720966038094867</v>
      </c>
      <c r="U451" s="17">
        <v>0.32487586097391852</v>
      </c>
      <c r="V451" s="17">
        <v>0.33167046141300621</v>
      </c>
      <c r="W451" s="17">
        <v>0.37997716105060642</v>
      </c>
      <c r="X451" s="17">
        <v>0.43748532646984789</v>
      </c>
      <c r="Y451" s="17">
        <v>0.45262006736094013</v>
      </c>
      <c r="AA451" s="17">
        <v>0.46352691084896308</v>
      </c>
      <c r="AB451" s="17">
        <v>0.37752762148602009</v>
      </c>
      <c r="AC451" s="17">
        <v>0.44158094438883372</v>
      </c>
      <c r="AD451" s="17">
        <v>0.37210733068824348</v>
      </c>
      <c r="AE451" s="17">
        <v>0.39015445752233491</v>
      </c>
      <c r="AF451" s="17">
        <v>0.52137346058381273</v>
      </c>
      <c r="AG451" s="17">
        <v>0.32772311935384862</v>
      </c>
      <c r="AH451" s="17">
        <v>0.34387101343058091</v>
      </c>
      <c r="AI451" s="17">
        <v>0.40450207260862509</v>
      </c>
    </row>
    <row r="452" spans="2:35" ht="16" x14ac:dyDescent="0.2">
      <c r="B452" s="16" t="s">
        <v>180</v>
      </c>
      <c r="C452" s="17">
        <v>0.35344526014905631</v>
      </c>
      <c r="D452" s="17">
        <v>0.34307119252427482</v>
      </c>
      <c r="E452" s="17">
        <v>0.39652275835342432</v>
      </c>
      <c r="F452" s="17">
        <v>0.38147138959245641</v>
      </c>
      <c r="G452" s="17">
        <v>0.35446663584697191</v>
      </c>
      <c r="H452" s="17">
        <v>0.33065273778665022</v>
      </c>
      <c r="I452" s="17">
        <v>0.31708871102204822</v>
      </c>
      <c r="K452" s="17">
        <v>0.34730439091284893</v>
      </c>
      <c r="L452" s="17">
        <v>0.36153209039671119</v>
      </c>
      <c r="N452" s="17">
        <v>0.33765951918556908</v>
      </c>
      <c r="O452" s="17">
        <v>0.30978886656334409</v>
      </c>
      <c r="P452" s="17">
        <v>0.34364304122529732</v>
      </c>
      <c r="Q452" s="17">
        <v>0.4023745450861379</v>
      </c>
      <c r="R452" s="17">
        <v>0.39091563200408858</v>
      </c>
      <c r="S452" s="17">
        <v>0.36767812107404918</v>
      </c>
      <c r="T452" s="17">
        <v>0.28121128756357361</v>
      </c>
      <c r="U452" s="17">
        <v>0.39914275887923351</v>
      </c>
      <c r="V452" s="17">
        <v>0.34539795511814969</v>
      </c>
      <c r="W452" s="17">
        <v>0.39106040680439252</v>
      </c>
      <c r="X452" s="17">
        <v>0.33252986156846709</v>
      </c>
      <c r="Y452" s="17">
        <v>0.29598761980844329</v>
      </c>
      <c r="AA452" s="17">
        <v>0.35312468795782193</v>
      </c>
      <c r="AB452" s="17">
        <v>0.35498213381029298</v>
      </c>
      <c r="AC452" s="17">
        <v>0.34429991521281272</v>
      </c>
      <c r="AD452" s="17">
        <v>0.3818028551855765</v>
      </c>
      <c r="AE452" s="17">
        <v>0.38177659327931118</v>
      </c>
      <c r="AF452" s="17">
        <v>0.3269729909383059</v>
      </c>
      <c r="AG452" s="17">
        <v>0.2663576868230243</v>
      </c>
      <c r="AH452" s="17">
        <v>0.33443674797826828</v>
      </c>
      <c r="AI452" s="17">
        <v>0.33050991241335692</v>
      </c>
    </row>
    <row r="453" spans="2:35" ht="16" x14ac:dyDescent="0.2">
      <c r="B453" s="16" t="s">
        <v>181</v>
      </c>
      <c r="C453" s="17">
        <v>0.16857803596735491</v>
      </c>
      <c r="D453" s="17">
        <v>0.2325187124320898</v>
      </c>
      <c r="E453" s="17">
        <v>0.20738621847409841</v>
      </c>
      <c r="F453" s="17">
        <v>0.15012651312125719</v>
      </c>
      <c r="G453" s="17">
        <v>0.20474789278382349</v>
      </c>
      <c r="H453" s="17">
        <v>0.13109345724655219</v>
      </c>
      <c r="I453" s="17">
        <v>0.1053472620662191</v>
      </c>
      <c r="K453" s="17">
        <v>0.16987702627258899</v>
      </c>
      <c r="L453" s="17">
        <v>0.1674053247337336</v>
      </c>
      <c r="N453" s="17">
        <v>8.5942847114388224E-2</v>
      </c>
      <c r="O453" s="17">
        <v>0.10476456793737381</v>
      </c>
      <c r="P453" s="17">
        <v>9.7046469530402302E-2</v>
      </c>
      <c r="Q453" s="17">
        <v>0.2201378537754804</v>
      </c>
      <c r="R453" s="17">
        <v>0.16033462666733231</v>
      </c>
      <c r="S453" s="17">
        <v>0.1638559063470138</v>
      </c>
      <c r="T453" s="17">
        <v>0.23540822413387599</v>
      </c>
      <c r="U453" s="17">
        <v>0.17633751088582639</v>
      </c>
      <c r="V453" s="17">
        <v>0.24561338280579939</v>
      </c>
      <c r="W453" s="17">
        <v>0.15033022353927189</v>
      </c>
      <c r="X453" s="17">
        <v>0.13227130359762651</v>
      </c>
      <c r="Y453" s="17">
        <v>0.18224060860375729</v>
      </c>
      <c r="AA453" s="17">
        <v>0.14682317479191409</v>
      </c>
      <c r="AB453" s="17">
        <v>0.208093528614575</v>
      </c>
      <c r="AC453" s="17">
        <v>0.15156511698303149</v>
      </c>
      <c r="AD453" s="17">
        <v>0.18411291062045471</v>
      </c>
      <c r="AE453" s="17">
        <v>0.1249666550484569</v>
      </c>
      <c r="AF453" s="17">
        <v>6.8094907250490305E-2</v>
      </c>
      <c r="AG453" s="17">
        <v>0.27532589148396069</v>
      </c>
      <c r="AH453" s="17">
        <v>0.18831809532133201</v>
      </c>
      <c r="AI453" s="17">
        <v>0.1475540186090519</v>
      </c>
    </row>
    <row r="454" spans="2:35" ht="16" x14ac:dyDescent="0.2">
      <c r="B454" s="16" t="s">
        <v>182</v>
      </c>
      <c r="C454" s="17">
        <v>3.6274856672867742E-2</v>
      </c>
      <c r="D454" s="17">
        <v>6.4483988068838843E-2</v>
      </c>
      <c r="E454" s="17">
        <v>3.8123434548369341E-2</v>
      </c>
      <c r="F454" s="17">
        <v>4.5263339961890442E-2</v>
      </c>
      <c r="G454" s="17">
        <v>2.3856653534812311E-2</v>
      </c>
      <c r="H454" s="17">
        <v>3.0653235988529089E-2</v>
      </c>
      <c r="I454" s="17">
        <v>2.2683497279356431E-2</v>
      </c>
      <c r="K454" s="17">
        <v>4.6415683078709871E-2</v>
      </c>
      <c r="L454" s="17">
        <v>2.572494816686929E-2</v>
      </c>
      <c r="N454" s="17">
        <v>2.3091157073095909E-2</v>
      </c>
      <c r="O454" s="17">
        <v>1.4815702529160949E-2</v>
      </c>
      <c r="P454" s="17">
        <v>5.0803962426270208E-2</v>
      </c>
      <c r="Q454" s="17">
        <v>7.3942807055852891E-2</v>
      </c>
      <c r="R454" s="17">
        <v>3.5496481929319583E-2</v>
      </c>
      <c r="S454" s="17">
        <v>3.7336980635469801E-2</v>
      </c>
      <c r="T454" s="17">
        <v>5.3548511040022118E-2</v>
      </c>
      <c r="U454" s="17">
        <v>3.7502167107005692E-2</v>
      </c>
      <c r="V454" s="17">
        <v>3.3623922222650073E-2</v>
      </c>
      <c r="W454" s="17">
        <v>3.7280340289549692E-2</v>
      </c>
      <c r="X454" s="17">
        <v>1.8159781103629449E-2</v>
      </c>
      <c r="Y454" s="17">
        <v>3.5925758650231253E-2</v>
      </c>
      <c r="AA454" s="17">
        <v>1.8015892274425491E-2</v>
      </c>
      <c r="AB454" s="17">
        <v>2.0216729921608289E-2</v>
      </c>
      <c r="AC454" s="17">
        <v>4.263026306182012E-2</v>
      </c>
      <c r="AD454" s="17">
        <v>2.9282562715097511E-2</v>
      </c>
      <c r="AE454" s="17">
        <v>7.1525406629882729E-2</v>
      </c>
      <c r="AF454" s="17">
        <v>3.2322758598298619E-2</v>
      </c>
      <c r="AG454" s="17">
        <v>2.6178257909249349E-2</v>
      </c>
      <c r="AH454" s="17">
        <v>2.28920636370963E-2</v>
      </c>
      <c r="AI454" s="17">
        <v>2.7469839447634189E-2</v>
      </c>
    </row>
    <row r="455" spans="2:35" ht="16" x14ac:dyDescent="0.2">
      <c r="B455" s="16" t="s">
        <v>183</v>
      </c>
      <c r="C455" s="17">
        <v>2.0034537610297071E-2</v>
      </c>
      <c r="D455" s="17">
        <v>1.338615330729824E-2</v>
      </c>
      <c r="E455" s="17">
        <v>2.652213897443622E-2</v>
      </c>
      <c r="F455" s="17">
        <v>2.7194484482684529E-2</v>
      </c>
      <c r="G455" s="17">
        <v>2.3032965647688121E-2</v>
      </c>
      <c r="H455" s="17">
        <v>1.687877219877618E-2</v>
      </c>
      <c r="I455" s="17">
        <v>1.30433676966588E-2</v>
      </c>
      <c r="K455" s="17">
        <v>2.357019154221383E-2</v>
      </c>
      <c r="L455" s="17">
        <v>1.6697264748009411E-2</v>
      </c>
      <c r="N455" s="17">
        <v>1.7875959887984471E-2</v>
      </c>
      <c r="O455" s="17">
        <v>5.0476830533994918E-2</v>
      </c>
      <c r="P455" s="17">
        <v>9.2794552404724014E-3</v>
      </c>
      <c r="Q455" s="17">
        <v>3.7762228791080113E-2</v>
      </c>
      <c r="R455" s="17">
        <v>8.8598428939246059E-3</v>
      </c>
      <c r="S455" s="17">
        <v>1.1701134034765741E-2</v>
      </c>
      <c r="T455" s="17">
        <v>3.5786790934523922E-2</v>
      </c>
      <c r="U455" s="17">
        <v>1.6466196660920251E-2</v>
      </c>
      <c r="V455" s="17">
        <v>1.782753344283218E-2</v>
      </c>
      <c r="W455" s="17">
        <v>1.794323965573498E-2</v>
      </c>
      <c r="X455" s="17">
        <v>3.1489930392721327E-2</v>
      </c>
      <c r="Y455" s="17">
        <v>1.890729084241068E-2</v>
      </c>
      <c r="AA455" s="17">
        <v>1.850933412687528E-2</v>
      </c>
      <c r="AB455" s="17">
        <v>1.30642878024178E-2</v>
      </c>
      <c r="AC455" s="17">
        <v>0</v>
      </c>
      <c r="AD455" s="17">
        <v>1.252715797299115E-2</v>
      </c>
      <c r="AE455" s="17">
        <v>1.8892494083203721E-2</v>
      </c>
      <c r="AF455" s="17">
        <v>1.5991736106966511E-2</v>
      </c>
      <c r="AG455" s="17">
        <v>3.4186465579129993E-2</v>
      </c>
      <c r="AH455" s="17">
        <v>2.2954690146962699E-2</v>
      </c>
      <c r="AI455" s="17">
        <v>8.0257671984842224E-2</v>
      </c>
    </row>
    <row r="456" spans="2:35" ht="16" x14ac:dyDescent="0.2">
      <c r="B456" s="16" t="s">
        <v>75</v>
      </c>
      <c r="C456" s="17">
        <v>2.6092581162950278E-2</v>
      </c>
      <c r="D456" s="17">
        <v>2.943835569156936E-2</v>
      </c>
      <c r="E456" s="17">
        <v>1.570379147893872E-2</v>
      </c>
      <c r="F456" s="17">
        <v>4.8314379603380579E-2</v>
      </c>
      <c r="G456" s="17">
        <v>1.6744849268676081E-2</v>
      </c>
      <c r="H456" s="17">
        <v>1.7561396408806849E-2</v>
      </c>
      <c r="I456" s="17">
        <v>2.759950121951783E-2</v>
      </c>
      <c r="K456" s="17">
        <v>1.9908077648063412E-2</v>
      </c>
      <c r="L456" s="17">
        <v>3.229076874454042E-2</v>
      </c>
      <c r="N456" s="17">
        <v>3.708083427139066E-2</v>
      </c>
      <c r="O456" s="17">
        <v>2.0902024161111709E-2</v>
      </c>
      <c r="P456" s="17">
        <v>1.9463641839288739E-2</v>
      </c>
      <c r="Q456" s="17">
        <v>3.4319036666720593E-2</v>
      </c>
      <c r="R456" s="17">
        <v>1.378448064008353E-2</v>
      </c>
      <c r="S456" s="17">
        <v>2.352726816046392E-2</v>
      </c>
      <c r="T456" s="17">
        <v>6.8355259470556382E-3</v>
      </c>
      <c r="U456" s="17">
        <v>4.5675505493095722E-2</v>
      </c>
      <c r="V456" s="17">
        <v>2.5866744997562242E-2</v>
      </c>
      <c r="W456" s="17">
        <v>2.340862866044463E-2</v>
      </c>
      <c r="X456" s="17">
        <v>4.8063796867707828E-2</v>
      </c>
      <c r="Y456" s="17">
        <v>1.431865473421731E-2</v>
      </c>
      <c r="AA456" s="17">
        <v>0</v>
      </c>
      <c r="AB456" s="17">
        <v>2.611569836508592E-2</v>
      </c>
      <c r="AC456" s="17">
        <v>1.9923760353501879E-2</v>
      </c>
      <c r="AD456" s="17">
        <v>2.0167182817636711E-2</v>
      </c>
      <c r="AE456" s="17">
        <v>1.2684393436810481E-2</v>
      </c>
      <c r="AF456" s="17">
        <v>3.5244146522126013E-2</v>
      </c>
      <c r="AG456" s="17">
        <v>7.0228578850787038E-2</v>
      </c>
      <c r="AH456" s="17">
        <v>8.7527389485759777E-2</v>
      </c>
      <c r="AI456" s="17">
        <v>9.7064849364895817E-3</v>
      </c>
    </row>
    <row r="458" spans="2:35" ht="80" x14ac:dyDescent="0.2">
      <c r="B458" s="14" t="s">
        <v>187</v>
      </c>
    </row>
    <row r="459" spans="2:35" ht="16" x14ac:dyDescent="0.2">
      <c r="B459" s="15" t="s">
        <v>16</v>
      </c>
    </row>
    <row r="460" spans="2:35" ht="16" x14ac:dyDescent="0.2">
      <c r="B460" s="16" t="s">
        <v>179</v>
      </c>
      <c r="C460" s="17">
        <v>0.17414380377887601</v>
      </c>
      <c r="D460" s="17">
        <v>0.1779288835790018</v>
      </c>
      <c r="E460" s="17">
        <v>0.29839548516317932</v>
      </c>
      <c r="F460" s="17">
        <v>0.23124115873944309</v>
      </c>
      <c r="G460" s="17">
        <v>0.15223437005788301</v>
      </c>
      <c r="H460" s="17">
        <v>0.1065022997775231</v>
      </c>
      <c r="I460" s="17">
        <v>8.770761585440881E-2</v>
      </c>
      <c r="K460" s="17">
        <v>0.19037604239282899</v>
      </c>
      <c r="L460" s="17">
        <v>0.15755627179194531</v>
      </c>
      <c r="N460" s="17">
        <v>0.16214110417501049</v>
      </c>
      <c r="O460" s="17">
        <v>0.1114253626309686</v>
      </c>
      <c r="P460" s="17">
        <v>0.19762532528875881</v>
      </c>
      <c r="Q460" s="17">
        <v>0.14780419959118801</v>
      </c>
      <c r="R460" s="17">
        <v>0.13290762099787751</v>
      </c>
      <c r="S460" s="17">
        <v>0.14729967681681741</v>
      </c>
      <c r="T460" s="17">
        <v>0.19829347465190231</v>
      </c>
      <c r="U460" s="17">
        <v>0.18686064942002231</v>
      </c>
      <c r="V460" s="17">
        <v>0.25231454572743439</v>
      </c>
      <c r="W460" s="17">
        <v>0.14609262796952141</v>
      </c>
      <c r="X460" s="17">
        <v>0.1571630927549087</v>
      </c>
      <c r="Y460" s="17">
        <v>0.18232296770638601</v>
      </c>
      <c r="AA460" s="17">
        <v>0.20746379901591891</v>
      </c>
      <c r="AB460" s="17">
        <v>0.23255256014530551</v>
      </c>
      <c r="AC460" s="17">
        <v>0.19670340978898851</v>
      </c>
      <c r="AD460" s="17">
        <v>0.11421921697764049</v>
      </c>
      <c r="AE460" s="17">
        <v>0.17285600003406229</v>
      </c>
      <c r="AF460" s="17">
        <v>0.20168446263853149</v>
      </c>
      <c r="AG460" s="17">
        <v>0.10546518804337759</v>
      </c>
      <c r="AH460" s="17">
        <v>0.11898759645896741</v>
      </c>
      <c r="AI460" s="17">
        <v>0.15383039252151159</v>
      </c>
    </row>
    <row r="461" spans="2:35" ht="16" x14ac:dyDescent="0.2">
      <c r="B461" s="16" t="s">
        <v>180</v>
      </c>
      <c r="C461" s="17">
        <v>0.35268570407669958</v>
      </c>
      <c r="D461" s="17">
        <v>0.3320728082920949</v>
      </c>
      <c r="E461" s="17">
        <v>0.37311838427586991</v>
      </c>
      <c r="F461" s="17">
        <v>0.38377377557945519</v>
      </c>
      <c r="G461" s="17">
        <v>0.40548445041703829</v>
      </c>
      <c r="H461" s="17">
        <v>0.3465315001264877</v>
      </c>
      <c r="I461" s="17">
        <v>0.28570287510620762</v>
      </c>
      <c r="K461" s="17">
        <v>0.35681678057780991</v>
      </c>
      <c r="L461" s="17">
        <v>0.34996665921562498</v>
      </c>
      <c r="N461" s="17">
        <v>0.30495300320585822</v>
      </c>
      <c r="O461" s="17">
        <v>0.35629461937962059</v>
      </c>
      <c r="P461" s="17">
        <v>0.33510852925895163</v>
      </c>
      <c r="Q461" s="17">
        <v>0.27218478277035979</v>
      </c>
      <c r="R461" s="17">
        <v>0.40011326440773709</v>
      </c>
      <c r="S461" s="17">
        <v>0.39632252348557367</v>
      </c>
      <c r="T461" s="17">
        <v>0.32188774641802709</v>
      </c>
      <c r="U461" s="17">
        <v>0.39526891444372231</v>
      </c>
      <c r="V461" s="17">
        <v>0.35947580397560441</v>
      </c>
      <c r="W461" s="17">
        <v>0.3697413024298587</v>
      </c>
      <c r="X461" s="17">
        <v>0.37581159400735348</v>
      </c>
      <c r="Y461" s="17">
        <v>0.27342660527685808</v>
      </c>
      <c r="AA461" s="17">
        <v>0.33237460542028308</v>
      </c>
      <c r="AB461" s="17">
        <v>0.38163277431421178</v>
      </c>
      <c r="AC461" s="17">
        <v>0.34845904707810282</v>
      </c>
      <c r="AD461" s="17">
        <v>0.38375281561806168</v>
      </c>
      <c r="AE461" s="17">
        <v>0.37910225742597892</v>
      </c>
      <c r="AF461" s="17">
        <v>0.32301865459201767</v>
      </c>
      <c r="AG461" s="17">
        <v>0.23036413218107671</v>
      </c>
      <c r="AH461" s="17">
        <v>0.33097878000536601</v>
      </c>
      <c r="AI461" s="17">
        <v>0.32743444233886287</v>
      </c>
    </row>
    <row r="462" spans="2:35" ht="16" x14ac:dyDescent="0.2">
      <c r="B462" s="16" t="s">
        <v>181</v>
      </c>
      <c r="C462" s="17">
        <v>0.25102299061345851</v>
      </c>
      <c r="D462" s="17">
        <v>0.2329355637020632</v>
      </c>
      <c r="E462" s="17">
        <v>0.18321426268850441</v>
      </c>
      <c r="F462" s="17">
        <v>0.2263809358687123</v>
      </c>
      <c r="G462" s="17">
        <v>0.25026120173109317</v>
      </c>
      <c r="H462" s="17">
        <v>0.31034363115323171</v>
      </c>
      <c r="I462" s="17">
        <v>0.29890199956021329</v>
      </c>
      <c r="K462" s="17">
        <v>0.24693968189105689</v>
      </c>
      <c r="L462" s="17">
        <v>0.25649466038969082</v>
      </c>
      <c r="N462" s="17">
        <v>0.23774147030153131</v>
      </c>
      <c r="O462" s="17">
        <v>0.21477248171835381</v>
      </c>
      <c r="P462" s="17">
        <v>0.18841791908092209</v>
      </c>
      <c r="Q462" s="17">
        <v>0.35674023189188048</v>
      </c>
      <c r="R462" s="17">
        <v>0.23052368475164031</v>
      </c>
      <c r="S462" s="17">
        <v>0.21069909907907511</v>
      </c>
      <c r="T462" s="17">
        <v>0.30472596286863851</v>
      </c>
      <c r="U462" s="17">
        <v>0.29003688099857899</v>
      </c>
      <c r="V462" s="17">
        <v>0.24114410651265669</v>
      </c>
      <c r="W462" s="17">
        <v>0.25160314062158168</v>
      </c>
      <c r="X462" s="17">
        <v>0.233108985145738</v>
      </c>
      <c r="Y462" s="17">
        <v>0.27456956706380942</v>
      </c>
      <c r="AA462" s="17">
        <v>0.25346617666503068</v>
      </c>
      <c r="AB462" s="17">
        <v>0.2179340912699852</v>
      </c>
      <c r="AC462" s="17">
        <v>0.24312892942300779</v>
      </c>
      <c r="AD462" s="17">
        <v>0.2154905535866535</v>
      </c>
      <c r="AE462" s="17">
        <v>0.26445672077844762</v>
      </c>
      <c r="AF462" s="17">
        <v>0.23324145144322561</v>
      </c>
      <c r="AG462" s="17">
        <v>0.3223631265161036</v>
      </c>
      <c r="AH462" s="17">
        <v>0.30107734939256592</v>
      </c>
      <c r="AI462" s="17">
        <v>0.23508769010279909</v>
      </c>
    </row>
    <row r="463" spans="2:35" ht="16" x14ac:dyDescent="0.2">
      <c r="B463" s="16" t="s">
        <v>182</v>
      </c>
      <c r="C463" s="17">
        <v>8.4744634958918846E-2</v>
      </c>
      <c r="D463" s="17">
        <v>0.12377747247817759</v>
      </c>
      <c r="E463" s="17">
        <v>6.4088537367291462E-2</v>
      </c>
      <c r="F463" s="17">
        <v>6.7583006159053396E-2</v>
      </c>
      <c r="G463" s="17">
        <v>6.7198821375150222E-2</v>
      </c>
      <c r="H463" s="17">
        <v>9.6836350732563817E-2</v>
      </c>
      <c r="I463" s="17">
        <v>9.5756446519568467E-2</v>
      </c>
      <c r="K463" s="17">
        <v>8.2415727523863169E-2</v>
      </c>
      <c r="L463" s="17">
        <v>8.6687348016627835E-2</v>
      </c>
      <c r="N463" s="17">
        <v>8.1835972234922602E-2</v>
      </c>
      <c r="O463" s="17">
        <v>0.13263630846883989</v>
      </c>
      <c r="P463" s="17">
        <v>0.1002089397621214</v>
      </c>
      <c r="Q463" s="17">
        <v>5.147457921529236E-2</v>
      </c>
      <c r="R463" s="17">
        <v>0.1205724817981457</v>
      </c>
      <c r="S463" s="17">
        <v>0.1016900853670847</v>
      </c>
      <c r="T463" s="17">
        <v>7.3843453323409067E-2</v>
      </c>
      <c r="U463" s="17">
        <v>3.7260785098527011E-2</v>
      </c>
      <c r="V463" s="17">
        <v>4.6649855699523013E-2</v>
      </c>
      <c r="W463" s="17">
        <v>9.3076292814681369E-2</v>
      </c>
      <c r="X463" s="17">
        <v>7.621812537966012E-2</v>
      </c>
      <c r="Y463" s="17">
        <v>0.12977819891185191</v>
      </c>
      <c r="AA463" s="17">
        <v>0.1015186386740906</v>
      </c>
      <c r="AB463" s="17">
        <v>7.749259501019555E-2</v>
      </c>
      <c r="AC463" s="17">
        <v>5.3082456838408502E-2</v>
      </c>
      <c r="AD463" s="17">
        <v>0.1204359860841569</v>
      </c>
      <c r="AE463" s="17">
        <v>7.4802866844720151E-2</v>
      </c>
      <c r="AF463" s="17">
        <v>3.5093543071678612E-2</v>
      </c>
      <c r="AG463" s="17">
        <v>9.3939509605160107E-2</v>
      </c>
      <c r="AH463" s="17">
        <v>7.217310889513788E-2</v>
      </c>
      <c r="AI463" s="17">
        <v>0.11403525818297749</v>
      </c>
    </row>
    <row r="464" spans="2:35" ht="16" x14ac:dyDescent="0.2">
      <c r="B464" s="16" t="s">
        <v>183</v>
      </c>
      <c r="C464" s="17">
        <v>8.1878330620111725E-2</v>
      </c>
      <c r="D464" s="17">
        <v>0.1000470335300732</v>
      </c>
      <c r="E464" s="17">
        <v>5.3348315630634559E-2</v>
      </c>
      <c r="F464" s="17">
        <v>3.7357075634833058E-2</v>
      </c>
      <c r="G464" s="17">
        <v>7.8985467232630696E-2</v>
      </c>
      <c r="H464" s="17">
        <v>0.1011274309326556</v>
      </c>
      <c r="I464" s="17">
        <v>0.1185444145093381</v>
      </c>
      <c r="K464" s="17">
        <v>9.2633598266990635E-2</v>
      </c>
      <c r="L464" s="17">
        <v>6.9296880262958632E-2</v>
      </c>
      <c r="N464" s="17">
        <v>0.1387669750305891</v>
      </c>
      <c r="O464" s="17">
        <v>0.1360352120868083</v>
      </c>
      <c r="P464" s="17">
        <v>0.12705737447839871</v>
      </c>
      <c r="Q464" s="17">
        <v>0.10931086363986151</v>
      </c>
      <c r="R464" s="17">
        <v>7.4732227984181443E-2</v>
      </c>
      <c r="S464" s="17">
        <v>7.3762697125589541E-2</v>
      </c>
      <c r="T464" s="17">
        <v>5.9751562402281577E-2</v>
      </c>
      <c r="U464" s="17">
        <v>4.4945653728313328E-2</v>
      </c>
      <c r="V464" s="17">
        <v>5.0265705973438497E-2</v>
      </c>
      <c r="W464" s="17">
        <v>9.4992389282166675E-2</v>
      </c>
      <c r="X464" s="17">
        <v>6.6470488135672468E-2</v>
      </c>
      <c r="Y464" s="17">
        <v>8.4001006675010023E-2</v>
      </c>
      <c r="AA464" s="17">
        <v>6.3507595243254625E-2</v>
      </c>
      <c r="AB464" s="17">
        <v>4.1806014538592069E-2</v>
      </c>
      <c r="AC464" s="17">
        <v>0.1024563797216712</v>
      </c>
      <c r="AD464" s="17">
        <v>0.12075539760911019</v>
      </c>
      <c r="AE464" s="17">
        <v>7.8405873404018125E-2</v>
      </c>
      <c r="AF464" s="17">
        <v>0.1209001875491392</v>
      </c>
      <c r="AG464" s="17">
        <v>0.1212578435674337</v>
      </c>
      <c r="AH464" s="17">
        <v>5.6274445187072163E-2</v>
      </c>
      <c r="AI464" s="17">
        <v>0.13718713841608771</v>
      </c>
    </row>
    <row r="465" spans="2:35" ht="16" x14ac:dyDescent="0.2">
      <c r="B465" s="16" t="s">
        <v>75</v>
      </c>
      <c r="C465" s="17">
        <v>5.5524535951935253E-2</v>
      </c>
      <c r="D465" s="17">
        <v>3.3238238418589083E-2</v>
      </c>
      <c r="E465" s="17">
        <v>2.7835014874520361E-2</v>
      </c>
      <c r="F465" s="17">
        <v>5.3664048018503017E-2</v>
      </c>
      <c r="G465" s="17">
        <v>4.5835689186204787E-2</v>
      </c>
      <c r="H465" s="17">
        <v>3.8658787277538173E-2</v>
      </c>
      <c r="I465" s="17">
        <v>0.11338664845026381</v>
      </c>
      <c r="K465" s="17">
        <v>3.0818169347450519E-2</v>
      </c>
      <c r="L465" s="17">
        <v>7.9998180323152493E-2</v>
      </c>
      <c r="N465" s="17">
        <v>7.4561475052088155E-2</v>
      </c>
      <c r="O465" s="17">
        <v>4.8836015715408923E-2</v>
      </c>
      <c r="P465" s="17">
        <v>5.1581912130847417E-2</v>
      </c>
      <c r="Q465" s="17">
        <v>6.2485342891417939E-2</v>
      </c>
      <c r="R465" s="17">
        <v>4.1150720060417791E-2</v>
      </c>
      <c r="S465" s="17">
        <v>7.0225918125859543E-2</v>
      </c>
      <c r="T465" s="17">
        <v>4.1497800335741492E-2</v>
      </c>
      <c r="U465" s="17">
        <v>4.5627116310836109E-2</v>
      </c>
      <c r="V465" s="17">
        <v>5.014998211134284E-2</v>
      </c>
      <c r="W465" s="17">
        <v>4.4494246882190162E-2</v>
      </c>
      <c r="X465" s="17">
        <v>9.1227714576667035E-2</v>
      </c>
      <c r="Y465" s="17">
        <v>5.5901654366084567E-2</v>
      </c>
      <c r="AA465" s="17">
        <v>4.1669184981421928E-2</v>
      </c>
      <c r="AB465" s="17">
        <v>4.8581964721709857E-2</v>
      </c>
      <c r="AC465" s="17">
        <v>5.6169777149821187E-2</v>
      </c>
      <c r="AD465" s="17">
        <v>4.5346030124377261E-2</v>
      </c>
      <c r="AE465" s="17">
        <v>3.0376281512772971E-2</v>
      </c>
      <c r="AF465" s="17">
        <v>8.6061700705407501E-2</v>
      </c>
      <c r="AG465" s="17">
        <v>0.12661020008684831</v>
      </c>
      <c r="AH465" s="17">
        <v>0.12050872006089069</v>
      </c>
      <c r="AI465" s="17">
        <v>3.2425078437760997E-2</v>
      </c>
    </row>
    <row r="467" spans="2:35" ht="80" x14ac:dyDescent="0.2">
      <c r="B467" s="14" t="s">
        <v>188</v>
      </c>
    </row>
    <row r="468" spans="2:35" ht="16" x14ac:dyDescent="0.2">
      <c r="B468" s="15" t="s">
        <v>16</v>
      </c>
    </row>
    <row r="469" spans="2:35" ht="16" x14ac:dyDescent="0.2">
      <c r="B469" s="16" t="s">
        <v>179</v>
      </c>
      <c r="C469" s="17">
        <v>0.34981751984012988</v>
      </c>
      <c r="D469" s="17">
        <v>0.29995756279595859</v>
      </c>
      <c r="E469" s="17">
        <v>0.36727083871460348</v>
      </c>
      <c r="F469" s="17">
        <v>0.34739474567927892</v>
      </c>
      <c r="G469" s="17">
        <v>0.37558242197458319</v>
      </c>
      <c r="H469" s="17">
        <v>0.36458033636915249</v>
      </c>
      <c r="I469" s="17">
        <v>0.33980388882560808</v>
      </c>
      <c r="K469" s="17">
        <v>0.34127771200281098</v>
      </c>
      <c r="L469" s="17">
        <v>0.35690227867100133</v>
      </c>
      <c r="N469" s="17">
        <v>0.39939392009644398</v>
      </c>
      <c r="O469" s="17">
        <v>0.32738681308697742</v>
      </c>
      <c r="P469" s="17">
        <v>0.36760158726678033</v>
      </c>
      <c r="Q469" s="17">
        <v>0.25883958027164011</v>
      </c>
      <c r="R469" s="17">
        <v>0.37725267373209792</v>
      </c>
      <c r="S469" s="17">
        <v>0.37406201780084242</v>
      </c>
      <c r="T469" s="17">
        <v>0.31311925588481032</v>
      </c>
      <c r="U469" s="17">
        <v>0.29774841140826169</v>
      </c>
      <c r="V469" s="17">
        <v>0.3597623429574594</v>
      </c>
      <c r="W469" s="17">
        <v>0.32596444225017462</v>
      </c>
      <c r="X469" s="17">
        <v>0.36726271670357341</v>
      </c>
      <c r="Y469" s="17">
        <v>0.36739605974171141</v>
      </c>
      <c r="AA469" s="17">
        <v>0.37336024648390631</v>
      </c>
      <c r="AB469" s="17">
        <v>0.38008672753176181</v>
      </c>
      <c r="AC469" s="17">
        <v>0.43167896465954952</v>
      </c>
      <c r="AD469" s="17">
        <v>0.36124859517239838</v>
      </c>
      <c r="AE469" s="17">
        <v>0.34112566426204022</v>
      </c>
      <c r="AF469" s="17">
        <v>0.43556767980169508</v>
      </c>
      <c r="AG469" s="17">
        <v>0.26374922788892219</v>
      </c>
      <c r="AH469" s="17">
        <v>0.26043755514057171</v>
      </c>
      <c r="AI469" s="17">
        <v>0.28293346698419058</v>
      </c>
    </row>
    <row r="470" spans="2:35" ht="16" x14ac:dyDescent="0.2">
      <c r="B470" s="16" t="s">
        <v>180</v>
      </c>
      <c r="C470" s="17">
        <v>0.3740146204371021</v>
      </c>
      <c r="D470" s="17">
        <v>0.36169578964612742</v>
      </c>
      <c r="E470" s="17">
        <v>0.38264544264495431</v>
      </c>
      <c r="F470" s="17">
        <v>0.39058923019749009</v>
      </c>
      <c r="G470" s="17">
        <v>0.35644767444321679</v>
      </c>
      <c r="H470" s="17">
        <v>0.3982534166977803</v>
      </c>
      <c r="I470" s="17">
        <v>0.35984880404470709</v>
      </c>
      <c r="K470" s="17">
        <v>0.36939760345083722</v>
      </c>
      <c r="L470" s="17">
        <v>0.37905674124968858</v>
      </c>
      <c r="N470" s="17">
        <v>0.37462563660774212</v>
      </c>
      <c r="O470" s="17">
        <v>0.44064937890246331</v>
      </c>
      <c r="P470" s="17">
        <v>0.34515630362558558</v>
      </c>
      <c r="Q470" s="17">
        <v>0.35299231065337278</v>
      </c>
      <c r="R470" s="17">
        <v>0.37231954957713809</v>
      </c>
      <c r="S470" s="17">
        <v>0.33233941988929572</v>
      </c>
      <c r="T470" s="17">
        <v>0.4105143024336409</v>
      </c>
      <c r="U470" s="17">
        <v>0.44672070757730431</v>
      </c>
      <c r="V470" s="17">
        <v>0.37402323940378629</v>
      </c>
      <c r="W470" s="17">
        <v>0.37071527234765339</v>
      </c>
      <c r="X470" s="17">
        <v>0.34376127639688142</v>
      </c>
      <c r="Y470" s="17">
        <v>0.34601314783766662</v>
      </c>
      <c r="AA470" s="17">
        <v>0.3556312263667078</v>
      </c>
      <c r="AB470" s="17">
        <v>0.38862856934272239</v>
      </c>
      <c r="AC470" s="17">
        <v>0.30443809440169167</v>
      </c>
      <c r="AD470" s="17">
        <v>0.38365595633700772</v>
      </c>
      <c r="AE470" s="17">
        <v>0.39604882731454011</v>
      </c>
      <c r="AF470" s="17">
        <v>0.32428115516478773</v>
      </c>
      <c r="AG470" s="17">
        <v>0.29826870603091821</v>
      </c>
      <c r="AH470" s="17">
        <v>0.41541252501571457</v>
      </c>
      <c r="AI470" s="17">
        <v>0.40706786797964117</v>
      </c>
    </row>
    <row r="471" spans="2:35" ht="16" x14ac:dyDescent="0.2">
      <c r="B471" s="16" t="s">
        <v>181</v>
      </c>
      <c r="C471" s="17">
        <v>0.1693221379116934</v>
      </c>
      <c r="D471" s="17">
        <v>0.18260088892043461</v>
      </c>
      <c r="E471" s="17">
        <v>0.1542347758528779</v>
      </c>
      <c r="F471" s="17">
        <v>0.160001517569372</v>
      </c>
      <c r="G471" s="17">
        <v>0.1807244116951367</v>
      </c>
      <c r="H471" s="17">
        <v>0.14677556615468931</v>
      </c>
      <c r="I471" s="17">
        <v>0.18609458562294989</v>
      </c>
      <c r="K471" s="17">
        <v>0.17507997635989431</v>
      </c>
      <c r="L471" s="17">
        <v>0.16379608811753801</v>
      </c>
      <c r="N471" s="17">
        <v>0.1055509935966772</v>
      </c>
      <c r="O471" s="17">
        <v>0.16711537998377249</v>
      </c>
      <c r="P471" s="17">
        <v>0.13146848269554731</v>
      </c>
      <c r="Q471" s="17">
        <v>0.28194009386343399</v>
      </c>
      <c r="R471" s="17">
        <v>0.15371748866317181</v>
      </c>
      <c r="S471" s="17">
        <v>0.1738754537918194</v>
      </c>
      <c r="T471" s="17">
        <v>0.15182450758721869</v>
      </c>
      <c r="U471" s="17">
        <v>0.15913452970206249</v>
      </c>
      <c r="V471" s="17">
        <v>0.16455145574599039</v>
      </c>
      <c r="W471" s="17">
        <v>0.20293481433218111</v>
      </c>
      <c r="X471" s="17">
        <v>0.182148912067016</v>
      </c>
      <c r="Y471" s="17">
        <v>0.19095908163575601</v>
      </c>
      <c r="AA471" s="17">
        <v>0.1723950990188452</v>
      </c>
      <c r="AB471" s="17">
        <v>0.15194581298673121</v>
      </c>
      <c r="AC471" s="17">
        <v>0.17708571184752081</v>
      </c>
      <c r="AD471" s="17">
        <v>0.13865878071701859</v>
      </c>
      <c r="AE471" s="17">
        <v>0.15476929650219781</v>
      </c>
      <c r="AF471" s="17">
        <v>0.13893446702682241</v>
      </c>
      <c r="AG471" s="17">
        <v>0.30797739323685941</v>
      </c>
      <c r="AH471" s="17">
        <v>0.1733580162044015</v>
      </c>
      <c r="AI471" s="17">
        <v>0.1791597861105447</v>
      </c>
    </row>
    <row r="472" spans="2:35" ht="16" x14ac:dyDescent="0.2">
      <c r="B472" s="16" t="s">
        <v>182</v>
      </c>
      <c r="C472" s="17">
        <v>5.1058626713087057E-2</v>
      </c>
      <c r="D472" s="17">
        <v>7.8562601306168794E-2</v>
      </c>
      <c r="E472" s="17">
        <v>5.3372866771197458E-2</v>
      </c>
      <c r="F472" s="17">
        <v>3.5366049795395663E-2</v>
      </c>
      <c r="G472" s="17">
        <v>4.5949078018994567E-2</v>
      </c>
      <c r="H472" s="17">
        <v>5.868169935826497E-2</v>
      </c>
      <c r="I472" s="17">
        <v>4.2757532006462137E-2</v>
      </c>
      <c r="K472" s="17">
        <v>5.9742985889441408E-2</v>
      </c>
      <c r="L472" s="17">
        <v>4.2872446335228791E-2</v>
      </c>
      <c r="N472" s="17">
        <v>4.1026013993282887E-2</v>
      </c>
      <c r="O472" s="17">
        <v>4.7689814967024742E-2</v>
      </c>
      <c r="P472" s="17">
        <v>8.8488104746095489E-2</v>
      </c>
      <c r="Q472" s="17">
        <v>4.7194346269678243E-2</v>
      </c>
      <c r="R472" s="17">
        <v>5.5594537340627623E-2</v>
      </c>
      <c r="S472" s="17">
        <v>4.3159365932593959E-2</v>
      </c>
      <c r="T472" s="17">
        <v>6.9454295320148157E-2</v>
      </c>
      <c r="U472" s="17">
        <v>2.7217101645912071E-2</v>
      </c>
      <c r="V472" s="17">
        <v>5.7401577929869843E-2</v>
      </c>
      <c r="W472" s="17">
        <v>4.0642390834762551E-2</v>
      </c>
      <c r="X472" s="17">
        <v>5.1933673809973178E-2</v>
      </c>
      <c r="Y472" s="17">
        <v>5.8637795193219988E-2</v>
      </c>
      <c r="AA472" s="17">
        <v>6.0030688143546319E-2</v>
      </c>
      <c r="AB472" s="17">
        <v>3.5458053712812937E-2</v>
      </c>
      <c r="AC472" s="17">
        <v>4.7935880674734692E-2</v>
      </c>
      <c r="AD472" s="17">
        <v>6.060553378965447E-2</v>
      </c>
      <c r="AE472" s="17">
        <v>5.658486513570337E-2</v>
      </c>
      <c r="AF472" s="17">
        <v>4.9052356042819871E-2</v>
      </c>
      <c r="AG472" s="17">
        <v>4.089984335328959E-2</v>
      </c>
      <c r="AH472" s="17">
        <v>4.1384355020060208E-2</v>
      </c>
      <c r="AI472" s="17">
        <v>7.4224391564918418E-2</v>
      </c>
    </row>
    <row r="473" spans="2:35" ht="16" x14ac:dyDescent="0.2">
      <c r="B473" s="16" t="s">
        <v>183</v>
      </c>
      <c r="C473" s="17">
        <v>2.57882622042356E-2</v>
      </c>
      <c r="D473" s="17">
        <v>4.0549187816351161E-2</v>
      </c>
      <c r="E473" s="17">
        <v>2.7055686079801151E-2</v>
      </c>
      <c r="F473" s="17">
        <v>2.1170778826597181E-2</v>
      </c>
      <c r="G473" s="17">
        <v>2.830043839104171E-2</v>
      </c>
      <c r="H473" s="17">
        <v>6.7004151512023193E-3</v>
      </c>
      <c r="I473" s="17">
        <v>2.944054777621705E-2</v>
      </c>
      <c r="K473" s="17">
        <v>3.3762596559745048E-2</v>
      </c>
      <c r="L473" s="17">
        <v>1.8146916472972431E-2</v>
      </c>
      <c r="N473" s="17">
        <v>2.3953822041240368E-2</v>
      </c>
      <c r="O473" s="17">
        <v>0</v>
      </c>
      <c r="P473" s="17">
        <v>3.8114268993259308E-2</v>
      </c>
      <c r="Q473" s="17">
        <v>1.2224942672167749E-2</v>
      </c>
      <c r="R473" s="17">
        <v>1.2309316015629731E-2</v>
      </c>
      <c r="S473" s="17">
        <v>3.5407783205263589E-2</v>
      </c>
      <c r="T473" s="17">
        <v>4.1380841821068798E-2</v>
      </c>
      <c r="U473" s="17">
        <v>2.8899128728585299E-2</v>
      </c>
      <c r="V473" s="17">
        <v>2.5801845229162349E-2</v>
      </c>
      <c r="W473" s="17">
        <v>3.2718287105151338E-2</v>
      </c>
      <c r="X473" s="17">
        <v>1.287502183538375E-2</v>
      </c>
      <c r="Y473" s="17">
        <v>2.952979555198874E-2</v>
      </c>
      <c r="AA473" s="17">
        <v>2.6318983220003249E-2</v>
      </c>
      <c r="AB473" s="17">
        <v>1.2407293157654301E-2</v>
      </c>
      <c r="AC473" s="17">
        <v>1.266740778324304E-2</v>
      </c>
      <c r="AD473" s="17">
        <v>3.6057123706537131E-2</v>
      </c>
      <c r="AE473" s="17">
        <v>3.2321808402699319E-2</v>
      </c>
      <c r="AF473" s="17">
        <v>1.692019544174922E-2</v>
      </c>
      <c r="AG473" s="17">
        <v>1.9891780934300749E-2</v>
      </c>
      <c r="AH473" s="17">
        <v>2.3319670603018861E-2</v>
      </c>
      <c r="AI473" s="17">
        <v>5.6614487360704832E-2</v>
      </c>
    </row>
    <row r="474" spans="2:35" ht="16" x14ac:dyDescent="0.2">
      <c r="B474" s="16" t="s">
        <v>75</v>
      </c>
      <c r="C474" s="17">
        <v>2.999883289375203E-2</v>
      </c>
      <c r="D474" s="17">
        <v>3.6633969514959272E-2</v>
      </c>
      <c r="E474" s="17">
        <v>1.5420389936565689E-2</v>
      </c>
      <c r="F474" s="17">
        <v>4.547767793186628E-2</v>
      </c>
      <c r="G474" s="17">
        <v>1.299597547702726E-2</v>
      </c>
      <c r="H474" s="17">
        <v>2.5008566268910511E-2</v>
      </c>
      <c r="I474" s="17">
        <v>4.2054641724055757E-2</v>
      </c>
      <c r="K474" s="17">
        <v>2.073912573727105E-2</v>
      </c>
      <c r="L474" s="17">
        <v>3.9225529153571012E-2</v>
      </c>
      <c r="N474" s="17">
        <v>5.5449613664613193E-2</v>
      </c>
      <c r="O474" s="17">
        <v>1.715861305976225E-2</v>
      </c>
      <c r="P474" s="17">
        <v>2.9171252672732139E-2</v>
      </c>
      <c r="Q474" s="17">
        <v>4.6808726269707467E-2</v>
      </c>
      <c r="R474" s="17">
        <v>2.880643467133474E-2</v>
      </c>
      <c r="S474" s="17">
        <v>4.1155959380184848E-2</v>
      </c>
      <c r="T474" s="17">
        <v>1.370679695311321E-2</v>
      </c>
      <c r="U474" s="17">
        <v>4.0280120937874142E-2</v>
      </c>
      <c r="V474" s="17">
        <v>1.8459538733731538E-2</v>
      </c>
      <c r="W474" s="17">
        <v>2.7024793130076989E-2</v>
      </c>
      <c r="X474" s="17">
        <v>4.2018399187172123E-2</v>
      </c>
      <c r="Y474" s="17">
        <v>7.4641200396572613E-3</v>
      </c>
      <c r="AA474" s="17">
        <v>1.226375676699118E-2</v>
      </c>
      <c r="AB474" s="17">
        <v>3.147354326831741E-2</v>
      </c>
      <c r="AC474" s="17">
        <v>2.619394063326029E-2</v>
      </c>
      <c r="AD474" s="17">
        <v>1.9774010277383649E-2</v>
      </c>
      <c r="AE474" s="17">
        <v>1.9149538382819249E-2</v>
      </c>
      <c r="AF474" s="17">
        <v>3.5244146522126013E-2</v>
      </c>
      <c r="AG474" s="17">
        <v>6.9213048555710019E-2</v>
      </c>
      <c r="AH474" s="17">
        <v>8.6087878016233216E-2</v>
      </c>
      <c r="AI474" s="17">
        <v>0</v>
      </c>
    </row>
    <row r="476" spans="2:35" ht="80" x14ac:dyDescent="0.2">
      <c r="B476" s="14" t="s">
        <v>189</v>
      </c>
    </row>
    <row r="477" spans="2:35" ht="16" x14ac:dyDescent="0.2">
      <c r="B477" s="15" t="s">
        <v>16</v>
      </c>
    </row>
    <row r="478" spans="2:35" ht="16" x14ac:dyDescent="0.2">
      <c r="B478" s="16" t="s">
        <v>179</v>
      </c>
      <c r="C478" s="17">
        <v>0.23761132025224299</v>
      </c>
      <c r="D478" s="17">
        <v>0.27693025362005069</v>
      </c>
      <c r="E478" s="17">
        <v>0.2393052269075851</v>
      </c>
      <c r="F478" s="17">
        <v>0.2240793011019202</v>
      </c>
      <c r="G478" s="17">
        <v>0.2380665578690532</v>
      </c>
      <c r="H478" s="17">
        <v>0.240642542486003</v>
      </c>
      <c r="I478" s="17">
        <v>0.2187773928459939</v>
      </c>
      <c r="K478" s="17">
        <v>0.27769297357481509</v>
      </c>
      <c r="L478" s="17">
        <v>0.19562720527282629</v>
      </c>
      <c r="N478" s="17">
        <v>0.20732855877268849</v>
      </c>
      <c r="O478" s="17">
        <v>0.27825315540645118</v>
      </c>
      <c r="P478" s="17">
        <v>0.27621385023142042</v>
      </c>
      <c r="Q478" s="17">
        <v>0.15679903085012711</v>
      </c>
      <c r="R478" s="17">
        <v>0.25704313827612751</v>
      </c>
      <c r="S478" s="17">
        <v>0.2282074532815874</v>
      </c>
      <c r="T478" s="17">
        <v>0.23646640239408331</v>
      </c>
      <c r="U478" s="17">
        <v>0.20479657912331761</v>
      </c>
      <c r="V478" s="17">
        <v>0.24489769494490429</v>
      </c>
      <c r="W478" s="17">
        <v>0.21829677083183721</v>
      </c>
      <c r="X478" s="17">
        <v>0.28625563929592418</v>
      </c>
      <c r="Y478" s="17">
        <v>0.26047075584447971</v>
      </c>
      <c r="AA478" s="17">
        <v>0.27652897465680731</v>
      </c>
      <c r="AB478" s="17">
        <v>0.257667722605746</v>
      </c>
      <c r="AC478" s="17">
        <v>0.25550199318006028</v>
      </c>
      <c r="AD478" s="17">
        <v>0.28352651099027998</v>
      </c>
      <c r="AE478" s="17">
        <v>0.22565599288282359</v>
      </c>
      <c r="AF478" s="17">
        <v>0.26684669901194152</v>
      </c>
      <c r="AG478" s="17">
        <v>0.2293143857072831</v>
      </c>
      <c r="AH478" s="17">
        <v>0.1382390191833362</v>
      </c>
      <c r="AI478" s="17">
        <v>0.13939996733257801</v>
      </c>
    </row>
    <row r="479" spans="2:35" ht="16" x14ac:dyDescent="0.2">
      <c r="B479" s="16" t="s">
        <v>180</v>
      </c>
      <c r="C479" s="17">
        <v>0.37182014364621868</v>
      </c>
      <c r="D479" s="17">
        <v>0.29803951319011979</v>
      </c>
      <c r="E479" s="17">
        <v>0.39969418189621209</v>
      </c>
      <c r="F479" s="17">
        <v>0.41768862010900137</v>
      </c>
      <c r="G479" s="17">
        <v>0.36587928021834643</v>
      </c>
      <c r="H479" s="17">
        <v>0.39465890740424259</v>
      </c>
      <c r="I479" s="17">
        <v>0.35047979872897211</v>
      </c>
      <c r="K479" s="17">
        <v>0.36376411830240679</v>
      </c>
      <c r="L479" s="17">
        <v>0.38105374935093761</v>
      </c>
      <c r="N479" s="17">
        <v>0.41658838319734748</v>
      </c>
      <c r="O479" s="17">
        <v>0.34761415795902828</v>
      </c>
      <c r="P479" s="17">
        <v>0.4703637097023261</v>
      </c>
      <c r="Q479" s="17">
        <v>0.41651701051710788</v>
      </c>
      <c r="R479" s="17">
        <v>0.37540195159079159</v>
      </c>
      <c r="S479" s="17">
        <v>0.37229064412601698</v>
      </c>
      <c r="T479" s="17">
        <v>0.38744769204271923</v>
      </c>
      <c r="U479" s="17">
        <v>0.3797536626287682</v>
      </c>
      <c r="V479" s="17">
        <v>0.35223928799965132</v>
      </c>
      <c r="W479" s="17">
        <v>0.37221506293435608</v>
      </c>
      <c r="X479" s="17">
        <v>0.31399811778744219</v>
      </c>
      <c r="Y479" s="17">
        <v>0.31725678376685251</v>
      </c>
      <c r="AA479" s="17">
        <v>0.35781142624982237</v>
      </c>
      <c r="AB479" s="17">
        <v>0.38877708582832698</v>
      </c>
      <c r="AC479" s="17">
        <v>0.29838508818106518</v>
      </c>
      <c r="AD479" s="17">
        <v>0.38613002756355969</v>
      </c>
      <c r="AE479" s="17">
        <v>0.3897699869632083</v>
      </c>
      <c r="AF479" s="17">
        <v>0.3708307658158348</v>
      </c>
      <c r="AG479" s="17">
        <v>0.31845194572100127</v>
      </c>
      <c r="AH479" s="17">
        <v>0.31126381822682342</v>
      </c>
      <c r="AI479" s="17">
        <v>0.50493965921089345</v>
      </c>
    </row>
    <row r="480" spans="2:35" ht="16" x14ac:dyDescent="0.2">
      <c r="B480" s="16" t="s">
        <v>181</v>
      </c>
      <c r="C480" s="17">
        <v>0.26970706651162613</v>
      </c>
      <c r="D480" s="17">
        <v>0.27226315994104888</v>
      </c>
      <c r="E480" s="17">
        <v>0.24228156957646871</v>
      </c>
      <c r="F480" s="17">
        <v>0.22556061107520189</v>
      </c>
      <c r="G480" s="17">
        <v>0.29306339181592722</v>
      </c>
      <c r="H480" s="17">
        <v>0.2776749159524553</v>
      </c>
      <c r="I480" s="17">
        <v>0.30167742231181899</v>
      </c>
      <c r="K480" s="17">
        <v>0.2486366495631657</v>
      </c>
      <c r="L480" s="17">
        <v>0.2918908345980899</v>
      </c>
      <c r="N480" s="17">
        <v>0.25254629732435679</v>
      </c>
      <c r="O480" s="17">
        <v>0.21651174258545361</v>
      </c>
      <c r="P480" s="17">
        <v>0.13549624157309381</v>
      </c>
      <c r="Q480" s="17">
        <v>0.3456404302278101</v>
      </c>
      <c r="R480" s="17">
        <v>0.2417299726837529</v>
      </c>
      <c r="S480" s="17">
        <v>0.27876607674174458</v>
      </c>
      <c r="T480" s="17">
        <v>0.2726265383806124</v>
      </c>
      <c r="U480" s="17">
        <v>0.29354851076052102</v>
      </c>
      <c r="V480" s="17">
        <v>0.27425902007510872</v>
      </c>
      <c r="W480" s="17">
        <v>0.29783192762323768</v>
      </c>
      <c r="X480" s="17">
        <v>0.26517125112394091</v>
      </c>
      <c r="Y480" s="17">
        <v>0.30143392460994117</v>
      </c>
      <c r="AA480" s="17">
        <v>0.249778063886997</v>
      </c>
      <c r="AB480" s="17">
        <v>0.24045375586888171</v>
      </c>
      <c r="AC480" s="17">
        <v>0.32324634608464781</v>
      </c>
      <c r="AD480" s="17">
        <v>0.25051921544701511</v>
      </c>
      <c r="AE480" s="17">
        <v>0.28402685615062723</v>
      </c>
      <c r="AF480" s="17">
        <v>0.2225490037225438</v>
      </c>
      <c r="AG480" s="17">
        <v>0.2483546893479866</v>
      </c>
      <c r="AH480" s="17">
        <v>0.36227080769858561</v>
      </c>
      <c r="AI480" s="17">
        <v>0.24070590309180859</v>
      </c>
    </row>
    <row r="481" spans="2:35" ht="16" x14ac:dyDescent="0.2">
      <c r="B481" s="16" t="s">
        <v>182</v>
      </c>
      <c r="C481" s="17">
        <v>6.8663361110347293E-2</v>
      </c>
      <c r="D481" s="17">
        <v>9.997554115636817E-2</v>
      </c>
      <c r="E481" s="17">
        <v>8.2195297516070853E-2</v>
      </c>
      <c r="F481" s="17">
        <v>7.8321269791216799E-2</v>
      </c>
      <c r="G481" s="17">
        <v>6.4116735709071324E-2</v>
      </c>
      <c r="H481" s="17">
        <v>4.5342145264392203E-2</v>
      </c>
      <c r="I481" s="17">
        <v>4.8425234130555717E-2</v>
      </c>
      <c r="K481" s="17">
        <v>6.7307286590686091E-2</v>
      </c>
      <c r="L481" s="17">
        <v>6.9540705012299808E-2</v>
      </c>
      <c r="N481" s="17">
        <v>5.4594072386789261E-2</v>
      </c>
      <c r="O481" s="17">
        <v>9.0995508562547067E-2</v>
      </c>
      <c r="P481" s="17">
        <v>6.8665712281648458E-2</v>
      </c>
      <c r="Q481" s="17">
        <v>4.6724491738234557E-2</v>
      </c>
      <c r="R481" s="17">
        <v>7.4655749329227028E-2</v>
      </c>
      <c r="S481" s="17">
        <v>6.4769720333686706E-2</v>
      </c>
      <c r="T481" s="17">
        <v>5.4695852583437669E-2</v>
      </c>
      <c r="U481" s="17">
        <v>7.1200949938691721E-2</v>
      </c>
      <c r="V481" s="17">
        <v>8.0694281791171441E-2</v>
      </c>
      <c r="W481" s="17">
        <v>5.949432046217696E-2</v>
      </c>
      <c r="X481" s="17">
        <v>5.7915947740864317E-2</v>
      </c>
      <c r="Y481" s="17">
        <v>9.3383001789893921E-2</v>
      </c>
      <c r="AA481" s="17">
        <v>8.4501770611354624E-2</v>
      </c>
      <c r="AB481" s="17">
        <v>5.8649361299321738E-2</v>
      </c>
      <c r="AC481" s="17">
        <v>4.8643276690473337E-2</v>
      </c>
      <c r="AD481" s="17">
        <v>5.6329864552080063E-2</v>
      </c>
      <c r="AE481" s="17">
        <v>6.5721185912059082E-2</v>
      </c>
      <c r="AF481" s="17">
        <v>8.5982078450114713E-2</v>
      </c>
      <c r="AG481" s="17">
        <v>0.1000891877476644</v>
      </c>
      <c r="AH481" s="17">
        <v>5.5410318045626059E-2</v>
      </c>
      <c r="AI481" s="17">
        <v>0.10551121457918471</v>
      </c>
    </row>
    <row r="482" spans="2:35" ht="16" x14ac:dyDescent="0.2">
      <c r="B482" s="16" t="s">
        <v>183</v>
      </c>
      <c r="C482" s="17">
        <v>9.8028616213581606E-3</v>
      </c>
      <c r="D482" s="17">
        <v>1.017816833231752E-2</v>
      </c>
      <c r="E482" s="17">
        <v>1.462716591624408E-2</v>
      </c>
      <c r="F482" s="17">
        <v>8.8099028419878697E-3</v>
      </c>
      <c r="G482" s="17">
        <v>1.431962030697315E-2</v>
      </c>
      <c r="H482" s="17">
        <v>3.2465292582260371E-3</v>
      </c>
      <c r="I482" s="17">
        <v>7.1530723176635612E-3</v>
      </c>
      <c r="K482" s="17">
        <v>1.0965328263068459E-2</v>
      </c>
      <c r="L482" s="17">
        <v>8.7245919626834541E-3</v>
      </c>
      <c r="N482" s="17">
        <v>1.2168509209153871E-2</v>
      </c>
      <c r="O482" s="17">
        <v>0</v>
      </c>
      <c r="P482" s="17">
        <v>1.9059752765357811E-2</v>
      </c>
      <c r="Q482" s="17">
        <v>0</v>
      </c>
      <c r="R482" s="17">
        <v>1.300924635647184E-2</v>
      </c>
      <c r="S482" s="17">
        <v>6.0219153608594578E-3</v>
      </c>
      <c r="T482" s="17">
        <v>1.436125424341103E-2</v>
      </c>
      <c r="U482" s="17">
        <v>5.3214417021830232E-3</v>
      </c>
      <c r="V482" s="17">
        <v>1.0447938832523349E-2</v>
      </c>
      <c r="W482" s="17">
        <v>1.448887243801565E-2</v>
      </c>
      <c r="X482" s="17">
        <v>5.9772991355558731E-3</v>
      </c>
      <c r="Y482" s="17">
        <v>5.924208053303597E-3</v>
      </c>
      <c r="AA482" s="17">
        <v>7.6814433369478902E-3</v>
      </c>
      <c r="AB482" s="17">
        <v>1.1994045986916529E-2</v>
      </c>
      <c r="AC482" s="17">
        <v>2.062764006510449E-2</v>
      </c>
      <c r="AD482" s="17">
        <v>3.6663139797485748E-3</v>
      </c>
      <c r="AE482" s="17">
        <v>1.0557996980227521E-2</v>
      </c>
      <c r="AF482" s="17">
        <v>0</v>
      </c>
      <c r="AG482" s="17">
        <v>1.3948813666911411E-2</v>
      </c>
      <c r="AH482" s="17">
        <v>6.0642516271864639E-3</v>
      </c>
      <c r="AI482" s="17">
        <v>9.4432557855350877E-3</v>
      </c>
    </row>
    <row r="483" spans="2:35" ht="16" x14ac:dyDescent="0.2">
      <c r="B483" s="16" t="s">
        <v>75</v>
      </c>
      <c r="C483" s="17">
        <v>4.2395246858206823E-2</v>
      </c>
      <c r="D483" s="17">
        <v>4.2613363760094808E-2</v>
      </c>
      <c r="E483" s="17">
        <v>2.1896558187419209E-2</v>
      </c>
      <c r="F483" s="17">
        <v>4.5540295080671901E-2</v>
      </c>
      <c r="G483" s="17">
        <v>2.4554414080628889E-2</v>
      </c>
      <c r="H483" s="17">
        <v>3.8434959634680813E-2</v>
      </c>
      <c r="I483" s="17">
        <v>7.3487079664995736E-2</v>
      </c>
      <c r="K483" s="17">
        <v>3.1633643705857827E-2</v>
      </c>
      <c r="L483" s="17">
        <v>5.3162913803163049E-2</v>
      </c>
      <c r="N483" s="17">
        <v>5.6774179109663883E-2</v>
      </c>
      <c r="O483" s="17">
        <v>6.6625435486520085E-2</v>
      </c>
      <c r="P483" s="17">
        <v>3.0200733446153549E-2</v>
      </c>
      <c r="Q483" s="17">
        <v>3.4319036666720593E-2</v>
      </c>
      <c r="R483" s="17">
        <v>3.8159941763629072E-2</v>
      </c>
      <c r="S483" s="17">
        <v>4.9944190156104733E-2</v>
      </c>
      <c r="T483" s="17">
        <v>3.4402260355736437E-2</v>
      </c>
      <c r="U483" s="17">
        <v>4.5378855846518511E-2</v>
      </c>
      <c r="V483" s="17">
        <v>3.7461776356640802E-2</v>
      </c>
      <c r="W483" s="17">
        <v>3.7673045710376427E-2</v>
      </c>
      <c r="X483" s="17">
        <v>7.0681744916272216E-2</v>
      </c>
      <c r="Y483" s="17">
        <v>2.153132593552913E-2</v>
      </c>
      <c r="AA483" s="17">
        <v>2.3698321258070788E-2</v>
      </c>
      <c r="AB483" s="17">
        <v>4.2458028410807098E-2</v>
      </c>
      <c r="AC483" s="17">
        <v>5.3595655798648917E-2</v>
      </c>
      <c r="AD483" s="17">
        <v>1.982806746731669E-2</v>
      </c>
      <c r="AE483" s="17">
        <v>2.426798111105434E-2</v>
      </c>
      <c r="AF483" s="17">
        <v>5.3791452999565427E-2</v>
      </c>
      <c r="AG483" s="17">
        <v>8.9840977809153247E-2</v>
      </c>
      <c r="AH483" s="17">
        <v>0.1267517852184423</v>
      </c>
      <c r="AI483" s="17">
        <v>0</v>
      </c>
    </row>
    <row r="485" spans="2:35" ht="48" x14ac:dyDescent="0.2">
      <c r="B485" s="14" t="s">
        <v>190</v>
      </c>
    </row>
    <row r="486" spans="2:35" ht="16" x14ac:dyDescent="0.2">
      <c r="B486" s="15" t="s">
        <v>16</v>
      </c>
    </row>
    <row r="487" spans="2:35" ht="16" x14ac:dyDescent="0.2">
      <c r="B487" s="16" t="s">
        <v>124</v>
      </c>
      <c r="C487" s="17">
        <v>0.15771638832218551</v>
      </c>
      <c r="D487" s="17">
        <v>0.16764851842517581</v>
      </c>
      <c r="E487" s="17">
        <v>0.16627760283842721</v>
      </c>
      <c r="F487" s="17">
        <v>0.185186738566018</v>
      </c>
      <c r="G487" s="17">
        <v>0.1696503176514787</v>
      </c>
      <c r="H487" s="17">
        <v>0.12582262856123089</v>
      </c>
      <c r="I487" s="17">
        <v>0.1335360565774672</v>
      </c>
      <c r="K487" s="17">
        <v>0.16752264430937461</v>
      </c>
      <c r="L487" s="17">
        <v>0.14658080534676141</v>
      </c>
      <c r="N487" s="17">
        <v>0.1195683251837546</v>
      </c>
      <c r="O487" s="17">
        <v>0.15497729446621791</v>
      </c>
      <c r="P487" s="17">
        <v>0.1587471389334012</v>
      </c>
      <c r="Q487" s="17">
        <v>0.160945860439036</v>
      </c>
      <c r="R487" s="17">
        <v>0.18776297325059099</v>
      </c>
      <c r="S487" s="17">
        <v>0.14076524954304209</v>
      </c>
      <c r="T487" s="17">
        <v>0.122559600364017</v>
      </c>
      <c r="U487" s="17">
        <v>0.15031470927312451</v>
      </c>
      <c r="V487" s="17">
        <v>0.1799005037163777</v>
      </c>
      <c r="W487" s="17">
        <v>0.16011578495828599</v>
      </c>
      <c r="X487" s="17">
        <v>0.18182300342096691</v>
      </c>
      <c r="Y487" s="17">
        <v>0.1482469254610293</v>
      </c>
      <c r="AA487" s="17">
        <v>0.15027130835256161</v>
      </c>
      <c r="AB487" s="17">
        <v>0.19389381953079271</v>
      </c>
      <c r="AC487" s="17">
        <v>0.17331988428652409</v>
      </c>
      <c r="AD487" s="17">
        <v>0.14636359468681601</v>
      </c>
      <c r="AE487" s="17">
        <v>0.15644087398259801</v>
      </c>
      <c r="AF487" s="17">
        <v>0.1890245075889849</v>
      </c>
      <c r="AG487" s="17">
        <v>0.12973674719155559</v>
      </c>
      <c r="AH487" s="17">
        <v>0.1119647399890035</v>
      </c>
      <c r="AI487" s="17">
        <v>0.14530994625804619</v>
      </c>
    </row>
    <row r="488" spans="2:35" ht="16" x14ac:dyDescent="0.2">
      <c r="B488" s="16" t="s">
        <v>125</v>
      </c>
      <c r="C488" s="17">
        <v>0.34748354492407951</v>
      </c>
      <c r="D488" s="17">
        <v>0.38118998887387562</v>
      </c>
      <c r="E488" s="17">
        <v>0.35756542117294399</v>
      </c>
      <c r="F488" s="17">
        <v>0.3660772919612813</v>
      </c>
      <c r="G488" s="17">
        <v>0.38706367280163062</v>
      </c>
      <c r="H488" s="17">
        <v>0.33660362108024139</v>
      </c>
      <c r="I488" s="17">
        <v>0.27697271047690619</v>
      </c>
      <c r="K488" s="17">
        <v>0.35536010668948997</v>
      </c>
      <c r="L488" s="17">
        <v>0.34093792255113509</v>
      </c>
      <c r="N488" s="17">
        <v>0.38209597019611968</v>
      </c>
      <c r="O488" s="17">
        <v>0.35238305775136353</v>
      </c>
      <c r="P488" s="17">
        <v>0.36830054037887472</v>
      </c>
      <c r="Q488" s="17">
        <v>0.26895825370983212</v>
      </c>
      <c r="R488" s="17">
        <v>0.31708853876172532</v>
      </c>
      <c r="S488" s="17">
        <v>0.40369276490961642</v>
      </c>
      <c r="T488" s="17">
        <v>0.32144334192926532</v>
      </c>
      <c r="U488" s="17">
        <v>0.34652728355266249</v>
      </c>
      <c r="V488" s="17">
        <v>0.35556070444511417</v>
      </c>
      <c r="W488" s="17">
        <v>0.35078457320466749</v>
      </c>
      <c r="X488" s="17">
        <v>0.32069359757923499</v>
      </c>
      <c r="Y488" s="17">
        <v>0.34954854883279329</v>
      </c>
      <c r="AA488" s="17">
        <v>0.34842970599595119</v>
      </c>
      <c r="AB488" s="17">
        <v>0.37133588374803411</v>
      </c>
      <c r="AC488" s="17">
        <v>0.31895138813209761</v>
      </c>
      <c r="AD488" s="17">
        <v>0.34417141337782042</v>
      </c>
      <c r="AE488" s="17">
        <v>0.36764637009531131</v>
      </c>
      <c r="AF488" s="17">
        <v>0.40109545737080621</v>
      </c>
      <c r="AG488" s="17">
        <v>0.26660778338180557</v>
      </c>
      <c r="AH488" s="17">
        <v>0.30981267331658691</v>
      </c>
      <c r="AI488" s="17">
        <v>0.35006100575217991</v>
      </c>
    </row>
    <row r="489" spans="2:35" ht="16" x14ac:dyDescent="0.2">
      <c r="B489" s="16" t="s">
        <v>126</v>
      </c>
      <c r="C489" s="17">
        <v>0.32176433738816751</v>
      </c>
      <c r="D489" s="17">
        <v>0.27966602194221862</v>
      </c>
      <c r="E489" s="17">
        <v>0.33855554177798602</v>
      </c>
      <c r="F489" s="17">
        <v>0.27875591218280499</v>
      </c>
      <c r="G489" s="17">
        <v>0.31842735779031378</v>
      </c>
      <c r="H489" s="17">
        <v>0.37673328951865143</v>
      </c>
      <c r="I489" s="17">
        <v>0.33686740256897951</v>
      </c>
      <c r="K489" s="17">
        <v>0.31602746442077201</v>
      </c>
      <c r="L489" s="17">
        <v>0.32674965158010078</v>
      </c>
      <c r="N489" s="17">
        <v>0.34316354180192399</v>
      </c>
      <c r="O489" s="17">
        <v>0.29897527104735699</v>
      </c>
      <c r="P489" s="17">
        <v>0.28553521941344939</v>
      </c>
      <c r="Q489" s="17">
        <v>0.41452074588830118</v>
      </c>
      <c r="R489" s="17">
        <v>0.33407221637333401</v>
      </c>
      <c r="S489" s="17">
        <v>0.29925491696985101</v>
      </c>
      <c r="T489" s="17">
        <v>0.38080259022819568</v>
      </c>
      <c r="U489" s="17">
        <v>0.29601151266711412</v>
      </c>
      <c r="V489" s="17">
        <v>0.31845438831978778</v>
      </c>
      <c r="W489" s="17">
        <v>0.30673233814161771</v>
      </c>
      <c r="X489" s="17">
        <v>0.31194738510657238</v>
      </c>
      <c r="Y489" s="17">
        <v>0.30750705434231362</v>
      </c>
      <c r="AA489" s="17">
        <v>0.30621059460774391</v>
      </c>
      <c r="AB489" s="17">
        <v>0.30969450760184059</v>
      </c>
      <c r="AC489" s="17">
        <v>0.3496877790170822</v>
      </c>
      <c r="AD489" s="17">
        <v>0.35393610924756902</v>
      </c>
      <c r="AE489" s="17">
        <v>0.31319190920330159</v>
      </c>
      <c r="AF489" s="17">
        <v>0.32521258345187681</v>
      </c>
      <c r="AG489" s="17">
        <v>0.3067082678660456</v>
      </c>
      <c r="AH489" s="17">
        <v>0.3195940794260293</v>
      </c>
      <c r="AI489" s="17">
        <v>0.351515354957182</v>
      </c>
    </row>
    <row r="490" spans="2:35" ht="16" x14ac:dyDescent="0.2">
      <c r="B490" s="16" t="s">
        <v>127</v>
      </c>
      <c r="C490" s="17">
        <v>9.5533019603275385E-2</v>
      </c>
      <c r="D490" s="17">
        <v>9.4445122410189694E-2</v>
      </c>
      <c r="E490" s="17">
        <v>9.741710733166499E-2</v>
      </c>
      <c r="F490" s="17">
        <v>9.6662413784987494E-2</v>
      </c>
      <c r="G490" s="17">
        <v>8.0963969737261429E-2</v>
      </c>
      <c r="H490" s="17">
        <v>6.9671286351104103E-2</v>
      </c>
      <c r="I490" s="17">
        <v>0.1229551468614008</v>
      </c>
      <c r="K490" s="17">
        <v>0.1015305374243801</v>
      </c>
      <c r="L490" s="17">
        <v>9.0235133512883411E-2</v>
      </c>
      <c r="N490" s="17">
        <v>6.6127004764590741E-2</v>
      </c>
      <c r="O490" s="17">
        <v>0.1264645596377556</v>
      </c>
      <c r="P490" s="17">
        <v>8.5499492475359429E-2</v>
      </c>
      <c r="Q490" s="17">
        <v>9.7039344165443422E-2</v>
      </c>
      <c r="R490" s="17">
        <v>8.2987754923343024E-2</v>
      </c>
      <c r="S490" s="17">
        <v>0.1007553981905913</v>
      </c>
      <c r="T490" s="17">
        <v>0.12596665123134679</v>
      </c>
      <c r="U490" s="17">
        <v>0.1068922116171222</v>
      </c>
      <c r="V490" s="17">
        <v>7.6351700954602864E-2</v>
      </c>
      <c r="W490" s="17">
        <v>0.11000011956592939</v>
      </c>
      <c r="X490" s="17">
        <v>9.4909451645977375E-2</v>
      </c>
      <c r="Y490" s="17">
        <v>0.1046716049132876</v>
      </c>
      <c r="AA490" s="17">
        <v>0.1141962866250118</v>
      </c>
      <c r="AB490" s="17">
        <v>7.0795140673866108E-2</v>
      </c>
      <c r="AC490" s="17">
        <v>6.9142285874294079E-2</v>
      </c>
      <c r="AD490" s="17">
        <v>0.1004808827363199</v>
      </c>
      <c r="AE490" s="17">
        <v>0.1079227653728804</v>
      </c>
      <c r="AF490" s="17">
        <v>3.2628859686976382E-2</v>
      </c>
      <c r="AG490" s="17">
        <v>0.13325418953133161</v>
      </c>
      <c r="AH490" s="17">
        <v>9.6242110894366129E-2</v>
      </c>
      <c r="AI490" s="17">
        <v>9.6798676299287109E-2</v>
      </c>
    </row>
    <row r="491" spans="2:35" ht="16" x14ac:dyDescent="0.2">
      <c r="B491" s="16" t="s">
        <v>87</v>
      </c>
      <c r="C491" s="17">
        <v>2.0343706651376591E-2</v>
      </c>
      <c r="D491" s="17">
        <v>2.6976521300743621E-2</v>
      </c>
      <c r="E491" s="17">
        <v>2.14232927318307E-2</v>
      </c>
      <c r="F491" s="17">
        <v>2.0709662461216641E-2</v>
      </c>
      <c r="G491" s="17">
        <v>1.358585245705082E-2</v>
      </c>
      <c r="H491" s="17">
        <v>1.692219140211159E-2</v>
      </c>
      <c r="I491" s="17">
        <v>2.2569503974399351E-2</v>
      </c>
      <c r="K491" s="17">
        <v>2.0764213779068459E-2</v>
      </c>
      <c r="L491" s="17">
        <v>2.0052758021105659E-2</v>
      </c>
      <c r="N491" s="17">
        <v>1.272172065417497E-2</v>
      </c>
      <c r="O491" s="17">
        <v>1.528069718938547E-2</v>
      </c>
      <c r="P491" s="17">
        <v>2.8861086082608119E-2</v>
      </c>
      <c r="Q491" s="17">
        <v>1.2111166210883951E-2</v>
      </c>
      <c r="R491" s="17">
        <v>1.7337940047760039E-2</v>
      </c>
      <c r="S491" s="17">
        <v>1.7326150902051279E-2</v>
      </c>
      <c r="T491" s="17">
        <v>2.8742577859582182E-2</v>
      </c>
      <c r="U491" s="17">
        <v>3.2484669800666013E-2</v>
      </c>
      <c r="V491" s="17">
        <v>1.122471571525257E-2</v>
      </c>
      <c r="W491" s="17">
        <v>2.5550352610218471E-2</v>
      </c>
      <c r="X491" s="17">
        <v>3.2676688678266869E-2</v>
      </c>
      <c r="Y491" s="17">
        <v>1.198212695977504E-2</v>
      </c>
      <c r="AA491" s="17">
        <v>1.9887911033194209E-2</v>
      </c>
      <c r="AB491" s="17">
        <v>2.347908283448993E-2</v>
      </c>
      <c r="AC491" s="17">
        <v>2.7064643232137569E-2</v>
      </c>
      <c r="AD491" s="17">
        <v>1.1299829833418439E-2</v>
      </c>
      <c r="AE491" s="17">
        <v>6.1404723837663929E-3</v>
      </c>
      <c r="AF491" s="17">
        <v>0</v>
      </c>
      <c r="AG491" s="17">
        <v>6.9353673157309795E-2</v>
      </c>
      <c r="AH491" s="17">
        <v>2.2514470982308452E-2</v>
      </c>
      <c r="AI491" s="17">
        <v>2.9288263973316471E-2</v>
      </c>
    </row>
    <row r="492" spans="2:35" ht="16" x14ac:dyDescent="0.2">
      <c r="B492" s="16" t="s">
        <v>75</v>
      </c>
      <c r="C492" s="17">
        <v>5.7159003110915492E-2</v>
      </c>
      <c r="D492" s="17">
        <v>5.0073827047796712E-2</v>
      </c>
      <c r="E492" s="17">
        <v>1.876103414714711E-2</v>
      </c>
      <c r="F492" s="17">
        <v>5.2607981043691583E-2</v>
      </c>
      <c r="G492" s="17">
        <v>3.030882956226473E-2</v>
      </c>
      <c r="H492" s="17">
        <v>7.4246983086660584E-2</v>
      </c>
      <c r="I492" s="17">
        <v>0.10709917954084711</v>
      </c>
      <c r="K492" s="17">
        <v>3.8795033376914978E-2</v>
      </c>
      <c r="L492" s="17">
        <v>7.5443728988013756E-2</v>
      </c>
      <c r="N492" s="17">
        <v>7.6323437399435923E-2</v>
      </c>
      <c r="O492" s="17">
        <v>5.1919119907920523E-2</v>
      </c>
      <c r="P492" s="17">
        <v>7.3056522716307248E-2</v>
      </c>
      <c r="Q492" s="17">
        <v>4.6424629586503542E-2</v>
      </c>
      <c r="R492" s="17">
        <v>6.0750576643246713E-2</v>
      </c>
      <c r="S492" s="17">
        <v>3.8205519484847843E-2</v>
      </c>
      <c r="T492" s="17">
        <v>2.048523838759319E-2</v>
      </c>
      <c r="U492" s="17">
        <v>6.7769613089310649E-2</v>
      </c>
      <c r="V492" s="17">
        <v>5.8507986848864629E-2</v>
      </c>
      <c r="W492" s="17">
        <v>4.6816831519280788E-2</v>
      </c>
      <c r="X492" s="17">
        <v>5.7949873568981257E-2</v>
      </c>
      <c r="Y492" s="17">
        <v>7.8043739490801234E-2</v>
      </c>
      <c r="AA492" s="17">
        <v>6.1004193385537267E-2</v>
      </c>
      <c r="AB492" s="17">
        <v>3.0801565610976561E-2</v>
      </c>
      <c r="AC492" s="17">
        <v>6.183401945786441E-2</v>
      </c>
      <c r="AD492" s="17">
        <v>4.3748170118056408E-2</v>
      </c>
      <c r="AE492" s="17">
        <v>4.8657608962142253E-2</v>
      </c>
      <c r="AF492" s="17">
        <v>5.2038591901355888E-2</v>
      </c>
      <c r="AG492" s="17">
        <v>9.4339338871951756E-2</v>
      </c>
      <c r="AH492" s="17">
        <v>0.13987192539170559</v>
      </c>
      <c r="AI492" s="17">
        <v>2.7026752759988198E-2</v>
      </c>
    </row>
    <row r="494" spans="2:35" ht="48" x14ac:dyDescent="0.2">
      <c r="B494" s="14" t="s">
        <v>191</v>
      </c>
    </row>
    <row r="495" spans="2:35" ht="16" x14ac:dyDescent="0.2">
      <c r="B495" s="15" t="s">
        <v>16</v>
      </c>
    </row>
    <row r="496" spans="2:35" ht="16" x14ac:dyDescent="0.2">
      <c r="B496" s="16" t="s">
        <v>192</v>
      </c>
      <c r="C496" s="17">
        <v>0.65277787193614167</v>
      </c>
      <c r="D496" s="17">
        <v>0.59656127332483433</v>
      </c>
      <c r="E496" s="17">
        <v>0.64337201659548715</v>
      </c>
      <c r="F496" s="17">
        <v>0.69587640149926311</v>
      </c>
      <c r="G496" s="17">
        <v>0.67945068226023253</v>
      </c>
      <c r="H496" s="17">
        <v>0.6921228518678384</v>
      </c>
      <c r="I496" s="17">
        <v>0.61468228320538154</v>
      </c>
      <c r="K496" s="17">
        <v>0.63693184912531098</v>
      </c>
      <c r="L496" s="17">
        <v>0.66790243950803696</v>
      </c>
      <c r="N496" s="17">
        <v>0.68256497410457129</v>
      </c>
      <c r="O496" s="17">
        <v>0.67156376140598772</v>
      </c>
      <c r="P496" s="17">
        <v>0.68003373439965786</v>
      </c>
      <c r="Q496" s="17">
        <v>0.60521714678984151</v>
      </c>
      <c r="R496" s="17">
        <v>0.67561401150194067</v>
      </c>
      <c r="S496" s="17">
        <v>0.66375152924081027</v>
      </c>
      <c r="T496" s="17">
        <v>0.62743026489998022</v>
      </c>
      <c r="U496" s="17">
        <v>0.65059777275791941</v>
      </c>
      <c r="V496" s="17">
        <v>0.66820606248684555</v>
      </c>
      <c r="W496" s="17">
        <v>0.59808661905861571</v>
      </c>
      <c r="X496" s="17">
        <v>0.70452521331489681</v>
      </c>
      <c r="Y496" s="17">
        <v>0.61626173170973542</v>
      </c>
      <c r="AA496" s="17">
        <v>0.64764370573869645</v>
      </c>
      <c r="AB496" s="17">
        <v>0.68582142171495353</v>
      </c>
      <c r="AC496" s="17">
        <v>0.67303375461509773</v>
      </c>
      <c r="AD496" s="17">
        <v>0.64576450312400413</v>
      </c>
      <c r="AE496" s="17">
        <v>0.67698936090513739</v>
      </c>
      <c r="AF496" s="17">
        <v>0.69416880280716808</v>
      </c>
      <c r="AG496" s="17">
        <v>0.53864546727912344</v>
      </c>
      <c r="AH496" s="17">
        <v>0.61872599596956979</v>
      </c>
      <c r="AI496" s="17">
        <v>0.60422904734785154</v>
      </c>
    </row>
    <row r="497" spans="2:35" ht="16" x14ac:dyDescent="0.2">
      <c r="B497" s="16" t="s">
        <v>193</v>
      </c>
      <c r="C497" s="17">
        <v>0.27685028353723973</v>
      </c>
      <c r="D497" s="17">
        <v>0.37983815684510408</v>
      </c>
      <c r="E497" s="17">
        <v>0.33959672446366429</v>
      </c>
      <c r="F497" s="17">
        <v>0.29586921828033619</v>
      </c>
      <c r="G497" s="17">
        <v>0.27835498480996618</v>
      </c>
      <c r="H497" s="17">
        <v>0.211249523861684</v>
      </c>
      <c r="I497" s="17">
        <v>0.18501338152246791</v>
      </c>
      <c r="K497" s="17">
        <v>0.29917786953972031</v>
      </c>
      <c r="L497" s="17">
        <v>0.25401547437104649</v>
      </c>
      <c r="N497" s="17">
        <v>0.24126331475425769</v>
      </c>
      <c r="O497" s="17">
        <v>0.29711605823642351</v>
      </c>
      <c r="P497" s="17">
        <v>0.21659361961657911</v>
      </c>
      <c r="Q497" s="17">
        <v>0.2555791707301634</v>
      </c>
      <c r="R497" s="17">
        <v>0.2805651318842094</v>
      </c>
      <c r="S497" s="17">
        <v>0.2214282449884514</v>
      </c>
      <c r="T497" s="17">
        <v>0.24753187589694259</v>
      </c>
      <c r="U497" s="17">
        <v>0.29956651355410208</v>
      </c>
      <c r="V497" s="17">
        <v>0.3424313692420663</v>
      </c>
      <c r="W497" s="17">
        <v>0.29736930374203668</v>
      </c>
      <c r="X497" s="17">
        <v>0.26870935533388218</v>
      </c>
      <c r="Y497" s="17">
        <v>0.26842661137461948</v>
      </c>
      <c r="AA497" s="17">
        <v>0.29536242327837953</v>
      </c>
      <c r="AB497" s="17">
        <v>0.31381143009066892</v>
      </c>
      <c r="AC497" s="17">
        <v>0.21979533444087321</v>
      </c>
      <c r="AD497" s="17">
        <v>0.32468318653193301</v>
      </c>
      <c r="AE497" s="17">
        <v>0.26770383784997209</v>
      </c>
      <c r="AF497" s="17">
        <v>0.1822897513108058</v>
      </c>
      <c r="AG497" s="17">
        <v>0.23501717859330659</v>
      </c>
      <c r="AH497" s="17">
        <v>0.23259079563440191</v>
      </c>
      <c r="AI497" s="17">
        <v>0.28893059761310491</v>
      </c>
    </row>
    <row r="498" spans="2:35" ht="16" x14ac:dyDescent="0.2">
      <c r="B498" s="16" t="s">
        <v>194</v>
      </c>
      <c r="C498" s="17">
        <v>0.33805107894220748</v>
      </c>
      <c r="D498" s="17">
        <v>0.39190728318366141</v>
      </c>
      <c r="E498" s="17">
        <v>0.41717611126186532</v>
      </c>
      <c r="F498" s="17">
        <v>0.38893686009477568</v>
      </c>
      <c r="G498" s="17">
        <v>0.35639943705723098</v>
      </c>
      <c r="H498" s="17">
        <v>0.28299335441876772</v>
      </c>
      <c r="I498" s="17">
        <v>0.21888364472071911</v>
      </c>
      <c r="K498" s="17">
        <v>0.37212047945164878</v>
      </c>
      <c r="L498" s="17">
        <v>0.30419556933339031</v>
      </c>
      <c r="N498" s="17">
        <v>0.37791250508767588</v>
      </c>
      <c r="O498" s="17">
        <v>0.4099280310677732</v>
      </c>
      <c r="P498" s="17">
        <v>0.24487875280625829</v>
      </c>
      <c r="Q498" s="17">
        <v>0.30225454222209891</v>
      </c>
      <c r="R498" s="17">
        <v>0.38204495670060867</v>
      </c>
      <c r="S498" s="17">
        <v>0.34474787499965898</v>
      </c>
      <c r="T498" s="17">
        <v>0.27164928550547551</v>
      </c>
      <c r="U498" s="17">
        <v>0.31267582970715901</v>
      </c>
      <c r="V498" s="17">
        <v>0.4120718605831134</v>
      </c>
      <c r="W498" s="17">
        <v>0.31502469548904499</v>
      </c>
      <c r="X498" s="17">
        <v>0.32139088011915212</v>
      </c>
      <c r="Y498" s="17">
        <v>0.29199519470048452</v>
      </c>
      <c r="AA498" s="17">
        <v>0.29314367749165848</v>
      </c>
      <c r="AB498" s="17">
        <v>0.39487692410216629</v>
      </c>
      <c r="AC498" s="17">
        <v>0.3066173993473903</v>
      </c>
      <c r="AD498" s="17">
        <v>0.3523094126474986</v>
      </c>
      <c r="AE498" s="17">
        <v>0.323572873551358</v>
      </c>
      <c r="AF498" s="17">
        <v>0.4709219085145635</v>
      </c>
      <c r="AG498" s="17">
        <v>0.26170067150749821</v>
      </c>
      <c r="AH498" s="17">
        <v>0.33662415678284408</v>
      </c>
      <c r="AI498" s="17">
        <v>0.33879083714167862</v>
      </c>
    </row>
    <row r="499" spans="2:35" ht="16" x14ac:dyDescent="0.2">
      <c r="B499" s="16" t="s">
        <v>195</v>
      </c>
      <c r="C499" s="17">
        <v>0.15002514082549939</v>
      </c>
      <c r="D499" s="17">
        <v>0.20274089884791879</v>
      </c>
      <c r="E499" s="17">
        <v>0.21061825880967569</v>
      </c>
      <c r="F499" s="17">
        <v>0.16827526087069869</v>
      </c>
      <c r="G499" s="17">
        <v>0.13734042147590089</v>
      </c>
      <c r="H499" s="17">
        <v>9.1105758583515994E-2</v>
      </c>
      <c r="I499" s="17">
        <v>0.10092789225200929</v>
      </c>
      <c r="K499" s="17">
        <v>0.1783459935557003</v>
      </c>
      <c r="L499" s="17">
        <v>0.1197610526996343</v>
      </c>
      <c r="N499" s="17">
        <v>0.1003195774020606</v>
      </c>
      <c r="O499" s="17">
        <v>0.10651629470163081</v>
      </c>
      <c r="P499" s="17">
        <v>0.10544147564058561</v>
      </c>
      <c r="Q499" s="17">
        <v>0.2003544258198737</v>
      </c>
      <c r="R499" s="17">
        <v>0.16127598610384411</v>
      </c>
      <c r="S499" s="17">
        <v>0.13912348204432651</v>
      </c>
      <c r="T499" s="17">
        <v>0.1105862426680576</v>
      </c>
      <c r="U499" s="17">
        <v>0.1528285661827678</v>
      </c>
      <c r="V499" s="17">
        <v>0.23213130246643371</v>
      </c>
      <c r="W499" s="17">
        <v>0.1348870269760547</v>
      </c>
      <c r="X499" s="17">
        <v>0.1195156444801877</v>
      </c>
      <c r="Y499" s="17">
        <v>0.16119696292974489</v>
      </c>
      <c r="AA499" s="17">
        <v>0.13871026025357619</v>
      </c>
      <c r="AB499" s="17">
        <v>0.18709925476858449</v>
      </c>
      <c r="AC499" s="17">
        <v>0.1224074325516474</v>
      </c>
      <c r="AD499" s="17">
        <v>0.15497191737455479</v>
      </c>
      <c r="AE499" s="17">
        <v>0.1492453016707766</v>
      </c>
      <c r="AF499" s="17">
        <v>0.11388334939663031</v>
      </c>
      <c r="AG499" s="17">
        <v>0.118871728002614</v>
      </c>
      <c r="AH499" s="17">
        <v>0.111214604551818</v>
      </c>
      <c r="AI499" s="17">
        <v>0.19966751925277951</v>
      </c>
    </row>
    <row r="500" spans="2:35" ht="32" x14ac:dyDescent="0.2">
      <c r="B500" s="16" t="s">
        <v>196</v>
      </c>
      <c r="C500" s="17">
        <v>0.24952965996890189</v>
      </c>
      <c r="D500" s="17">
        <v>0.25007355393173281</v>
      </c>
      <c r="E500" s="17">
        <v>0.31765922033707988</v>
      </c>
      <c r="F500" s="17">
        <v>0.24191265560158939</v>
      </c>
      <c r="G500" s="17">
        <v>0.19185473316240589</v>
      </c>
      <c r="H500" s="17">
        <v>0.2193817742493098</v>
      </c>
      <c r="I500" s="17">
        <v>0.26723361699216841</v>
      </c>
      <c r="K500" s="17">
        <v>0.24713131091395549</v>
      </c>
      <c r="L500" s="17">
        <v>0.25078952866316662</v>
      </c>
      <c r="N500" s="17">
        <v>0.237274084683745</v>
      </c>
      <c r="O500" s="17">
        <v>0.28535792224848522</v>
      </c>
      <c r="P500" s="17">
        <v>0.18343028099478051</v>
      </c>
      <c r="Q500" s="17">
        <v>0.23433478250104989</v>
      </c>
      <c r="R500" s="17">
        <v>0.26649618681491022</v>
      </c>
      <c r="S500" s="17">
        <v>0.20705372200552549</v>
      </c>
      <c r="T500" s="17">
        <v>0.23758495784684519</v>
      </c>
      <c r="U500" s="17">
        <v>0.27564054866525473</v>
      </c>
      <c r="V500" s="17">
        <v>0.25882840976777932</v>
      </c>
      <c r="W500" s="17">
        <v>0.28017937588600411</v>
      </c>
      <c r="X500" s="17">
        <v>0.26624868266943802</v>
      </c>
      <c r="Y500" s="17">
        <v>0.21962344700087849</v>
      </c>
      <c r="AA500" s="17">
        <v>0.25183612906937591</v>
      </c>
      <c r="AB500" s="17">
        <v>0.29906189414148487</v>
      </c>
      <c r="AC500" s="17">
        <v>0.27069854034426122</v>
      </c>
      <c r="AD500" s="17">
        <v>0.227968614166245</v>
      </c>
      <c r="AE500" s="17">
        <v>0.2465768826772958</v>
      </c>
      <c r="AF500" s="17">
        <v>0.15526095808646229</v>
      </c>
      <c r="AG500" s="17">
        <v>0.20693831510795541</v>
      </c>
      <c r="AH500" s="17">
        <v>0.22798750007297669</v>
      </c>
      <c r="AI500" s="17">
        <v>0.24517840817656489</v>
      </c>
    </row>
    <row r="501" spans="2:35" ht="16" x14ac:dyDescent="0.2">
      <c r="B501" s="16" t="s">
        <v>197</v>
      </c>
      <c r="C501" s="17">
        <v>0.18255404040469619</v>
      </c>
      <c r="D501" s="17">
        <v>0.20064472327243929</v>
      </c>
      <c r="E501" s="17">
        <v>0.23724879764991491</v>
      </c>
      <c r="F501" s="17">
        <v>0.2020995001408607</v>
      </c>
      <c r="G501" s="17">
        <v>0.205097679620899</v>
      </c>
      <c r="H501" s="17">
        <v>0.12284304302197339</v>
      </c>
      <c r="I501" s="17">
        <v>0.13195731819749881</v>
      </c>
      <c r="K501" s="17">
        <v>0.20049153545240639</v>
      </c>
      <c r="L501" s="17">
        <v>0.16526700837618449</v>
      </c>
      <c r="N501" s="17">
        <v>0.169333907279131</v>
      </c>
      <c r="O501" s="17">
        <v>0.1064737545477123</v>
      </c>
      <c r="P501" s="17">
        <v>0.1583379739774993</v>
      </c>
      <c r="Q501" s="17">
        <v>0.15860312881561131</v>
      </c>
      <c r="R501" s="17">
        <v>0.1385484545927517</v>
      </c>
      <c r="S501" s="17">
        <v>0.1613069705099191</v>
      </c>
      <c r="T501" s="17">
        <v>0.16077832025098601</v>
      </c>
      <c r="U501" s="17">
        <v>0.21383117335269519</v>
      </c>
      <c r="V501" s="17">
        <v>0.2447932958424438</v>
      </c>
      <c r="W501" s="17">
        <v>0.2063834354402336</v>
      </c>
      <c r="X501" s="17">
        <v>0.16958259311658719</v>
      </c>
      <c r="Y501" s="17">
        <v>0.18344359638910809</v>
      </c>
      <c r="AA501" s="17">
        <v>0.1682105926600925</v>
      </c>
      <c r="AB501" s="17">
        <v>0.21415777222827209</v>
      </c>
      <c r="AC501" s="17">
        <v>0.22242568994279061</v>
      </c>
      <c r="AD501" s="17">
        <v>0.17799735212807441</v>
      </c>
      <c r="AE501" s="17">
        <v>0.18849726202956571</v>
      </c>
      <c r="AF501" s="17">
        <v>0.20707409493967069</v>
      </c>
      <c r="AG501" s="17">
        <v>0.17656161934222431</v>
      </c>
      <c r="AH501" s="17">
        <v>0.112704273358087</v>
      </c>
      <c r="AI501" s="17">
        <v>0.13505092651410749</v>
      </c>
    </row>
    <row r="502" spans="2:35" ht="16" x14ac:dyDescent="0.2">
      <c r="B502" s="16" t="s">
        <v>198</v>
      </c>
      <c r="C502" s="17">
        <v>0.29036955316441082</v>
      </c>
      <c r="D502" s="17">
        <v>0.25141734733516868</v>
      </c>
      <c r="E502" s="17">
        <v>0.31746349799263263</v>
      </c>
      <c r="F502" s="17">
        <v>0.27868172948963538</v>
      </c>
      <c r="G502" s="17">
        <v>0.26583237115400171</v>
      </c>
      <c r="H502" s="17">
        <v>0.32670770955276651</v>
      </c>
      <c r="I502" s="17">
        <v>0.29936814132701722</v>
      </c>
      <c r="K502" s="17">
        <v>0.31766018135319712</v>
      </c>
      <c r="L502" s="17">
        <v>0.26451318830402842</v>
      </c>
      <c r="N502" s="17">
        <v>0.35301502267608681</v>
      </c>
      <c r="O502" s="17">
        <v>0.26054216634743288</v>
      </c>
      <c r="P502" s="17">
        <v>0.25450919996272048</v>
      </c>
      <c r="Q502" s="17">
        <v>0.27231010478733308</v>
      </c>
      <c r="R502" s="17">
        <v>0.28726283641287381</v>
      </c>
      <c r="S502" s="17">
        <v>0.29560308354276438</v>
      </c>
      <c r="T502" s="17">
        <v>0.26787055378165309</v>
      </c>
      <c r="U502" s="17">
        <v>0.25945020271331509</v>
      </c>
      <c r="V502" s="17">
        <v>0.32149742214324789</v>
      </c>
      <c r="W502" s="17">
        <v>0.27440517695705929</v>
      </c>
      <c r="X502" s="17">
        <v>0.28298618195163772</v>
      </c>
      <c r="Y502" s="17">
        <v>0.2944622440511942</v>
      </c>
      <c r="AA502" s="17">
        <v>0.30781785744924373</v>
      </c>
      <c r="AB502" s="17">
        <v>0.29225581748285878</v>
      </c>
      <c r="AC502" s="17">
        <v>0.25326313875237783</v>
      </c>
      <c r="AD502" s="17">
        <v>0.25202190654298362</v>
      </c>
      <c r="AE502" s="17">
        <v>0.32879153757512652</v>
      </c>
      <c r="AF502" s="17">
        <v>0.29170094116364481</v>
      </c>
      <c r="AG502" s="17">
        <v>0.29219749773936232</v>
      </c>
      <c r="AH502" s="17">
        <v>0.26430942920186329</v>
      </c>
      <c r="AI502" s="17">
        <v>0.24653509377550969</v>
      </c>
    </row>
    <row r="503" spans="2:35" ht="32" x14ac:dyDescent="0.2">
      <c r="B503" s="16" t="s">
        <v>199</v>
      </c>
      <c r="C503" s="17">
        <v>0.14615049724301479</v>
      </c>
      <c r="D503" s="17">
        <v>0.14548902441405531</v>
      </c>
      <c r="E503" s="17">
        <v>0.21128022382116149</v>
      </c>
      <c r="F503" s="17">
        <v>0.14043828092983771</v>
      </c>
      <c r="G503" s="17">
        <v>0.13318970467560459</v>
      </c>
      <c r="H503" s="17">
        <v>0.1204223273773623</v>
      </c>
      <c r="I503" s="17">
        <v>0.12618034277310189</v>
      </c>
      <c r="K503" s="17">
        <v>0.18620101856863269</v>
      </c>
      <c r="L503" s="17">
        <v>0.10525296271984071</v>
      </c>
      <c r="N503" s="17">
        <v>9.7610541142137436E-2</v>
      </c>
      <c r="O503" s="17">
        <v>0.13504214717747201</v>
      </c>
      <c r="P503" s="17">
        <v>7.7008093738918759E-2</v>
      </c>
      <c r="Q503" s="17">
        <v>0.14556288617816199</v>
      </c>
      <c r="R503" s="17">
        <v>0.1184164086615716</v>
      </c>
      <c r="S503" s="17">
        <v>0.14009106675210781</v>
      </c>
      <c r="T503" s="17">
        <v>0.1105666255686885</v>
      </c>
      <c r="U503" s="17">
        <v>0.1657595869843074</v>
      </c>
      <c r="V503" s="17">
        <v>0.19003033648743259</v>
      </c>
      <c r="W503" s="17">
        <v>0.17932756600660879</v>
      </c>
      <c r="X503" s="17">
        <v>0.11988309668091419</v>
      </c>
      <c r="Y503" s="17">
        <v>0.19095443263251799</v>
      </c>
      <c r="AA503" s="17">
        <v>0.13429507837992441</v>
      </c>
      <c r="AB503" s="17">
        <v>0.1608739117077049</v>
      </c>
      <c r="AC503" s="17">
        <v>0.12504698937941719</v>
      </c>
      <c r="AD503" s="17">
        <v>0.18418914861456581</v>
      </c>
      <c r="AE503" s="17">
        <v>0.16271166978216051</v>
      </c>
      <c r="AF503" s="17">
        <v>8.5241132707717271E-2</v>
      </c>
      <c r="AG503" s="17">
        <v>7.8069290954055459E-2</v>
      </c>
      <c r="AH503" s="17">
        <v>0.117342281822769</v>
      </c>
      <c r="AI503" s="17">
        <v>0.16278416571536</v>
      </c>
    </row>
    <row r="504" spans="2:35" ht="32" x14ac:dyDescent="0.2">
      <c r="B504" s="16" t="s">
        <v>200</v>
      </c>
      <c r="C504" s="17">
        <v>3.8203716223442541E-2</v>
      </c>
      <c r="D504" s="17">
        <v>4.3996368627097521E-2</v>
      </c>
      <c r="E504" s="17">
        <v>1.207942336063076E-2</v>
      </c>
      <c r="F504" s="17">
        <v>2.5080103827502451E-2</v>
      </c>
      <c r="G504" s="17">
        <v>2.5376073922582981E-2</v>
      </c>
      <c r="H504" s="17">
        <v>3.7582472294283922E-2</v>
      </c>
      <c r="I504" s="17">
        <v>7.7035519427062632E-2</v>
      </c>
      <c r="K504" s="17">
        <v>3.5871232336289298E-2</v>
      </c>
      <c r="L504" s="17">
        <v>4.0708694104460201E-2</v>
      </c>
      <c r="N504" s="17">
        <v>1.7816782035724541E-2</v>
      </c>
      <c r="O504" s="17">
        <v>1.727587043679122E-2</v>
      </c>
      <c r="P504" s="17">
        <v>6.0321309432312648E-2</v>
      </c>
      <c r="Q504" s="17">
        <v>6.0648816812166578E-2</v>
      </c>
      <c r="R504" s="17">
        <v>2.3939060133025821E-2</v>
      </c>
      <c r="S504" s="17">
        <v>4.2270423999241302E-2</v>
      </c>
      <c r="T504" s="17">
        <v>3.2867006667501197E-2</v>
      </c>
      <c r="U504" s="17">
        <v>2.7620764046859661E-2</v>
      </c>
      <c r="V504" s="17">
        <v>2.8855444081561359E-2</v>
      </c>
      <c r="W504" s="17">
        <v>3.7442081706194473E-2</v>
      </c>
      <c r="X504" s="17">
        <v>5.0271864527159683E-2</v>
      </c>
      <c r="Y504" s="17">
        <v>7.675177472179355E-2</v>
      </c>
      <c r="AA504" s="17">
        <v>6.9028899964404228E-2</v>
      </c>
      <c r="AB504" s="17">
        <v>3.4117886207235618E-2</v>
      </c>
      <c r="AC504" s="17">
        <v>2.688160025996323E-2</v>
      </c>
      <c r="AD504" s="17">
        <v>2.396517421255082E-2</v>
      </c>
      <c r="AE504" s="17">
        <v>2.6770008684911199E-2</v>
      </c>
      <c r="AF504" s="17">
        <v>3.3534840217268241E-2</v>
      </c>
      <c r="AG504" s="17">
        <v>7.7775170812161135E-2</v>
      </c>
      <c r="AH504" s="17">
        <v>3.7116412826761223E-2</v>
      </c>
      <c r="AI504" s="17">
        <v>2.8332504525214679E-2</v>
      </c>
    </row>
    <row r="505" spans="2:35" ht="16" x14ac:dyDescent="0.2">
      <c r="B505" s="16" t="s">
        <v>75</v>
      </c>
      <c r="C505" s="17">
        <v>4.4599166488723092E-2</v>
      </c>
      <c r="D505" s="17">
        <v>2.98406991631463E-2</v>
      </c>
      <c r="E505" s="17">
        <v>1.4642565221845011E-2</v>
      </c>
      <c r="F505" s="17">
        <v>4.8687602693458239E-2</v>
      </c>
      <c r="G505" s="17">
        <v>5.1636132684965877E-2</v>
      </c>
      <c r="H505" s="17">
        <v>4.9139488610495038E-2</v>
      </c>
      <c r="I505" s="17">
        <v>6.6570888207447956E-2</v>
      </c>
      <c r="K505" s="17">
        <v>3.2145529358913058E-2</v>
      </c>
      <c r="L505" s="17">
        <v>5.7033497265094109E-2</v>
      </c>
      <c r="N505" s="17">
        <v>3.0216392359634931E-2</v>
      </c>
      <c r="O505" s="17">
        <v>3.2439310249147722E-2</v>
      </c>
      <c r="P505" s="17">
        <v>8.1871579577117437E-2</v>
      </c>
      <c r="Q505" s="17">
        <v>3.463555172721515E-2</v>
      </c>
      <c r="R505" s="17">
        <v>5.4959588660235988E-2</v>
      </c>
      <c r="S505" s="17">
        <v>3.6500412157281593E-2</v>
      </c>
      <c r="T505" s="17">
        <v>3.4235025872372329E-2</v>
      </c>
      <c r="U505" s="17">
        <v>3.9819203982208458E-2</v>
      </c>
      <c r="V505" s="17">
        <v>3.3055859011926432E-2</v>
      </c>
      <c r="W505" s="17">
        <v>4.9882231229427337E-2</v>
      </c>
      <c r="X505" s="17">
        <v>5.0018675394144708E-2</v>
      </c>
      <c r="Y505" s="17">
        <v>5.9562246631567783E-2</v>
      </c>
      <c r="AA505" s="17">
        <v>2.660126322159749E-2</v>
      </c>
      <c r="AB505" s="17">
        <v>3.3629786161047358E-2</v>
      </c>
      <c r="AC505" s="17">
        <v>4.3333692292242688E-2</v>
      </c>
      <c r="AD505" s="17">
        <v>3.9676622771769927E-2</v>
      </c>
      <c r="AE505" s="17">
        <v>3.8985366447961037E-2</v>
      </c>
      <c r="AF505" s="17">
        <v>1.850375168408765E-2</v>
      </c>
      <c r="AG505" s="17">
        <v>8.275300302879382E-2</v>
      </c>
      <c r="AH505" s="17">
        <v>0.1211763196813405</v>
      </c>
      <c r="AI505" s="17">
        <v>9.1460533389736143E-3</v>
      </c>
    </row>
    <row r="507" spans="2:35" ht="80" x14ac:dyDescent="0.2">
      <c r="B507" s="14" t="s">
        <v>201</v>
      </c>
    </row>
    <row r="508" spans="2:35" ht="16" x14ac:dyDescent="0.2">
      <c r="B508" s="15" t="s">
        <v>16</v>
      </c>
    </row>
    <row r="509" spans="2:35" ht="16" x14ac:dyDescent="0.2">
      <c r="B509" s="16" t="s">
        <v>202</v>
      </c>
      <c r="C509" s="17">
        <v>0.47739670220571923</v>
      </c>
      <c r="D509" s="17">
        <v>0.56112019837410065</v>
      </c>
      <c r="E509" s="17">
        <v>0.53277802569595911</v>
      </c>
      <c r="F509" s="17">
        <v>0.45767276622907888</v>
      </c>
      <c r="G509" s="17">
        <v>0.50353024856504536</v>
      </c>
      <c r="H509" s="17">
        <v>0.42482241023451012</v>
      </c>
      <c r="I509" s="17">
        <v>0.40692353490964611</v>
      </c>
      <c r="K509" s="17">
        <v>0.51721111150273824</v>
      </c>
      <c r="L509" s="17">
        <v>0.43789241014004521</v>
      </c>
      <c r="N509" s="17">
        <v>0.49671095708995577</v>
      </c>
      <c r="O509" s="17">
        <v>0.3822088546813715</v>
      </c>
      <c r="P509" s="17">
        <v>0.5014185779206759</v>
      </c>
      <c r="Q509" s="17">
        <v>0.36427208557595031</v>
      </c>
      <c r="R509" s="17">
        <v>0.49520471982869102</v>
      </c>
      <c r="S509" s="17">
        <v>0.53458333964489235</v>
      </c>
      <c r="T509" s="17">
        <v>0.38549741712445201</v>
      </c>
      <c r="U509" s="17">
        <v>0.54352629483680515</v>
      </c>
      <c r="V509" s="17">
        <v>0.54657361592916354</v>
      </c>
      <c r="W509" s="17">
        <v>0.46746742903992022</v>
      </c>
      <c r="X509" s="17">
        <v>0.40374921963880828</v>
      </c>
      <c r="Y509" s="17">
        <v>0.4311523575950908</v>
      </c>
      <c r="AA509" s="17">
        <v>0.47991305487354707</v>
      </c>
      <c r="AB509" s="17">
        <v>0.50488074363756974</v>
      </c>
      <c r="AC509" s="17">
        <v>0.54256012001770804</v>
      </c>
      <c r="AD509" s="17">
        <v>0.46409596099466782</v>
      </c>
      <c r="AE509" s="17">
        <v>0.48462126435898062</v>
      </c>
      <c r="AF509" s="17">
        <v>0.43905604199839982</v>
      </c>
      <c r="AG509" s="17">
        <v>0.41355462920779767</v>
      </c>
      <c r="AH509" s="17">
        <v>0.39494656909999071</v>
      </c>
      <c r="AI509" s="17">
        <v>0.52071183047504355</v>
      </c>
    </row>
    <row r="510" spans="2:35" ht="16" x14ac:dyDescent="0.2">
      <c r="B510" s="16" t="s">
        <v>203</v>
      </c>
      <c r="C510" s="17">
        <v>0.52260329779428061</v>
      </c>
      <c r="D510" s="17">
        <v>0.43887980162589918</v>
      </c>
      <c r="E510" s="17">
        <v>0.46722197430404089</v>
      </c>
      <c r="F510" s="17">
        <v>0.54232723377092118</v>
      </c>
      <c r="G510" s="17">
        <v>0.4964697514349547</v>
      </c>
      <c r="H510" s="17">
        <v>0.57517758976548983</v>
      </c>
      <c r="I510" s="17">
        <v>0.59307646509035383</v>
      </c>
      <c r="K510" s="17">
        <v>0.48278888849726181</v>
      </c>
      <c r="L510" s="17">
        <v>0.56210758985995501</v>
      </c>
      <c r="N510" s="17">
        <v>0.50328904291004406</v>
      </c>
      <c r="O510" s="17">
        <v>0.61779114531862855</v>
      </c>
      <c r="P510" s="17">
        <v>0.49858142207932432</v>
      </c>
      <c r="Q510" s="17">
        <v>0.63572791442405008</v>
      </c>
      <c r="R510" s="17">
        <v>0.50479528017130915</v>
      </c>
      <c r="S510" s="17">
        <v>0.46541666035510748</v>
      </c>
      <c r="T510" s="17">
        <v>0.61450258287554804</v>
      </c>
      <c r="U510" s="17">
        <v>0.45647370516319491</v>
      </c>
      <c r="V510" s="17">
        <v>0.45342638407083607</v>
      </c>
      <c r="W510" s="17">
        <v>0.53253257096007978</v>
      </c>
      <c r="X510" s="17">
        <v>0.59625078036119161</v>
      </c>
      <c r="Y510" s="17">
        <v>0.56884764240490926</v>
      </c>
      <c r="AA510" s="17">
        <v>0.5200869451264527</v>
      </c>
      <c r="AB510" s="17">
        <v>0.49511925636243009</v>
      </c>
      <c r="AC510" s="17">
        <v>0.45743987998229202</v>
      </c>
      <c r="AD510" s="17">
        <v>0.53590403900533223</v>
      </c>
      <c r="AE510" s="17">
        <v>0.51537873564101933</v>
      </c>
      <c r="AF510" s="17">
        <v>0.56094395800160035</v>
      </c>
      <c r="AG510" s="17">
        <v>0.58644537079220238</v>
      </c>
      <c r="AH510" s="17">
        <v>0.60505343090000951</v>
      </c>
      <c r="AI510" s="17">
        <v>0.4792881695249564</v>
      </c>
    </row>
    <row r="512" spans="2:35" ht="96" x14ac:dyDescent="0.2">
      <c r="B512" s="14" t="s">
        <v>204</v>
      </c>
    </row>
    <row r="513" spans="2:35" ht="16" x14ac:dyDescent="0.2">
      <c r="B513" s="15" t="s">
        <v>16</v>
      </c>
    </row>
    <row r="514" spans="2:35" ht="16" x14ac:dyDescent="0.2">
      <c r="B514" s="16" t="s">
        <v>202</v>
      </c>
      <c r="C514" s="17">
        <v>0.61964835342968017</v>
      </c>
      <c r="D514" s="17">
        <v>0.65476604172677388</v>
      </c>
      <c r="E514" s="17">
        <v>0.63517903240782825</v>
      </c>
      <c r="F514" s="17">
        <v>0.64034106518453804</v>
      </c>
      <c r="G514" s="17">
        <v>0.64722355040883095</v>
      </c>
      <c r="H514" s="17">
        <v>0.60700440591407745</v>
      </c>
      <c r="I514" s="17">
        <v>0.55303946563767414</v>
      </c>
      <c r="K514" s="17">
        <v>0.62684988580117051</v>
      </c>
      <c r="L514" s="17">
        <v>0.61363869052859787</v>
      </c>
      <c r="N514" s="17">
        <v>0.6571104131037474</v>
      </c>
      <c r="O514" s="17">
        <v>0.57839757199118869</v>
      </c>
      <c r="P514" s="17">
        <v>0.61065738978936401</v>
      </c>
      <c r="Q514" s="17">
        <v>0.52086081412768592</v>
      </c>
      <c r="R514" s="17">
        <v>0.6315717224438534</v>
      </c>
      <c r="S514" s="17">
        <v>0.70836853554144219</v>
      </c>
      <c r="T514" s="17">
        <v>0.65139743722371291</v>
      </c>
      <c r="U514" s="17">
        <v>0.65390071060738131</v>
      </c>
      <c r="V514" s="17">
        <v>0.60830613309871007</v>
      </c>
      <c r="W514" s="17">
        <v>0.58506048904478514</v>
      </c>
      <c r="X514" s="17">
        <v>0.63390213520043859</v>
      </c>
      <c r="Y514" s="17">
        <v>0.54778629820105773</v>
      </c>
      <c r="AA514" s="17">
        <v>0.60666185988073706</v>
      </c>
      <c r="AB514" s="17">
        <v>0.61624616734682058</v>
      </c>
      <c r="AC514" s="17">
        <v>0.62389504971349719</v>
      </c>
      <c r="AD514" s="17">
        <v>0.63851876903261695</v>
      </c>
      <c r="AE514" s="17">
        <v>0.63855708504593167</v>
      </c>
      <c r="AF514" s="17">
        <v>0.69082962030389994</v>
      </c>
      <c r="AG514" s="17">
        <v>0.53235273556402307</v>
      </c>
      <c r="AH514" s="17">
        <v>0.57306230345328946</v>
      </c>
      <c r="AI514" s="17">
        <v>0.67882219461886972</v>
      </c>
    </row>
    <row r="515" spans="2:35" ht="16" x14ac:dyDescent="0.2">
      <c r="B515" s="16" t="s">
        <v>203</v>
      </c>
      <c r="C515" s="17">
        <v>0.38035164657031972</v>
      </c>
      <c r="D515" s="17">
        <v>0.345233958273226</v>
      </c>
      <c r="E515" s="17">
        <v>0.36482096759217192</v>
      </c>
      <c r="F515" s="17">
        <v>0.35965893481546202</v>
      </c>
      <c r="G515" s="17">
        <v>0.35277644959116922</v>
      </c>
      <c r="H515" s="17">
        <v>0.39299559408592261</v>
      </c>
      <c r="I515" s="17">
        <v>0.44696053436232591</v>
      </c>
      <c r="K515" s="17">
        <v>0.37315011419882971</v>
      </c>
      <c r="L515" s="17">
        <v>0.38636130947140218</v>
      </c>
      <c r="N515" s="17">
        <v>0.34288958689625237</v>
      </c>
      <c r="O515" s="17">
        <v>0.42160242800881148</v>
      </c>
      <c r="P515" s="17">
        <v>0.38934261021063621</v>
      </c>
      <c r="Q515" s="17">
        <v>0.47913918587231441</v>
      </c>
      <c r="R515" s="17">
        <v>0.3684282775561466</v>
      </c>
      <c r="S515" s="17">
        <v>0.29163146445855781</v>
      </c>
      <c r="T515" s="17">
        <v>0.34860256277628732</v>
      </c>
      <c r="U515" s="17">
        <v>0.34609928939261869</v>
      </c>
      <c r="V515" s="17">
        <v>0.39169386690128982</v>
      </c>
      <c r="W515" s="17">
        <v>0.41493951095521492</v>
      </c>
      <c r="X515" s="17">
        <v>0.36609786479956141</v>
      </c>
      <c r="Y515" s="17">
        <v>0.45221370179894232</v>
      </c>
      <c r="AA515" s="17">
        <v>0.39333814011926271</v>
      </c>
      <c r="AB515" s="17">
        <v>0.38375383265317942</v>
      </c>
      <c r="AC515" s="17">
        <v>0.37610495028650259</v>
      </c>
      <c r="AD515" s="17">
        <v>0.36148123096738322</v>
      </c>
      <c r="AE515" s="17">
        <v>0.36144291495406822</v>
      </c>
      <c r="AF515" s="17">
        <v>0.30917037969610028</v>
      </c>
      <c r="AG515" s="17">
        <v>0.46764726443597698</v>
      </c>
      <c r="AH515" s="17">
        <v>0.42693769654671049</v>
      </c>
      <c r="AI515" s="17">
        <v>0.32117780538113011</v>
      </c>
    </row>
    <row r="517" spans="2:35" ht="80" x14ac:dyDescent="0.2">
      <c r="B517" s="14" t="s">
        <v>205</v>
      </c>
    </row>
    <row r="518" spans="2:35" ht="16" x14ac:dyDescent="0.2">
      <c r="B518" s="15" t="s">
        <v>16</v>
      </c>
    </row>
    <row r="519" spans="2:35" ht="16" x14ac:dyDescent="0.2">
      <c r="B519" s="16" t="s">
        <v>202</v>
      </c>
      <c r="C519" s="17">
        <v>0.44478853158577369</v>
      </c>
      <c r="D519" s="17">
        <v>0.56305249163844262</v>
      </c>
      <c r="E519" s="17">
        <v>0.50247276051155909</v>
      </c>
      <c r="F519" s="17">
        <v>0.4791889940247967</v>
      </c>
      <c r="G519" s="17">
        <v>0.48118458400986769</v>
      </c>
      <c r="H519" s="17">
        <v>0.38165126902486057</v>
      </c>
      <c r="I519" s="17">
        <v>0.30442017927171178</v>
      </c>
      <c r="K519" s="17">
        <v>0.4852936390929638</v>
      </c>
      <c r="L519" s="17">
        <v>0.40359312849518919</v>
      </c>
      <c r="N519" s="17">
        <v>0.44526558512873171</v>
      </c>
      <c r="O519" s="17">
        <v>0.33784506560041511</v>
      </c>
      <c r="P519" s="17">
        <v>0.40688055343748342</v>
      </c>
      <c r="Q519" s="17">
        <v>0.40736722406268988</v>
      </c>
      <c r="R519" s="17">
        <v>0.46107532779582672</v>
      </c>
      <c r="S519" s="17">
        <v>0.53355180524424961</v>
      </c>
      <c r="T519" s="17">
        <v>0.45559545699568971</v>
      </c>
      <c r="U519" s="17">
        <v>0.45355874642835031</v>
      </c>
      <c r="V519" s="17">
        <v>0.48659543374957798</v>
      </c>
      <c r="W519" s="17">
        <v>0.43337221261835851</v>
      </c>
      <c r="X519" s="17">
        <v>0.39931930281840639</v>
      </c>
      <c r="Y519" s="17">
        <v>0.39351879193486039</v>
      </c>
      <c r="AA519" s="17">
        <v>0.44936885041624691</v>
      </c>
      <c r="AB519" s="17">
        <v>0.522144740712285</v>
      </c>
      <c r="AC519" s="17">
        <v>0.44624930896452758</v>
      </c>
      <c r="AD519" s="17">
        <v>0.45780381928973057</v>
      </c>
      <c r="AE519" s="17">
        <v>0.41407481585828249</v>
      </c>
      <c r="AF519" s="17">
        <v>0.43745189221284531</v>
      </c>
      <c r="AG519" s="17">
        <v>0.40616326635197442</v>
      </c>
      <c r="AH519" s="17">
        <v>0.3394163462321016</v>
      </c>
      <c r="AI519" s="17">
        <v>0.48091923349021259</v>
      </c>
    </row>
    <row r="520" spans="2:35" ht="16" x14ac:dyDescent="0.2">
      <c r="B520" s="16" t="s">
        <v>203</v>
      </c>
      <c r="C520" s="17">
        <v>0.55521146841422619</v>
      </c>
      <c r="D520" s="17">
        <v>0.43694750836155721</v>
      </c>
      <c r="E520" s="17">
        <v>0.49752723948844091</v>
      </c>
      <c r="F520" s="17">
        <v>0.52081100597520336</v>
      </c>
      <c r="G520" s="17">
        <v>0.51881541599013237</v>
      </c>
      <c r="H520" s="17">
        <v>0.61834873097513943</v>
      </c>
      <c r="I520" s="17">
        <v>0.69557982072828806</v>
      </c>
      <c r="K520" s="17">
        <v>0.51470636090703636</v>
      </c>
      <c r="L520" s="17">
        <v>0.59640687150481086</v>
      </c>
      <c r="N520" s="17">
        <v>0.55473441487126818</v>
      </c>
      <c r="O520" s="17">
        <v>0.66215493439958506</v>
      </c>
      <c r="P520" s="17">
        <v>0.59311944656251681</v>
      </c>
      <c r="Q520" s="17">
        <v>0.59263277593731034</v>
      </c>
      <c r="R520" s="17">
        <v>0.53892467220417328</v>
      </c>
      <c r="S520" s="17">
        <v>0.46644819475575022</v>
      </c>
      <c r="T520" s="17">
        <v>0.54440454300431029</v>
      </c>
      <c r="U520" s="17">
        <v>0.54644125357164963</v>
      </c>
      <c r="V520" s="17">
        <v>0.51340456625042163</v>
      </c>
      <c r="W520" s="17">
        <v>0.56662778738164166</v>
      </c>
      <c r="X520" s="17">
        <v>0.60068069718159356</v>
      </c>
      <c r="Y520" s="17">
        <v>0.6064812080651395</v>
      </c>
      <c r="AA520" s="17">
        <v>0.55063114958375314</v>
      </c>
      <c r="AB520" s="17">
        <v>0.477855259287715</v>
      </c>
      <c r="AC520" s="17">
        <v>0.55375069103547236</v>
      </c>
      <c r="AD520" s="17">
        <v>0.54219618071026954</v>
      </c>
      <c r="AE520" s="17">
        <v>0.58592518414171746</v>
      </c>
      <c r="AF520" s="17">
        <v>0.56254810778715492</v>
      </c>
      <c r="AG520" s="17">
        <v>0.59383673364802569</v>
      </c>
      <c r="AH520" s="17">
        <v>0.6605836537678984</v>
      </c>
      <c r="AI520" s="17">
        <v>0.51908076650978729</v>
      </c>
    </row>
    <row r="522" spans="2:35" ht="80" x14ac:dyDescent="0.2">
      <c r="B522" s="14" t="s">
        <v>206</v>
      </c>
    </row>
    <row r="523" spans="2:35" ht="16" x14ac:dyDescent="0.2">
      <c r="B523" s="15" t="s">
        <v>16</v>
      </c>
    </row>
    <row r="524" spans="2:35" ht="16" x14ac:dyDescent="0.2">
      <c r="B524" s="16" t="s">
        <v>202</v>
      </c>
      <c r="C524" s="17">
        <v>0.66990938093077079</v>
      </c>
      <c r="D524" s="17">
        <v>0.67011109204029673</v>
      </c>
      <c r="E524" s="17">
        <v>0.68877108292394906</v>
      </c>
      <c r="F524" s="17">
        <v>0.66603347560638237</v>
      </c>
      <c r="G524" s="17">
        <v>0.70722337394772716</v>
      </c>
      <c r="H524" s="17">
        <v>0.65857441530628413</v>
      </c>
      <c r="I524" s="17">
        <v>0.63482454681782485</v>
      </c>
      <c r="K524" s="17">
        <v>0.71277907969550969</v>
      </c>
      <c r="L524" s="17">
        <v>0.62766020562355285</v>
      </c>
      <c r="N524" s="17">
        <v>0.6549472939180504</v>
      </c>
      <c r="O524" s="17">
        <v>0.62434633170413689</v>
      </c>
      <c r="P524" s="17">
        <v>0.65357408470456946</v>
      </c>
      <c r="Q524" s="17">
        <v>0.5297442191550561</v>
      </c>
      <c r="R524" s="17">
        <v>0.70887498347504851</v>
      </c>
      <c r="S524" s="17">
        <v>0.68765008215870371</v>
      </c>
      <c r="T524" s="17">
        <v>0.68308584147557927</v>
      </c>
      <c r="U524" s="17">
        <v>0.65849882983059937</v>
      </c>
      <c r="V524" s="17">
        <v>0.71976608773561834</v>
      </c>
      <c r="W524" s="17">
        <v>0.6476284367736409</v>
      </c>
      <c r="X524" s="17">
        <v>0.65928491170561232</v>
      </c>
      <c r="Y524" s="17">
        <v>0.6729465670028032</v>
      </c>
      <c r="AA524" s="17">
        <v>0.68296808271266785</v>
      </c>
      <c r="AB524" s="17">
        <v>0.68972634763103158</v>
      </c>
      <c r="AC524" s="17">
        <v>0.73481700130719485</v>
      </c>
      <c r="AD524" s="17">
        <v>0.72094768274698717</v>
      </c>
      <c r="AE524" s="17">
        <v>0.64920973657707493</v>
      </c>
      <c r="AF524" s="17">
        <v>0.689784170276312</v>
      </c>
      <c r="AG524" s="17">
        <v>0.55882944978915461</v>
      </c>
      <c r="AH524" s="17">
        <v>0.62034090830299227</v>
      </c>
      <c r="AI524" s="17">
        <v>0.66354721488568436</v>
      </c>
    </row>
    <row r="525" spans="2:35" ht="16" x14ac:dyDescent="0.2">
      <c r="B525" s="16" t="s">
        <v>203</v>
      </c>
      <c r="C525" s="17">
        <v>0.33009061906922921</v>
      </c>
      <c r="D525" s="17">
        <v>0.32988890795970321</v>
      </c>
      <c r="E525" s="17">
        <v>0.31122891707605088</v>
      </c>
      <c r="F525" s="17">
        <v>0.33396652439361768</v>
      </c>
      <c r="G525" s="17">
        <v>0.29277662605227289</v>
      </c>
      <c r="H525" s="17">
        <v>0.34142558469371592</v>
      </c>
      <c r="I525" s="17">
        <v>0.36517545318217509</v>
      </c>
      <c r="K525" s="17">
        <v>0.28722092030449048</v>
      </c>
      <c r="L525" s="17">
        <v>0.37233979437644732</v>
      </c>
      <c r="N525" s="17">
        <v>0.34505270608194949</v>
      </c>
      <c r="O525" s="17">
        <v>0.37565366829586311</v>
      </c>
      <c r="P525" s="17">
        <v>0.3464259152954306</v>
      </c>
      <c r="Q525" s="17">
        <v>0.47025578084494413</v>
      </c>
      <c r="R525" s="17">
        <v>0.2911250165249516</v>
      </c>
      <c r="S525" s="17">
        <v>0.31234991784129618</v>
      </c>
      <c r="T525" s="17">
        <v>0.31691415852442079</v>
      </c>
      <c r="U525" s="17">
        <v>0.34150117016940068</v>
      </c>
      <c r="V525" s="17">
        <v>0.28023391226438138</v>
      </c>
      <c r="W525" s="17">
        <v>0.3523715632263591</v>
      </c>
      <c r="X525" s="17">
        <v>0.34071508829438762</v>
      </c>
      <c r="Y525" s="17">
        <v>0.32705343299719691</v>
      </c>
      <c r="AA525" s="17">
        <v>0.31703191728733199</v>
      </c>
      <c r="AB525" s="17">
        <v>0.31027365236896831</v>
      </c>
      <c r="AC525" s="17">
        <v>0.26518299869280509</v>
      </c>
      <c r="AD525" s="17">
        <v>0.27905231725301299</v>
      </c>
      <c r="AE525" s="17">
        <v>0.35079026342292507</v>
      </c>
      <c r="AF525" s="17">
        <v>0.31021582972368822</v>
      </c>
      <c r="AG525" s="17">
        <v>0.44117055021084539</v>
      </c>
      <c r="AH525" s="17">
        <v>0.37965909169700768</v>
      </c>
      <c r="AI525" s="17">
        <v>0.33645278511431548</v>
      </c>
    </row>
    <row r="527" spans="2:35" ht="64" x14ac:dyDescent="0.2">
      <c r="B527" s="14" t="s">
        <v>207</v>
      </c>
    </row>
    <row r="528" spans="2:35" ht="16" x14ac:dyDescent="0.2">
      <c r="B528" s="15" t="s">
        <v>16</v>
      </c>
    </row>
    <row r="529" spans="2:35" ht="16" x14ac:dyDescent="0.2">
      <c r="B529" s="16" t="s">
        <v>202</v>
      </c>
      <c r="C529" s="17">
        <v>0.6048628997008626</v>
      </c>
      <c r="D529" s="17">
        <v>0.66382562968498215</v>
      </c>
      <c r="E529" s="17">
        <v>0.64890357305910429</v>
      </c>
      <c r="F529" s="17">
        <v>0.63896344642995007</v>
      </c>
      <c r="G529" s="17">
        <v>0.64202905283766076</v>
      </c>
      <c r="H529" s="17">
        <v>0.61299864797718451</v>
      </c>
      <c r="I529" s="17">
        <v>0.46680092684229629</v>
      </c>
      <c r="K529" s="17">
        <v>0.61022254170333867</v>
      </c>
      <c r="L529" s="17">
        <v>0.59812695735352872</v>
      </c>
      <c r="N529" s="17">
        <v>0.67286449507559165</v>
      </c>
      <c r="O529" s="17">
        <v>0.64149433711511383</v>
      </c>
      <c r="P529" s="17">
        <v>0.60271143211109013</v>
      </c>
      <c r="Q529" s="17">
        <v>0.5692660179191017</v>
      </c>
      <c r="R529" s="17">
        <v>0.60129540283754768</v>
      </c>
      <c r="S529" s="17">
        <v>0.6107609057661888</v>
      </c>
      <c r="T529" s="17">
        <v>0.61411276703075723</v>
      </c>
      <c r="U529" s="17">
        <v>0.62934360083546859</v>
      </c>
      <c r="V529" s="17">
        <v>0.6041270203655239</v>
      </c>
      <c r="W529" s="17">
        <v>0.59840575150095709</v>
      </c>
      <c r="X529" s="17">
        <v>0.5738099947660551</v>
      </c>
      <c r="Y529" s="17">
        <v>0.54742662295480005</v>
      </c>
      <c r="AA529" s="17">
        <v>0.56804528310184821</v>
      </c>
      <c r="AB529" s="17">
        <v>0.6069529277176976</v>
      </c>
      <c r="AC529" s="17">
        <v>0.56358075933777441</v>
      </c>
      <c r="AD529" s="17">
        <v>0.61688533549905933</v>
      </c>
      <c r="AE529" s="17">
        <v>0.63257302676263583</v>
      </c>
      <c r="AF529" s="17">
        <v>0.69331248435537929</v>
      </c>
      <c r="AG529" s="17">
        <v>0.56354418096711623</v>
      </c>
      <c r="AH529" s="17">
        <v>0.55970622378755142</v>
      </c>
      <c r="AI529" s="17">
        <v>0.66891598725002777</v>
      </c>
    </row>
    <row r="530" spans="2:35" ht="16" x14ac:dyDescent="0.2">
      <c r="B530" s="16" t="s">
        <v>203</v>
      </c>
      <c r="C530" s="17">
        <v>0.39513710029913729</v>
      </c>
      <c r="D530" s="17">
        <v>0.3361743703150179</v>
      </c>
      <c r="E530" s="17">
        <v>0.35109642694089571</v>
      </c>
      <c r="F530" s="17">
        <v>0.36103655357004999</v>
      </c>
      <c r="G530" s="17">
        <v>0.35797094716233918</v>
      </c>
      <c r="H530" s="17">
        <v>0.38700135202281549</v>
      </c>
      <c r="I530" s="17">
        <v>0.53319907315770365</v>
      </c>
      <c r="K530" s="17">
        <v>0.38977745829666138</v>
      </c>
      <c r="L530" s="17">
        <v>0.40187304264647128</v>
      </c>
      <c r="N530" s="17">
        <v>0.32713550492440818</v>
      </c>
      <c r="O530" s="17">
        <v>0.35850566288488622</v>
      </c>
      <c r="P530" s="17">
        <v>0.39728856788891009</v>
      </c>
      <c r="Q530" s="17">
        <v>0.43073398208089853</v>
      </c>
      <c r="R530" s="17">
        <v>0.39870459716245221</v>
      </c>
      <c r="S530" s="17">
        <v>0.38923909423381109</v>
      </c>
      <c r="T530" s="17">
        <v>0.38588723296924271</v>
      </c>
      <c r="U530" s="17">
        <v>0.37065639916453152</v>
      </c>
      <c r="V530" s="17">
        <v>0.39587297963447587</v>
      </c>
      <c r="W530" s="17">
        <v>0.40159424849904279</v>
      </c>
      <c r="X530" s="17">
        <v>0.42619000523394501</v>
      </c>
      <c r="Y530" s="17">
        <v>0.45257337704520012</v>
      </c>
      <c r="AA530" s="17">
        <v>0.43195471689815179</v>
      </c>
      <c r="AB530" s="17">
        <v>0.39304707228230218</v>
      </c>
      <c r="AC530" s="17">
        <v>0.43641924066222559</v>
      </c>
      <c r="AD530" s="17">
        <v>0.38311466450094078</v>
      </c>
      <c r="AE530" s="17">
        <v>0.36742697323736417</v>
      </c>
      <c r="AF530" s="17">
        <v>0.30668751564462099</v>
      </c>
      <c r="AG530" s="17">
        <v>0.43645581903288377</v>
      </c>
      <c r="AH530" s="17">
        <v>0.44029377621244858</v>
      </c>
      <c r="AI530" s="17">
        <v>0.33108401274997212</v>
      </c>
    </row>
    <row r="532" spans="2:35" ht="64" x14ac:dyDescent="0.2">
      <c r="B532" s="14" t="s">
        <v>208</v>
      </c>
    </row>
    <row r="533" spans="2:35" ht="16" x14ac:dyDescent="0.2">
      <c r="B533" s="15" t="s">
        <v>16</v>
      </c>
    </row>
    <row r="534" spans="2:35" ht="16" x14ac:dyDescent="0.2">
      <c r="B534" s="16" t="s">
        <v>202</v>
      </c>
      <c r="C534" s="17">
        <v>0.33676656331830079</v>
      </c>
      <c r="D534" s="17">
        <v>0.44079534881231042</v>
      </c>
      <c r="E534" s="17">
        <v>0.43518631299842919</v>
      </c>
      <c r="F534" s="17">
        <v>0.41751093727350258</v>
      </c>
      <c r="G534" s="17">
        <v>0.36344284766917939</v>
      </c>
      <c r="H534" s="17">
        <v>0.23326289721399371</v>
      </c>
      <c r="I534" s="17">
        <v>0.17013981929208391</v>
      </c>
      <c r="K534" s="17">
        <v>0.36562114798112633</v>
      </c>
      <c r="L534" s="17">
        <v>0.30804160905541572</v>
      </c>
      <c r="N534" s="17">
        <v>0.37522001449258657</v>
      </c>
      <c r="O534" s="17">
        <v>0.2211810635845543</v>
      </c>
      <c r="P534" s="17">
        <v>0.38047752755170389</v>
      </c>
      <c r="Q534" s="17">
        <v>0.18189344183263109</v>
      </c>
      <c r="R534" s="17">
        <v>0.35007891722295009</v>
      </c>
      <c r="S534" s="17">
        <v>0.35041195549416659</v>
      </c>
      <c r="T534" s="17">
        <v>0.32386709662022478</v>
      </c>
      <c r="U534" s="17">
        <v>0.38935660085048779</v>
      </c>
      <c r="V534" s="17">
        <v>0.38358842685217048</v>
      </c>
      <c r="W534" s="17">
        <v>0.3375311403659837</v>
      </c>
      <c r="X534" s="17">
        <v>0.28886047580227481</v>
      </c>
      <c r="Y534" s="17">
        <v>0.27876885458724893</v>
      </c>
      <c r="AA534" s="17">
        <v>0.31481062383946162</v>
      </c>
      <c r="AB534" s="17">
        <v>0.40522932972025533</v>
      </c>
      <c r="AC534" s="17">
        <v>0.30297875866546597</v>
      </c>
      <c r="AD534" s="17">
        <v>0.33766011824342768</v>
      </c>
      <c r="AE534" s="17">
        <v>0.33132693159706178</v>
      </c>
      <c r="AF534" s="17">
        <v>0.3383394413156528</v>
      </c>
      <c r="AG534" s="17">
        <v>0.30748596804752931</v>
      </c>
      <c r="AH534" s="17">
        <v>0.27148785977467538</v>
      </c>
      <c r="AI534" s="17">
        <v>0.35265904075004212</v>
      </c>
    </row>
    <row r="535" spans="2:35" ht="16" x14ac:dyDescent="0.2">
      <c r="B535" s="16" t="s">
        <v>203</v>
      </c>
      <c r="C535" s="17">
        <v>0.6632334366816991</v>
      </c>
      <c r="D535" s="17">
        <v>0.55920465118768947</v>
      </c>
      <c r="E535" s="17">
        <v>0.56481368700157086</v>
      </c>
      <c r="F535" s="17">
        <v>0.58248906272649748</v>
      </c>
      <c r="G535" s="17">
        <v>0.63655715233082066</v>
      </c>
      <c r="H535" s="17">
        <v>0.76673710278600637</v>
      </c>
      <c r="I535" s="17">
        <v>0.82986018070791612</v>
      </c>
      <c r="K535" s="17">
        <v>0.6343788520188739</v>
      </c>
      <c r="L535" s="17">
        <v>0.69195839094458444</v>
      </c>
      <c r="N535" s="17">
        <v>0.62477998550741332</v>
      </c>
      <c r="O535" s="17">
        <v>0.77881893641544553</v>
      </c>
      <c r="P535" s="17">
        <v>0.61952247244829617</v>
      </c>
      <c r="Q535" s="17">
        <v>0.8181065581673691</v>
      </c>
      <c r="R535" s="17">
        <v>0.64992108277704974</v>
      </c>
      <c r="S535" s="17">
        <v>0.64958804450583307</v>
      </c>
      <c r="T535" s="17">
        <v>0.67613290337977527</v>
      </c>
      <c r="U535" s="17">
        <v>0.61064339914951227</v>
      </c>
      <c r="V535" s="17">
        <v>0.61641157314782913</v>
      </c>
      <c r="W535" s="17">
        <v>0.66246885963401625</v>
      </c>
      <c r="X535" s="17">
        <v>0.71113952419772519</v>
      </c>
      <c r="Y535" s="17">
        <v>0.72123114541275124</v>
      </c>
      <c r="AA535" s="17">
        <v>0.68518937616053832</v>
      </c>
      <c r="AB535" s="17">
        <v>0.59477067027974462</v>
      </c>
      <c r="AC535" s="17">
        <v>0.69702124133453414</v>
      </c>
      <c r="AD535" s="17">
        <v>0.66233988175657244</v>
      </c>
      <c r="AE535" s="17">
        <v>0.66867306840293828</v>
      </c>
      <c r="AF535" s="17">
        <v>0.66166055868434748</v>
      </c>
      <c r="AG535" s="17">
        <v>0.69251403195247063</v>
      </c>
      <c r="AH535" s="17">
        <v>0.7285121402253244</v>
      </c>
      <c r="AI535" s="17">
        <v>0.64734095924995794</v>
      </c>
    </row>
    <row r="537" spans="2:35" ht="64" x14ac:dyDescent="0.2">
      <c r="B537" s="14" t="s">
        <v>209</v>
      </c>
    </row>
    <row r="538" spans="2:35" ht="16" x14ac:dyDescent="0.2">
      <c r="B538" s="15" t="s">
        <v>16</v>
      </c>
    </row>
    <row r="539" spans="2:35" ht="16" x14ac:dyDescent="0.2">
      <c r="B539" s="16" t="s">
        <v>202</v>
      </c>
      <c r="C539" s="17">
        <v>0.5229532873472299</v>
      </c>
      <c r="D539" s="17">
        <v>0.59568750429324047</v>
      </c>
      <c r="E539" s="17">
        <v>0.65758222102498842</v>
      </c>
      <c r="F539" s="17">
        <v>0.57685593798724955</v>
      </c>
      <c r="G539" s="17">
        <v>0.56472694835071813</v>
      </c>
      <c r="H539" s="17">
        <v>0.46896489514491668</v>
      </c>
      <c r="I539" s="17">
        <v>0.32407328594716478</v>
      </c>
      <c r="K539" s="17">
        <v>0.5387525664017524</v>
      </c>
      <c r="L539" s="17">
        <v>0.5063580132671115</v>
      </c>
      <c r="N539" s="17">
        <v>0.48972695143997969</v>
      </c>
      <c r="O539" s="17">
        <v>0.4501413221664945</v>
      </c>
      <c r="P539" s="17">
        <v>0.54669930244000231</v>
      </c>
      <c r="Q539" s="17">
        <v>0.41006066845561479</v>
      </c>
      <c r="R539" s="17">
        <v>0.53839535161710705</v>
      </c>
      <c r="S539" s="17">
        <v>0.58495624597822715</v>
      </c>
      <c r="T539" s="17">
        <v>0.53694555021100776</v>
      </c>
      <c r="U539" s="17">
        <v>0.53300708284388554</v>
      </c>
      <c r="V539" s="17">
        <v>0.59437532970420015</v>
      </c>
      <c r="W539" s="17">
        <v>0.48309790580183432</v>
      </c>
      <c r="X539" s="17">
        <v>0.49197757966671318</v>
      </c>
      <c r="Y539" s="17">
        <v>0.49634030565704812</v>
      </c>
      <c r="AA539" s="17">
        <v>0.45150715215591081</v>
      </c>
      <c r="AB539" s="17">
        <v>0.58614321460397278</v>
      </c>
      <c r="AC539" s="17">
        <v>0.52469034296921013</v>
      </c>
      <c r="AD539" s="17">
        <v>0.56810913917726402</v>
      </c>
      <c r="AE539" s="17">
        <v>0.51713480261434241</v>
      </c>
      <c r="AF539" s="17">
        <v>0.55912378357905523</v>
      </c>
      <c r="AG539" s="17">
        <v>0.42894933426899612</v>
      </c>
      <c r="AH539" s="17">
        <v>0.47823735293525199</v>
      </c>
      <c r="AI539" s="17">
        <v>0.56292159405488684</v>
      </c>
    </row>
    <row r="540" spans="2:35" ht="16" x14ac:dyDescent="0.2">
      <c r="B540" s="16" t="s">
        <v>203</v>
      </c>
      <c r="C540" s="17">
        <v>0.47704671265276999</v>
      </c>
      <c r="D540" s="17">
        <v>0.40431249570675948</v>
      </c>
      <c r="E540" s="17">
        <v>0.34241777897501152</v>
      </c>
      <c r="F540" s="17">
        <v>0.42314406201275051</v>
      </c>
      <c r="G540" s="17">
        <v>0.43527305164928187</v>
      </c>
      <c r="H540" s="17">
        <v>0.53103510485508321</v>
      </c>
      <c r="I540" s="17">
        <v>0.67592671405283522</v>
      </c>
      <c r="K540" s="17">
        <v>0.46124743359824749</v>
      </c>
      <c r="L540" s="17">
        <v>0.49364198673288873</v>
      </c>
      <c r="N540" s="17">
        <v>0.51027304856001998</v>
      </c>
      <c r="O540" s="17">
        <v>0.54985867783350562</v>
      </c>
      <c r="P540" s="17">
        <v>0.45330069755999769</v>
      </c>
      <c r="Q540" s="17">
        <v>0.58993933154438538</v>
      </c>
      <c r="R540" s="17">
        <v>0.461604648382893</v>
      </c>
      <c r="S540" s="17">
        <v>0.41504375402177268</v>
      </c>
      <c r="T540" s="17">
        <v>0.46305444978899241</v>
      </c>
      <c r="U540" s="17">
        <v>0.46699291715611468</v>
      </c>
      <c r="V540" s="17">
        <v>0.40562467029579968</v>
      </c>
      <c r="W540" s="17">
        <v>0.5169020941981658</v>
      </c>
      <c r="X540" s="17">
        <v>0.50802242033328682</v>
      </c>
      <c r="Y540" s="17">
        <v>0.50365969434295188</v>
      </c>
      <c r="AA540" s="17">
        <v>0.54849284784408914</v>
      </c>
      <c r="AB540" s="17">
        <v>0.41385678539602722</v>
      </c>
      <c r="AC540" s="17">
        <v>0.47530965703079009</v>
      </c>
      <c r="AD540" s="17">
        <v>0.43189086082273609</v>
      </c>
      <c r="AE540" s="17">
        <v>0.48286519738565759</v>
      </c>
      <c r="AF540" s="17">
        <v>0.44087621642094499</v>
      </c>
      <c r="AG540" s="17">
        <v>0.57105066573100394</v>
      </c>
      <c r="AH540" s="17">
        <v>0.52176264706474806</v>
      </c>
      <c r="AI540" s="17">
        <v>0.43707840594511299</v>
      </c>
    </row>
    <row r="542" spans="2:35" ht="64" x14ac:dyDescent="0.2">
      <c r="B542" s="14" t="s">
        <v>210</v>
      </c>
    </row>
    <row r="543" spans="2:35" ht="16" x14ac:dyDescent="0.2">
      <c r="B543" s="15" t="s">
        <v>16</v>
      </c>
    </row>
    <row r="544" spans="2:35" ht="16" x14ac:dyDescent="0.2">
      <c r="B544" s="16" t="s">
        <v>202</v>
      </c>
      <c r="C544" s="17">
        <v>0.54937081163178503</v>
      </c>
      <c r="D544" s="17">
        <v>0.59813890394299118</v>
      </c>
      <c r="E544" s="17">
        <v>0.51922707887131792</v>
      </c>
      <c r="F544" s="17">
        <v>0.53981583126397048</v>
      </c>
      <c r="G544" s="17">
        <v>0.59260105558030696</v>
      </c>
      <c r="H544" s="17">
        <v>0.54725266754404311</v>
      </c>
      <c r="I544" s="17">
        <v>0.51547363309625693</v>
      </c>
      <c r="K544" s="17">
        <v>0.54678638213881658</v>
      </c>
      <c r="L544" s="17">
        <v>0.55258460750108385</v>
      </c>
      <c r="N544" s="17">
        <v>0.62757561428101771</v>
      </c>
      <c r="O544" s="17">
        <v>0.55700111563239241</v>
      </c>
      <c r="P544" s="17">
        <v>0.52493215570885954</v>
      </c>
      <c r="Q544" s="17">
        <v>0.40370814147717038</v>
      </c>
      <c r="R544" s="17">
        <v>0.57566080423972921</v>
      </c>
      <c r="S544" s="17">
        <v>0.59013718702776286</v>
      </c>
      <c r="T544" s="17">
        <v>0.57071726810659607</v>
      </c>
      <c r="U544" s="17">
        <v>0.47826821035265521</v>
      </c>
      <c r="V544" s="17">
        <v>0.52801895221092421</v>
      </c>
      <c r="W544" s="17">
        <v>0.58067859782256659</v>
      </c>
      <c r="X544" s="17">
        <v>0.56254032160072909</v>
      </c>
      <c r="Y544" s="17">
        <v>0.50976760957059386</v>
      </c>
      <c r="AA544" s="17">
        <v>0.55148518412337355</v>
      </c>
      <c r="AB544" s="17">
        <v>0.55238708907097633</v>
      </c>
      <c r="AC544" s="17">
        <v>0.56658113380818131</v>
      </c>
      <c r="AD544" s="17">
        <v>0.55877497244230656</v>
      </c>
      <c r="AE544" s="17">
        <v>0.55011923679374763</v>
      </c>
      <c r="AF544" s="17">
        <v>0.61153786283763256</v>
      </c>
      <c r="AG544" s="17">
        <v>0.45796139010523101</v>
      </c>
      <c r="AH544" s="17">
        <v>0.52104779555588743</v>
      </c>
      <c r="AI544" s="17">
        <v>0.61459076479005115</v>
      </c>
    </row>
    <row r="545" spans="2:35" ht="16" x14ac:dyDescent="0.2">
      <c r="B545" s="16" t="s">
        <v>203</v>
      </c>
      <c r="C545" s="17">
        <v>0.45062918836821497</v>
      </c>
      <c r="D545" s="17">
        <v>0.4018610960570087</v>
      </c>
      <c r="E545" s="17">
        <v>0.48077292112868208</v>
      </c>
      <c r="F545" s="17">
        <v>0.46018416873602941</v>
      </c>
      <c r="G545" s="17">
        <v>0.40739894441969321</v>
      </c>
      <c r="H545" s="17">
        <v>0.45274733245595677</v>
      </c>
      <c r="I545" s="17">
        <v>0.48452636690374312</v>
      </c>
      <c r="K545" s="17">
        <v>0.45321361786118342</v>
      </c>
      <c r="L545" s="17">
        <v>0.44741539249891632</v>
      </c>
      <c r="N545" s="17">
        <v>0.37242438571898212</v>
      </c>
      <c r="O545" s="17">
        <v>0.4429988843676077</v>
      </c>
      <c r="P545" s="17">
        <v>0.47506784429114057</v>
      </c>
      <c r="Q545" s="17">
        <v>0.59629185852282984</v>
      </c>
      <c r="R545" s="17">
        <v>0.42433919576027068</v>
      </c>
      <c r="S545" s="17">
        <v>0.40986281297223698</v>
      </c>
      <c r="T545" s="17">
        <v>0.42928273189340399</v>
      </c>
      <c r="U545" s="17">
        <v>0.52173178964734479</v>
      </c>
      <c r="V545" s="17">
        <v>0.47198104778907563</v>
      </c>
      <c r="W545" s="17">
        <v>0.41932140217743341</v>
      </c>
      <c r="X545" s="17">
        <v>0.43745967839927091</v>
      </c>
      <c r="Y545" s="17">
        <v>0.49023239042940608</v>
      </c>
      <c r="AA545" s="17">
        <v>0.44851481587662639</v>
      </c>
      <c r="AB545" s="17">
        <v>0.44761291092902372</v>
      </c>
      <c r="AC545" s="17">
        <v>0.4334188661918188</v>
      </c>
      <c r="AD545" s="17">
        <v>0.44122502755769361</v>
      </c>
      <c r="AE545" s="17">
        <v>0.44988076320625242</v>
      </c>
      <c r="AF545" s="17">
        <v>0.38846213716236783</v>
      </c>
      <c r="AG545" s="17">
        <v>0.54203860989476915</v>
      </c>
      <c r="AH545" s="17">
        <v>0.47895220444411257</v>
      </c>
      <c r="AI545" s="17">
        <v>0.38540923520994869</v>
      </c>
    </row>
    <row r="547" spans="2:35" ht="64" x14ac:dyDescent="0.2">
      <c r="B547" s="14" t="s">
        <v>211</v>
      </c>
    </row>
    <row r="548" spans="2:35" ht="16" x14ac:dyDescent="0.2">
      <c r="B548" s="15" t="s">
        <v>16</v>
      </c>
    </row>
    <row r="549" spans="2:35" ht="16" x14ac:dyDescent="0.2">
      <c r="B549" s="16" t="s">
        <v>202</v>
      </c>
      <c r="C549" s="17">
        <v>0.36900539125072229</v>
      </c>
      <c r="D549" s="17">
        <v>0.49657484177893901</v>
      </c>
      <c r="E549" s="17">
        <v>0.43785312477898669</v>
      </c>
      <c r="F549" s="17">
        <v>0.41834096544165728</v>
      </c>
      <c r="G549" s="17">
        <v>0.38159427022499492</v>
      </c>
      <c r="H549" s="17">
        <v>0.31987734626705577</v>
      </c>
      <c r="I549" s="17">
        <v>0.21134735892595141</v>
      </c>
      <c r="K549" s="17">
        <v>0.41526375738343968</v>
      </c>
      <c r="L549" s="17">
        <v>0.3234168744894082</v>
      </c>
      <c r="N549" s="17">
        <v>0.384704099495425</v>
      </c>
      <c r="O549" s="17">
        <v>0.24754221570709681</v>
      </c>
      <c r="P549" s="17">
        <v>0.28582900815376178</v>
      </c>
      <c r="Q549" s="17">
        <v>0.31425788714630248</v>
      </c>
      <c r="R549" s="17">
        <v>0.41274840067329382</v>
      </c>
      <c r="S549" s="17">
        <v>0.38421189632526581</v>
      </c>
      <c r="T549" s="17">
        <v>0.36774782330888822</v>
      </c>
      <c r="U549" s="17">
        <v>0.37729979409644759</v>
      </c>
      <c r="V549" s="17">
        <v>0.41933140444758038</v>
      </c>
      <c r="W549" s="17">
        <v>0.35572615512671629</v>
      </c>
      <c r="X549" s="17">
        <v>0.32848000072299433</v>
      </c>
      <c r="Y549" s="17">
        <v>0.36647574042353348</v>
      </c>
      <c r="AA549" s="17">
        <v>0.32982288982363328</v>
      </c>
      <c r="AB549" s="17">
        <v>0.43563213151962149</v>
      </c>
      <c r="AC549" s="17">
        <v>0.33010813470151018</v>
      </c>
      <c r="AD549" s="17">
        <v>0.3558128950140948</v>
      </c>
      <c r="AE549" s="17">
        <v>0.3779025964726232</v>
      </c>
      <c r="AF549" s="17">
        <v>0.37396676622273622</v>
      </c>
      <c r="AG549" s="17">
        <v>0.355652517802866</v>
      </c>
      <c r="AH549" s="17">
        <v>0.29612710606251869</v>
      </c>
      <c r="AI549" s="17">
        <v>0.39953382562529521</v>
      </c>
    </row>
    <row r="550" spans="2:35" ht="16" x14ac:dyDescent="0.2">
      <c r="B550" s="16" t="s">
        <v>203</v>
      </c>
      <c r="C550" s="17">
        <v>0.6309946087492776</v>
      </c>
      <c r="D550" s="17">
        <v>0.50342515822106093</v>
      </c>
      <c r="E550" s="17">
        <v>0.56214687522101325</v>
      </c>
      <c r="F550" s="17">
        <v>0.58165903455834267</v>
      </c>
      <c r="G550" s="17">
        <v>0.61840572977500508</v>
      </c>
      <c r="H550" s="17">
        <v>0.68012265373294412</v>
      </c>
      <c r="I550" s="17">
        <v>0.78865264107404875</v>
      </c>
      <c r="K550" s="17">
        <v>0.58473624261656043</v>
      </c>
      <c r="L550" s="17">
        <v>0.67658312551059185</v>
      </c>
      <c r="N550" s="17">
        <v>0.61529590050457472</v>
      </c>
      <c r="O550" s="17">
        <v>0.75245778429290333</v>
      </c>
      <c r="P550" s="17">
        <v>0.71417099184623822</v>
      </c>
      <c r="Q550" s="17">
        <v>0.68574211285369779</v>
      </c>
      <c r="R550" s="17">
        <v>0.58725159932670623</v>
      </c>
      <c r="S550" s="17">
        <v>0.61578810367473402</v>
      </c>
      <c r="T550" s="17">
        <v>0.63225217669111178</v>
      </c>
      <c r="U550" s="17">
        <v>0.62270020590355246</v>
      </c>
      <c r="V550" s="17">
        <v>0.58066859555241945</v>
      </c>
      <c r="W550" s="17">
        <v>0.64427384487328354</v>
      </c>
      <c r="X550" s="17">
        <v>0.67151999927700567</v>
      </c>
      <c r="Y550" s="17">
        <v>0.63352425957646641</v>
      </c>
      <c r="AA550" s="17">
        <v>0.67017711017636672</v>
      </c>
      <c r="AB550" s="17">
        <v>0.56436786848037845</v>
      </c>
      <c r="AC550" s="17">
        <v>0.66989186529848976</v>
      </c>
      <c r="AD550" s="17">
        <v>0.64418710498590537</v>
      </c>
      <c r="AE550" s="17">
        <v>0.62209740352737675</v>
      </c>
      <c r="AF550" s="17">
        <v>0.62603323377726394</v>
      </c>
      <c r="AG550" s="17">
        <v>0.644347482197134</v>
      </c>
      <c r="AH550" s="17">
        <v>0.70387289393748143</v>
      </c>
      <c r="AI550" s="17">
        <v>0.60046617437470484</v>
      </c>
    </row>
    <row r="552" spans="2:35" ht="80" x14ac:dyDescent="0.2">
      <c r="B552" s="14" t="s">
        <v>212</v>
      </c>
    </row>
    <row r="553" spans="2:35" ht="16" x14ac:dyDescent="0.2">
      <c r="B553" s="15" t="s">
        <v>16</v>
      </c>
    </row>
    <row r="554" spans="2:35" ht="16" x14ac:dyDescent="0.2">
      <c r="B554" s="16" t="s">
        <v>202</v>
      </c>
      <c r="C554" s="17">
        <v>0.64641029471288181</v>
      </c>
      <c r="D554" s="17">
        <v>0.69643066018697253</v>
      </c>
      <c r="E554" s="17">
        <v>0.71360130829670021</v>
      </c>
      <c r="F554" s="17">
        <v>0.65605661269743054</v>
      </c>
      <c r="G554" s="17">
        <v>0.65853373502110069</v>
      </c>
      <c r="H554" s="17">
        <v>0.62632591990184627</v>
      </c>
      <c r="I554" s="17">
        <v>0.55457314333451346</v>
      </c>
      <c r="K554" s="17">
        <v>0.67066661919471582</v>
      </c>
      <c r="L554" s="17">
        <v>0.62138038640469673</v>
      </c>
      <c r="N554" s="17">
        <v>0.70541209187531484</v>
      </c>
      <c r="O554" s="17">
        <v>0.63520782102937379</v>
      </c>
      <c r="P554" s="17">
        <v>0.64893290505695511</v>
      </c>
      <c r="Q554" s="17">
        <v>0.53438945228466372</v>
      </c>
      <c r="R554" s="17">
        <v>0.66604859988489218</v>
      </c>
      <c r="S554" s="17">
        <v>0.65618293235368497</v>
      </c>
      <c r="T554" s="17">
        <v>0.65431164786418006</v>
      </c>
      <c r="U554" s="17">
        <v>0.64247738556147771</v>
      </c>
      <c r="V554" s="17">
        <v>0.6538060413660115</v>
      </c>
      <c r="W554" s="17">
        <v>0.65790456652180018</v>
      </c>
      <c r="X554" s="17">
        <v>0.60091667670985693</v>
      </c>
      <c r="Y554" s="17">
        <v>0.61692908305426086</v>
      </c>
      <c r="AA554" s="17">
        <v>0.62096886727968914</v>
      </c>
      <c r="AB554" s="17">
        <v>0.66636221219865144</v>
      </c>
      <c r="AC554" s="17">
        <v>0.65444678936964262</v>
      </c>
      <c r="AD554" s="17">
        <v>0.66374648451093454</v>
      </c>
      <c r="AE554" s="17">
        <v>0.64457896663889358</v>
      </c>
      <c r="AF554" s="17">
        <v>0.7635541838167671</v>
      </c>
      <c r="AG554" s="17">
        <v>0.59372734237795632</v>
      </c>
      <c r="AH554" s="17">
        <v>0.60887777881552585</v>
      </c>
      <c r="AI554" s="17">
        <v>0.65185576584398741</v>
      </c>
    </row>
    <row r="555" spans="2:35" ht="16" x14ac:dyDescent="0.2">
      <c r="B555" s="16" t="s">
        <v>203</v>
      </c>
      <c r="C555" s="17">
        <v>0.35358970528711797</v>
      </c>
      <c r="D555" s="17">
        <v>0.30356933981302742</v>
      </c>
      <c r="E555" s="17">
        <v>0.2863986917032999</v>
      </c>
      <c r="F555" s="17">
        <v>0.34394338730256951</v>
      </c>
      <c r="G555" s="17">
        <v>0.34146626497889943</v>
      </c>
      <c r="H555" s="17">
        <v>0.37367408009815373</v>
      </c>
      <c r="I555" s="17">
        <v>0.44542685666548648</v>
      </c>
      <c r="K555" s="17">
        <v>0.32933338080528418</v>
      </c>
      <c r="L555" s="17">
        <v>0.37861961359530338</v>
      </c>
      <c r="N555" s="17">
        <v>0.29458790812468488</v>
      </c>
      <c r="O555" s="17">
        <v>0.36479217897062632</v>
      </c>
      <c r="P555" s="17">
        <v>0.351067094943045</v>
      </c>
      <c r="Q555" s="17">
        <v>0.46561054771533661</v>
      </c>
      <c r="R555" s="17">
        <v>0.33395140011510771</v>
      </c>
      <c r="S555" s="17">
        <v>0.34381706764631481</v>
      </c>
      <c r="T555" s="17">
        <v>0.34568835213581978</v>
      </c>
      <c r="U555" s="17">
        <v>0.3575226144385224</v>
      </c>
      <c r="V555" s="17">
        <v>0.34619395863398827</v>
      </c>
      <c r="W555" s="17">
        <v>0.34209543347819971</v>
      </c>
      <c r="X555" s="17">
        <v>0.39908332329014301</v>
      </c>
      <c r="Y555" s="17">
        <v>0.38307091694573919</v>
      </c>
      <c r="AA555" s="17">
        <v>0.3790311327203108</v>
      </c>
      <c r="AB555" s="17">
        <v>0.33363778780134851</v>
      </c>
      <c r="AC555" s="17">
        <v>0.34555321063035732</v>
      </c>
      <c r="AD555" s="17">
        <v>0.33625351548906551</v>
      </c>
      <c r="AE555" s="17">
        <v>0.35542103336110631</v>
      </c>
      <c r="AF555" s="17">
        <v>0.2364458161832331</v>
      </c>
      <c r="AG555" s="17">
        <v>0.40627265762204379</v>
      </c>
      <c r="AH555" s="17">
        <v>0.39112222118447409</v>
      </c>
      <c r="AI555" s="17">
        <v>0.34814423415601248</v>
      </c>
    </row>
    <row r="557" spans="2:35" ht="80" x14ac:dyDescent="0.2">
      <c r="B557" s="14" t="s">
        <v>213</v>
      </c>
    </row>
    <row r="558" spans="2:35" ht="16" x14ac:dyDescent="0.2">
      <c r="B558" s="15" t="s">
        <v>16</v>
      </c>
    </row>
    <row r="559" spans="2:35" ht="16" x14ac:dyDescent="0.2">
      <c r="B559" s="16" t="s">
        <v>202</v>
      </c>
      <c r="C559" s="17">
        <v>0.72577123039122504</v>
      </c>
      <c r="D559" s="17">
        <v>0.76324580285240706</v>
      </c>
      <c r="E559" s="17">
        <v>0.76869340696553412</v>
      </c>
      <c r="F559" s="17">
        <v>0.75472748450574489</v>
      </c>
      <c r="G559" s="17">
        <v>0.75155412151074541</v>
      </c>
      <c r="H559" s="17">
        <v>0.71761343294892166</v>
      </c>
      <c r="I559" s="17">
        <v>0.62716760873988564</v>
      </c>
      <c r="K559" s="17">
        <v>0.74955429939666918</v>
      </c>
      <c r="L559" s="17">
        <v>0.70266046563707396</v>
      </c>
      <c r="N559" s="17">
        <v>0.73115146346456439</v>
      </c>
      <c r="O559" s="17">
        <v>0.79384787377332744</v>
      </c>
      <c r="P559" s="17">
        <v>0.67932318445144835</v>
      </c>
      <c r="Q559" s="17">
        <v>0.66016085258117219</v>
      </c>
      <c r="R559" s="17">
        <v>0.7276087893273937</v>
      </c>
      <c r="S559" s="17">
        <v>0.76620718145488864</v>
      </c>
      <c r="T559" s="17">
        <v>0.73485823861828192</v>
      </c>
      <c r="U559" s="17">
        <v>0.70020865284181155</v>
      </c>
      <c r="V559" s="17">
        <v>0.72339857656500595</v>
      </c>
      <c r="W559" s="17">
        <v>0.75756635870449585</v>
      </c>
      <c r="X559" s="17">
        <v>0.72628562768186811</v>
      </c>
      <c r="Y559" s="17">
        <v>0.69044092185797945</v>
      </c>
      <c r="AA559" s="17">
        <v>0.72001327517308777</v>
      </c>
      <c r="AB559" s="17">
        <v>0.73780816030355456</v>
      </c>
      <c r="AC559" s="17">
        <v>0.74836638187799542</v>
      </c>
      <c r="AD559" s="17">
        <v>0.77478092867521176</v>
      </c>
      <c r="AE559" s="17">
        <v>0.72693197460200298</v>
      </c>
      <c r="AF559" s="17">
        <v>0.74561601997579796</v>
      </c>
      <c r="AG559" s="17">
        <v>0.62303928899734906</v>
      </c>
      <c r="AH559" s="17">
        <v>0.65468973982712864</v>
      </c>
      <c r="AI559" s="17">
        <v>0.78548103341765207</v>
      </c>
    </row>
    <row r="560" spans="2:35" ht="16" x14ac:dyDescent="0.2">
      <c r="B560" s="16" t="s">
        <v>203</v>
      </c>
      <c r="C560" s="17">
        <v>0.27422876960877479</v>
      </c>
      <c r="D560" s="17">
        <v>0.23675419714759291</v>
      </c>
      <c r="E560" s="17">
        <v>0.2313065930344658</v>
      </c>
      <c r="F560" s="17">
        <v>0.24527251549425511</v>
      </c>
      <c r="G560" s="17">
        <v>0.2484458784892547</v>
      </c>
      <c r="H560" s="17">
        <v>0.28238656705107829</v>
      </c>
      <c r="I560" s="17">
        <v>0.3728323912601143</v>
      </c>
      <c r="K560" s="17">
        <v>0.25044570060333082</v>
      </c>
      <c r="L560" s="17">
        <v>0.29733953436292621</v>
      </c>
      <c r="N560" s="17">
        <v>0.26884853653543539</v>
      </c>
      <c r="O560" s="17">
        <v>0.20615212622667259</v>
      </c>
      <c r="P560" s="17">
        <v>0.32067681554855182</v>
      </c>
      <c r="Q560" s="17">
        <v>0.33983914741882798</v>
      </c>
      <c r="R560" s="17">
        <v>0.27239121067260641</v>
      </c>
      <c r="S560" s="17">
        <v>0.23379281854511141</v>
      </c>
      <c r="T560" s="17">
        <v>0.26514176138171819</v>
      </c>
      <c r="U560" s="17">
        <v>0.29979134715818861</v>
      </c>
      <c r="V560" s="17">
        <v>0.27660142343499378</v>
      </c>
      <c r="W560" s="17">
        <v>0.24243364129550399</v>
      </c>
      <c r="X560" s="17">
        <v>0.27371437231813173</v>
      </c>
      <c r="Y560" s="17">
        <v>0.30955907814202049</v>
      </c>
      <c r="AA560" s="17">
        <v>0.27998672482691211</v>
      </c>
      <c r="AB560" s="17">
        <v>0.26219183969644538</v>
      </c>
      <c r="AC560" s="17">
        <v>0.25163361812200458</v>
      </c>
      <c r="AD560" s="17">
        <v>0.22521907132478811</v>
      </c>
      <c r="AE560" s="17">
        <v>0.27306802539799702</v>
      </c>
      <c r="AF560" s="17">
        <v>0.25438398002420243</v>
      </c>
      <c r="AG560" s="17">
        <v>0.37696071100265099</v>
      </c>
      <c r="AH560" s="17">
        <v>0.34531026017287147</v>
      </c>
      <c r="AI560" s="17">
        <v>0.21451896658234779</v>
      </c>
    </row>
    <row r="562" spans="2:35" ht="64" x14ac:dyDescent="0.2">
      <c r="B562" s="14" t="s">
        <v>214</v>
      </c>
    </row>
    <row r="563" spans="2:35" ht="16" x14ac:dyDescent="0.2">
      <c r="B563" s="15" t="s">
        <v>16</v>
      </c>
    </row>
    <row r="564" spans="2:35" ht="16" x14ac:dyDescent="0.2">
      <c r="B564" s="16" t="s">
        <v>215</v>
      </c>
      <c r="C564" s="17">
        <v>0.4435575802946245</v>
      </c>
      <c r="D564" s="17">
        <v>0.37542656202451852</v>
      </c>
      <c r="E564" s="17">
        <v>0.40666811344833181</v>
      </c>
      <c r="F564" s="17">
        <v>0.45262064456744538</v>
      </c>
      <c r="G564" s="17">
        <v>0.47064053397007027</v>
      </c>
      <c r="H564" s="17">
        <v>0.49286771654030098</v>
      </c>
      <c r="I564" s="17">
        <v>0.45621364670890929</v>
      </c>
      <c r="K564" s="17">
        <v>0.45453343115099332</v>
      </c>
      <c r="L564" s="17">
        <v>0.43372770808567712</v>
      </c>
      <c r="N564" s="17">
        <v>0.43022090310708377</v>
      </c>
      <c r="O564" s="17">
        <v>0.53323065585914664</v>
      </c>
      <c r="P564" s="17">
        <v>0.49185787338327769</v>
      </c>
      <c r="Q564" s="17">
        <v>0.31951369622159581</v>
      </c>
      <c r="R564" s="17">
        <v>0.47622070346229139</v>
      </c>
      <c r="S564" s="17">
        <v>0.43397904830167211</v>
      </c>
      <c r="T564" s="17">
        <v>0.39023665276742359</v>
      </c>
      <c r="U564" s="17">
        <v>0.42270243486384512</v>
      </c>
      <c r="V564" s="17">
        <v>0.4309960222997713</v>
      </c>
      <c r="W564" s="17">
        <v>0.46329671076792989</v>
      </c>
      <c r="X564" s="17">
        <v>0.46823345783211251</v>
      </c>
      <c r="Y564" s="17">
        <v>0.45514407718210209</v>
      </c>
      <c r="AA564" s="17">
        <v>0.44144717885313439</v>
      </c>
      <c r="AB564" s="17">
        <v>0.42431205201458599</v>
      </c>
      <c r="AC564" s="17">
        <v>0.48613347691172137</v>
      </c>
      <c r="AD564" s="17">
        <v>0.45312564364326768</v>
      </c>
      <c r="AE564" s="17">
        <v>0.45733314265191638</v>
      </c>
      <c r="AF564" s="17">
        <v>0.43689950599040128</v>
      </c>
      <c r="AG564" s="17">
        <v>0.39542004292855693</v>
      </c>
      <c r="AH564" s="17">
        <v>0.42230953539719113</v>
      </c>
      <c r="AI564" s="17">
        <v>0.47961262790676451</v>
      </c>
    </row>
    <row r="565" spans="2:35" ht="16" x14ac:dyDescent="0.2">
      <c r="B565" s="16" t="s">
        <v>216</v>
      </c>
      <c r="C565" s="17">
        <v>0.34633660469933408</v>
      </c>
      <c r="D565" s="17">
        <v>0.37551666388486138</v>
      </c>
      <c r="E565" s="17">
        <v>0.38183048764780708</v>
      </c>
      <c r="F565" s="17">
        <v>0.33214899919150442</v>
      </c>
      <c r="G565" s="17">
        <v>0.31096207430726891</v>
      </c>
      <c r="H565" s="17">
        <v>0.34719999102990778</v>
      </c>
      <c r="I565" s="17">
        <v>0.33797533464291868</v>
      </c>
      <c r="K565" s="17">
        <v>0.3485290466820124</v>
      </c>
      <c r="L565" s="17">
        <v>0.34281965530412772</v>
      </c>
      <c r="N565" s="17">
        <v>0.37850652987536759</v>
      </c>
      <c r="O565" s="17">
        <v>0.29453054230319348</v>
      </c>
      <c r="P565" s="17">
        <v>0.27547437685694748</v>
      </c>
      <c r="Q565" s="17">
        <v>0.47166501342335371</v>
      </c>
      <c r="R565" s="17">
        <v>0.31937064772588158</v>
      </c>
      <c r="S565" s="17">
        <v>0.33207127230604011</v>
      </c>
      <c r="T565" s="17">
        <v>0.36277014359533899</v>
      </c>
      <c r="U565" s="17">
        <v>0.34943519237446757</v>
      </c>
      <c r="V565" s="17">
        <v>0.36478847177197837</v>
      </c>
      <c r="W565" s="17">
        <v>0.33351083688064592</v>
      </c>
      <c r="X565" s="17">
        <v>0.29708383604759447</v>
      </c>
      <c r="Y565" s="17">
        <v>0.37838724625349601</v>
      </c>
      <c r="AA565" s="17">
        <v>0.37020452710154322</v>
      </c>
      <c r="AB565" s="17">
        <v>0.34295994789826589</v>
      </c>
      <c r="AC565" s="17">
        <v>0.30383615376255069</v>
      </c>
      <c r="AD565" s="17">
        <v>0.38432348292940971</v>
      </c>
      <c r="AE565" s="17">
        <v>0.3888720996513354</v>
      </c>
      <c r="AF565" s="17">
        <v>0.39051733828016261</v>
      </c>
      <c r="AG565" s="17">
        <v>0.24273180126728991</v>
      </c>
      <c r="AH565" s="17">
        <v>0.27878726590966862</v>
      </c>
      <c r="AI565" s="17">
        <v>0.29761755208166252</v>
      </c>
    </row>
    <row r="566" spans="2:35" ht="16" x14ac:dyDescent="0.2">
      <c r="B566" s="16" t="s">
        <v>217</v>
      </c>
      <c r="C566" s="17">
        <v>0.13173639611354221</v>
      </c>
      <c r="D566" s="17">
        <v>0.19390944865680251</v>
      </c>
      <c r="E566" s="17">
        <v>0.14404685583117399</v>
      </c>
      <c r="F566" s="17">
        <v>0.13595107842565601</v>
      </c>
      <c r="G566" s="17">
        <v>0.1404174882880618</v>
      </c>
      <c r="H566" s="17">
        <v>8.613845930740531E-2</v>
      </c>
      <c r="I566" s="17">
        <v>0.1005840393470311</v>
      </c>
      <c r="K566" s="17">
        <v>0.1354701880773973</v>
      </c>
      <c r="L566" s="17">
        <v>0.1281020881433183</v>
      </c>
      <c r="N566" s="17">
        <v>9.8748074714216635E-2</v>
      </c>
      <c r="O566" s="17">
        <v>9.0405305707113498E-2</v>
      </c>
      <c r="P566" s="17">
        <v>0.14970734361710869</v>
      </c>
      <c r="Q566" s="17">
        <v>0.1501813622177145</v>
      </c>
      <c r="R566" s="17">
        <v>0.1197198722809429</v>
      </c>
      <c r="S566" s="17">
        <v>0.14909207482906389</v>
      </c>
      <c r="T566" s="17">
        <v>0.16502504693211309</v>
      </c>
      <c r="U566" s="17">
        <v>0.1485680224995316</v>
      </c>
      <c r="V566" s="17">
        <v>0.13853313713416299</v>
      </c>
      <c r="W566" s="17">
        <v>0.13114096887268289</v>
      </c>
      <c r="X566" s="17">
        <v>0.12361804836864899</v>
      </c>
      <c r="Y566" s="17">
        <v>0.11439567038648479</v>
      </c>
      <c r="AA566" s="17">
        <v>0.12853656660670609</v>
      </c>
      <c r="AB566" s="17">
        <v>0.16192296638793741</v>
      </c>
      <c r="AC566" s="17">
        <v>0.15266674257716531</v>
      </c>
      <c r="AD566" s="17">
        <v>0.1069349093954195</v>
      </c>
      <c r="AE566" s="17">
        <v>0.1053547263132143</v>
      </c>
      <c r="AF566" s="17">
        <v>6.8509379088194239E-2</v>
      </c>
      <c r="AG566" s="17">
        <v>0.18572239515633959</v>
      </c>
      <c r="AH566" s="17">
        <v>0.13747748610399721</v>
      </c>
      <c r="AI566" s="17">
        <v>0.13352619200314139</v>
      </c>
    </row>
    <row r="567" spans="2:35" ht="16" x14ac:dyDescent="0.2">
      <c r="B567" s="16" t="s">
        <v>218</v>
      </c>
      <c r="C567" s="17">
        <v>1.899698186848961E-2</v>
      </c>
      <c r="D567" s="17">
        <v>1.6234895989870018E-2</v>
      </c>
      <c r="E567" s="17">
        <v>3.3912821690695781E-2</v>
      </c>
      <c r="F567" s="17">
        <v>2.10135139772409E-2</v>
      </c>
      <c r="G567" s="17">
        <v>3.2766019013693533E-2</v>
      </c>
      <c r="H567" s="17">
        <v>3.8398187839726872E-3</v>
      </c>
      <c r="I567" s="17">
        <v>6.0212175846626921E-3</v>
      </c>
      <c r="K567" s="17">
        <v>1.427195086172782E-2</v>
      </c>
      <c r="L567" s="17">
        <v>2.3726933449217259E-2</v>
      </c>
      <c r="N567" s="17">
        <v>3.080836369314505E-2</v>
      </c>
      <c r="O567" s="17">
        <v>0</v>
      </c>
      <c r="P567" s="17">
        <v>1.0737091606864811E-2</v>
      </c>
      <c r="Q567" s="17">
        <v>0</v>
      </c>
      <c r="R567" s="17">
        <v>3.4092488456563853E-2</v>
      </c>
      <c r="S567" s="17">
        <v>1.7662022020287441E-2</v>
      </c>
      <c r="T567" s="17">
        <v>3.1586895123369978E-2</v>
      </c>
      <c r="U567" s="17">
        <v>2.2833656567250751E-2</v>
      </c>
      <c r="V567" s="17">
        <v>1.5359437677981719E-2</v>
      </c>
      <c r="W567" s="17">
        <v>1.8492183583386019E-2</v>
      </c>
      <c r="X567" s="17">
        <v>6.5650981981103858E-3</v>
      </c>
      <c r="Y567" s="17">
        <v>1.304644222731792E-2</v>
      </c>
      <c r="AA567" s="17">
        <v>1.221877299828718E-2</v>
      </c>
      <c r="AB567" s="17">
        <v>1.871945587664104E-2</v>
      </c>
      <c r="AC567" s="17">
        <v>1.4052671905168309E-2</v>
      </c>
      <c r="AD567" s="17">
        <v>2.0269255041420419E-2</v>
      </c>
      <c r="AE567" s="17">
        <v>1.0260077342841669E-2</v>
      </c>
      <c r="AF567" s="17">
        <v>3.3323768269463407E-2</v>
      </c>
      <c r="AG567" s="17">
        <v>3.5798685464686827E-2</v>
      </c>
      <c r="AH567" s="17">
        <v>6.0642516271864639E-3</v>
      </c>
      <c r="AI567" s="17">
        <v>7.081040921295402E-2</v>
      </c>
    </row>
    <row r="568" spans="2:35" ht="16" x14ac:dyDescent="0.2">
      <c r="B568" s="16" t="s">
        <v>219</v>
      </c>
      <c r="C568" s="17">
        <v>2.0910603192537021E-3</v>
      </c>
      <c r="D568" s="17">
        <v>0</v>
      </c>
      <c r="E568" s="17">
        <v>3.1035028337750201E-3</v>
      </c>
      <c r="F568" s="17">
        <v>5.997631379235366E-3</v>
      </c>
      <c r="G568" s="17">
        <v>3.179637183973765E-3</v>
      </c>
      <c r="H568" s="17">
        <v>0</v>
      </c>
      <c r="I568" s="17">
        <v>0</v>
      </c>
      <c r="K568" s="17">
        <v>2.173450491415391E-3</v>
      </c>
      <c r="L568" s="17">
        <v>2.0228752844782829E-3</v>
      </c>
      <c r="N568" s="17">
        <v>0</v>
      </c>
      <c r="O568" s="17">
        <v>0</v>
      </c>
      <c r="P568" s="17">
        <v>0</v>
      </c>
      <c r="Q568" s="17">
        <v>0</v>
      </c>
      <c r="R568" s="17">
        <v>9.583588516452286E-3</v>
      </c>
      <c r="S568" s="17">
        <v>0</v>
      </c>
      <c r="T568" s="17">
        <v>0</v>
      </c>
      <c r="U568" s="17">
        <v>5.4439269657779602E-3</v>
      </c>
      <c r="V568" s="17">
        <v>3.876314461600723E-3</v>
      </c>
      <c r="W568" s="17">
        <v>0</v>
      </c>
      <c r="X568" s="17">
        <v>0</v>
      </c>
      <c r="Y568" s="17">
        <v>0</v>
      </c>
      <c r="AA568" s="17">
        <v>0</v>
      </c>
      <c r="AB568" s="17">
        <v>8.0421931187267103E-3</v>
      </c>
      <c r="AC568" s="17">
        <v>0</v>
      </c>
      <c r="AD568" s="17">
        <v>0</v>
      </c>
      <c r="AE568" s="17">
        <v>0</v>
      </c>
      <c r="AF568" s="17">
        <v>0</v>
      </c>
      <c r="AG568" s="17">
        <v>7.4871087702152398E-3</v>
      </c>
      <c r="AH568" s="17">
        <v>0</v>
      </c>
      <c r="AI568" s="17">
        <v>0</v>
      </c>
    </row>
    <row r="569" spans="2:35" ht="16" x14ac:dyDescent="0.2">
      <c r="B569" s="16" t="s">
        <v>75</v>
      </c>
      <c r="C569" s="17">
        <v>5.7281376704755797E-2</v>
      </c>
      <c r="D569" s="17">
        <v>3.8912429443947412E-2</v>
      </c>
      <c r="E569" s="17">
        <v>3.0438218548216329E-2</v>
      </c>
      <c r="F569" s="17">
        <v>5.2268132458917947E-2</v>
      </c>
      <c r="G569" s="17">
        <v>4.2034247236931908E-2</v>
      </c>
      <c r="H569" s="17">
        <v>6.9954014338413167E-2</v>
      </c>
      <c r="I569" s="17">
        <v>9.9205761716478158E-2</v>
      </c>
      <c r="K569" s="17">
        <v>4.5021932736453947E-2</v>
      </c>
      <c r="L569" s="17">
        <v>6.960073973318151E-2</v>
      </c>
      <c r="N569" s="17">
        <v>6.1716128610186743E-2</v>
      </c>
      <c r="O569" s="17">
        <v>8.1833496130546565E-2</v>
      </c>
      <c r="P569" s="17">
        <v>7.2223314535801442E-2</v>
      </c>
      <c r="Q569" s="17">
        <v>5.8639928137336303E-2</v>
      </c>
      <c r="R569" s="17">
        <v>4.1012699557867981E-2</v>
      </c>
      <c r="S569" s="17">
        <v>6.7195582542936283E-2</v>
      </c>
      <c r="T569" s="17">
        <v>5.0381261581754357E-2</v>
      </c>
      <c r="U569" s="17">
        <v>5.1016766729127118E-2</v>
      </c>
      <c r="V569" s="17">
        <v>4.644661665450469E-2</v>
      </c>
      <c r="W569" s="17">
        <v>5.3559299895355197E-2</v>
      </c>
      <c r="X569" s="17">
        <v>0.1044995595535336</v>
      </c>
      <c r="Y569" s="17">
        <v>3.9026563950599273E-2</v>
      </c>
      <c r="AA569" s="17">
        <v>4.759295444032903E-2</v>
      </c>
      <c r="AB569" s="17">
        <v>4.4043384703842781E-2</v>
      </c>
      <c r="AC569" s="17">
        <v>4.3310954843394318E-2</v>
      </c>
      <c r="AD569" s="17">
        <v>3.5346708990482742E-2</v>
      </c>
      <c r="AE569" s="17">
        <v>3.817995404069225E-2</v>
      </c>
      <c r="AF569" s="17">
        <v>7.0750008371778569E-2</v>
      </c>
      <c r="AG569" s="17">
        <v>0.13283996641291171</v>
      </c>
      <c r="AH569" s="17">
        <v>0.15536146096195669</v>
      </c>
      <c r="AI569" s="17">
        <v>1.8433218795477459E-2</v>
      </c>
    </row>
    <row r="571" spans="2:35" ht="96" x14ac:dyDescent="0.2">
      <c r="B571" s="14" t="s">
        <v>220</v>
      </c>
    </row>
    <row r="572" spans="2:35" ht="16" x14ac:dyDescent="0.2">
      <c r="B572" s="15" t="s">
        <v>16</v>
      </c>
    </row>
    <row r="573" spans="2:35" ht="16" x14ac:dyDescent="0.2">
      <c r="B573" s="16" t="s">
        <v>215</v>
      </c>
      <c r="C573" s="17">
        <v>0.47431456580050368</v>
      </c>
      <c r="D573" s="17">
        <v>0.46090048735011457</v>
      </c>
      <c r="E573" s="17">
        <v>0.44568535514956908</v>
      </c>
      <c r="F573" s="17">
        <v>0.44056393492429152</v>
      </c>
      <c r="G573" s="17">
        <v>0.48535316144229901</v>
      </c>
      <c r="H573" s="17">
        <v>0.55903440027284834</v>
      </c>
      <c r="I573" s="17">
        <v>0.46814852383056682</v>
      </c>
      <c r="K573" s="17">
        <v>0.47614940285581481</v>
      </c>
      <c r="L573" s="17">
        <v>0.47276650663570829</v>
      </c>
      <c r="N573" s="17">
        <v>0.51747298142259157</v>
      </c>
      <c r="O573" s="17">
        <v>0.55151235770340246</v>
      </c>
      <c r="P573" s="17">
        <v>0.50155646053441849</v>
      </c>
      <c r="Q573" s="17">
        <v>0.40353919849542402</v>
      </c>
      <c r="R573" s="17">
        <v>0.43610490064229751</v>
      </c>
      <c r="S573" s="17">
        <v>0.48850749419118161</v>
      </c>
      <c r="T573" s="17">
        <v>0.42389012893688388</v>
      </c>
      <c r="U573" s="17">
        <v>0.46850946901092111</v>
      </c>
      <c r="V573" s="17">
        <v>0.44743815826562539</v>
      </c>
      <c r="W573" s="17">
        <v>0.48596987813092218</v>
      </c>
      <c r="X573" s="17">
        <v>0.47682577286471578</v>
      </c>
      <c r="Y573" s="17">
        <v>0.52364927902405334</v>
      </c>
      <c r="AA573" s="17">
        <v>0.47976455425139553</v>
      </c>
      <c r="AB573" s="17">
        <v>0.45587707587470372</v>
      </c>
      <c r="AC573" s="17">
        <v>0.53718012241739854</v>
      </c>
      <c r="AD573" s="17">
        <v>0.49974500085266371</v>
      </c>
      <c r="AE573" s="17">
        <v>0.48889923141662572</v>
      </c>
      <c r="AF573" s="17">
        <v>0.6026568503371057</v>
      </c>
      <c r="AG573" s="17">
        <v>0.41077857474143908</v>
      </c>
      <c r="AH573" s="17">
        <v>0.39908876572274121</v>
      </c>
      <c r="AI573" s="17">
        <v>0.44268742772753727</v>
      </c>
    </row>
    <row r="574" spans="2:35" ht="16" x14ac:dyDescent="0.2">
      <c r="B574" s="16" t="s">
        <v>216</v>
      </c>
      <c r="C574" s="17">
        <v>0.32209705326598992</v>
      </c>
      <c r="D574" s="17">
        <v>0.27753394160980088</v>
      </c>
      <c r="E574" s="17">
        <v>0.33721880729956372</v>
      </c>
      <c r="F574" s="17">
        <v>0.33274364668780648</v>
      </c>
      <c r="G574" s="17">
        <v>0.30939413278057348</v>
      </c>
      <c r="H574" s="17">
        <v>0.33032248553559679</v>
      </c>
      <c r="I574" s="17">
        <v>0.33556335839153101</v>
      </c>
      <c r="K574" s="17">
        <v>0.33911099900429409</v>
      </c>
      <c r="L574" s="17">
        <v>0.30577349024932488</v>
      </c>
      <c r="N574" s="17">
        <v>0.34380421811450951</v>
      </c>
      <c r="O574" s="17">
        <v>0.24747941042325369</v>
      </c>
      <c r="P574" s="17">
        <v>0.29910752535107349</v>
      </c>
      <c r="Q574" s="17">
        <v>0.34808147227331288</v>
      </c>
      <c r="R574" s="17">
        <v>0.36682417396309031</v>
      </c>
      <c r="S574" s="17">
        <v>0.28312955966147307</v>
      </c>
      <c r="T574" s="17">
        <v>0.32447062699311202</v>
      </c>
      <c r="U574" s="17">
        <v>0.27036728967053991</v>
      </c>
      <c r="V574" s="17">
        <v>0.32491702897874131</v>
      </c>
      <c r="W574" s="17">
        <v>0.34652003441962781</v>
      </c>
      <c r="X574" s="17">
        <v>0.30585492674996712</v>
      </c>
      <c r="Y574" s="17">
        <v>0.33095192581074889</v>
      </c>
      <c r="AA574" s="17">
        <v>0.38507530930331069</v>
      </c>
      <c r="AB574" s="17">
        <v>0.31055390076173078</v>
      </c>
      <c r="AC574" s="17">
        <v>0.29050830909157122</v>
      </c>
      <c r="AD574" s="17">
        <v>0.28201186801336448</v>
      </c>
      <c r="AE574" s="17">
        <v>0.36680655822386687</v>
      </c>
      <c r="AF574" s="17">
        <v>0.31016906312491099</v>
      </c>
      <c r="AG574" s="17">
        <v>0.18885423149105829</v>
      </c>
      <c r="AH574" s="17">
        <v>0.31194579450254889</v>
      </c>
      <c r="AI574" s="17">
        <v>0.34658180573060049</v>
      </c>
    </row>
    <row r="575" spans="2:35" ht="16" x14ac:dyDescent="0.2">
      <c r="B575" s="16" t="s">
        <v>217</v>
      </c>
      <c r="C575" s="17">
        <v>0.1242237350459192</v>
      </c>
      <c r="D575" s="17">
        <v>0.1965068759648588</v>
      </c>
      <c r="E575" s="17">
        <v>0.1602954905349912</v>
      </c>
      <c r="F575" s="17">
        <v>0.1338825104639311</v>
      </c>
      <c r="G575" s="17">
        <v>0.14555783230975561</v>
      </c>
      <c r="H575" s="17">
        <v>5.1710584723454509E-2</v>
      </c>
      <c r="I575" s="17">
        <v>7.0392993746515878E-2</v>
      </c>
      <c r="K575" s="17">
        <v>0.1196961412691762</v>
      </c>
      <c r="L575" s="17">
        <v>0.1276307212669201</v>
      </c>
      <c r="N575" s="17">
        <v>6.6446118979662475E-2</v>
      </c>
      <c r="O575" s="17">
        <v>0.1229181468441468</v>
      </c>
      <c r="P575" s="17">
        <v>0.1081398539769383</v>
      </c>
      <c r="Q575" s="17">
        <v>0.18965513884026769</v>
      </c>
      <c r="R575" s="17">
        <v>0.12501126834246559</v>
      </c>
      <c r="S575" s="17">
        <v>0.1244510034931038</v>
      </c>
      <c r="T575" s="17">
        <v>0.15169352650952381</v>
      </c>
      <c r="U575" s="17">
        <v>0.16671214277480251</v>
      </c>
      <c r="V575" s="17">
        <v>0.16406591965407619</v>
      </c>
      <c r="W575" s="17">
        <v>0.1047954807436704</v>
      </c>
      <c r="X575" s="17">
        <v>9.809173671586098E-2</v>
      </c>
      <c r="Y575" s="17">
        <v>8.6443928160742464E-2</v>
      </c>
      <c r="AA575" s="17">
        <v>7.7714768086072222E-2</v>
      </c>
      <c r="AB575" s="17">
        <v>0.1556870243872531</v>
      </c>
      <c r="AC575" s="17">
        <v>0.1089460683353999</v>
      </c>
      <c r="AD575" s="17">
        <v>0.13671408329417489</v>
      </c>
      <c r="AE575" s="17">
        <v>9.9190620902594631E-2</v>
      </c>
      <c r="AF575" s="17">
        <v>3.3429609630188192E-2</v>
      </c>
      <c r="AG575" s="17">
        <v>0.21199983543772041</v>
      </c>
      <c r="AH575" s="17">
        <v>0.1277089643497068</v>
      </c>
      <c r="AI575" s="17">
        <v>0.1627610486279705</v>
      </c>
    </row>
    <row r="576" spans="2:35" ht="16" x14ac:dyDescent="0.2">
      <c r="B576" s="16" t="s">
        <v>218</v>
      </c>
      <c r="C576" s="17">
        <v>1.454747852510372E-2</v>
      </c>
      <c r="D576" s="17">
        <v>2.2969378105820028E-2</v>
      </c>
      <c r="E576" s="17">
        <v>2.7100041162910111E-2</v>
      </c>
      <c r="F576" s="17">
        <v>3.3807534694798379E-2</v>
      </c>
      <c r="G576" s="17">
        <v>5.8409434818108268E-3</v>
      </c>
      <c r="H576" s="17">
        <v>0</v>
      </c>
      <c r="I576" s="17">
        <v>0</v>
      </c>
      <c r="K576" s="17">
        <v>1.4242504952161851E-2</v>
      </c>
      <c r="L576" s="17">
        <v>1.4931361753690871E-2</v>
      </c>
      <c r="N576" s="17">
        <v>1.2112340839279459E-2</v>
      </c>
      <c r="O576" s="17">
        <v>0</v>
      </c>
      <c r="P576" s="17">
        <v>1.986861845301351E-2</v>
      </c>
      <c r="Q576" s="17">
        <v>1.2226181172387159E-2</v>
      </c>
      <c r="R576" s="17">
        <v>1.352241619764157E-2</v>
      </c>
      <c r="S576" s="17">
        <v>1.122150366109423E-2</v>
      </c>
      <c r="T576" s="17">
        <v>4.2754439238024897E-2</v>
      </c>
      <c r="U576" s="17">
        <v>1.6092239989172651E-2</v>
      </c>
      <c r="V576" s="17">
        <v>1.9020160109322889E-2</v>
      </c>
      <c r="W576" s="17">
        <v>1.5047874465014941E-2</v>
      </c>
      <c r="X576" s="17">
        <v>0</v>
      </c>
      <c r="Y576" s="17">
        <v>5.9013330700358538E-3</v>
      </c>
      <c r="AA576" s="17">
        <v>7.6977193855626933E-3</v>
      </c>
      <c r="AB576" s="17">
        <v>1.6201544328167759E-2</v>
      </c>
      <c r="AC576" s="17">
        <v>1.3275082418890629E-2</v>
      </c>
      <c r="AD576" s="17">
        <v>2.6986498633134352E-2</v>
      </c>
      <c r="AE576" s="17">
        <v>8.4549390046775204E-3</v>
      </c>
      <c r="AF576" s="17">
        <v>0</v>
      </c>
      <c r="AG576" s="17">
        <v>2.9490123954550789E-2</v>
      </c>
      <c r="AH576" s="17">
        <v>6.0642516271864639E-3</v>
      </c>
      <c r="AI576" s="17">
        <v>2.8577040497299391E-2</v>
      </c>
    </row>
    <row r="577" spans="2:35" ht="16" x14ac:dyDescent="0.2">
      <c r="B577" s="16" t="s">
        <v>219</v>
      </c>
      <c r="C577" s="17">
        <v>7.0165170841045852E-3</v>
      </c>
      <c r="D577" s="17">
        <v>9.8698138884978116E-3</v>
      </c>
      <c r="E577" s="17">
        <v>6.0160793288701773E-3</v>
      </c>
      <c r="F577" s="17">
        <v>1.1968643467774881E-2</v>
      </c>
      <c r="G577" s="17">
        <v>8.6676121626906664E-3</v>
      </c>
      <c r="H577" s="17">
        <v>0</v>
      </c>
      <c r="I577" s="17">
        <v>5.2693411719732311E-3</v>
      </c>
      <c r="K577" s="17">
        <v>7.1011192481908554E-3</v>
      </c>
      <c r="L577" s="17">
        <v>6.9752290111912748E-3</v>
      </c>
      <c r="N577" s="17">
        <v>0</v>
      </c>
      <c r="O577" s="17">
        <v>1.528069718938547E-2</v>
      </c>
      <c r="P577" s="17">
        <v>0</v>
      </c>
      <c r="Q577" s="17">
        <v>0</v>
      </c>
      <c r="R577" s="17">
        <v>4.7951877409442472E-3</v>
      </c>
      <c r="S577" s="17">
        <v>5.6216051059198449E-3</v>
      </c>
      <c r="T577" s="17">
        <v>1.5027692344904829E-2</v>
      </c>
      <c r="U577" s="17">
        <v>3.2856172560130063E-2</v>
      </c>
      <c r="V577" s="17">
        <v>3.876314461600723E-3</v>
      </c>
      <c r="W577" s="17">
        <v>3.509580846107072E-3</v>
      </c>
      <c r="X577" s="17">
        <v>7.0999845495772493E-3</v>
      </c>
      <c r="Y577" s="17">
        <v>0</v>
      </c>
      <c r="AA577" s="17">
        <v>0</v>
      </c>
      <c r="AB577" s="17">
        <v>1.2975937029597571E-2</v>
      </c>
      <c r="AC577" s="17">
        <v>0</v>
      </c>
      <c r="AD577" s="17">
        <v>4.5883654577769132E-3</v>
      </c>
      <c r="AE577" s="17">
        <v>4.1293504573393664E-3</v>
      </c>
      <c r="AF577" s="17">
        <v>0</v>
      </c>
      <c r="AG577" s="17">
        <v>2.7863056393654721E-2</v>
      </c>
      <c r="AH577" s="17">
        <v>5.3672394398053486E-3</v>
      </c>
      <c r="AI577" s="17">
        <v>1.020438979772033E-2</v>
      </c>
    </row>
    <row r="578" spans="2:35" ht="16" x14ac:dyDescent="0.2">
      <c r="B578" s="16" t="s">
        <v>75</v>
      </c>
      <c r="C578" s="17">
        <v>5.7800650278378843E-2</v>
      </c>
      <c r="D578" s="17">
        <v>3.2219503080907777E-2</v>
      </c>
      <c r="E578" s="17">
        <v>2.3684226524095742E-2</v>
      </c>
      <c r="F578" s="17">
        <v>4.7033729761397539E-2</v>
      </c>
      <c r="G578" s="17">
        <v>4.5186317822870442E-2</v>
      </c>
      <c r="H578" s="17">
        <v>5.8932529468100223E-2</v>
      </c>
      <c r="I578" s="17">
        <v>0.120625782859413</v>
      </c>
      <c r="K578" s="17">
        <v>4.3699832670362287E-2</v>
      </c>
      <c r="L578" s="17">
        <v>7.1922691083164653E-2</v>
      </c>
      <c r="N578" s="17">
        <v>6.0164340643956933E-2</v>
      </c>
      <c r="O578" s="17">
        <v>6.2809387839811645E-2</v>
      </c>
      <c r="P578" s="17">
        <v>7.1327541684556323E-2</v>
      </c>
      <c r="Q578" s="17">
        <v>4.6498009218608499E-2</v>
      </c>
      <c r="R578" s="17">
        <v>5.3742053113560742E-2</v>
      </c>
      <c r="S578" s="17">
        <v>8.7068833887227373E-2</v>
      </c>
      <c r="T578" s="17">
        <v>4.2163585977550787E-2</v>
      </c>
      <c r="U578" s="17">
        <v>4.546268599443392E-2</v>
      </c>
      <c r="V578" s="17">
        <v>4.0682418530633348E-2</v>
      </c>
      <c r="W578" s="17">
        <v>4.4157151394657541E-2</v>
      </c>
      <c r="X578" s="17">
        <v>0.11212757911987881</v>
      </c>
      <c r="Y578" s="17">
        <v>5.3053533934419493E-2</v>
      </c>
      <c r="AA578" s="17">
        <v>4.9747648973658853E-2</v>
      </c>
      <c r="AB578" s="17">
        <v>4.8704517618546952E-2</v>
      </c>
      <c r="AC578" s="17">
        <v>5.0090417736739723E-2</v>
      </c>
      <c r="AD578" s="17">
        <v>4.9954183748885828E-2</v>
      </c>
      <c r="AE578" s="17">
        <v>3.2519299994895952E-2</v>
      </c>
      <c r="AF578" s="17">
        <v>5.3744476907795387E-2</v>
      </c>
      <c r="AG578" s="17">
        <v>0.13101417798157669</v>
      </c>
      <c r="AH578" s="17">
        <v>0.14982498435801131</v>
      </c>
      <c r="AI578" s="17">
        <v>9.1882876188718009E-3</v>
      </c>
    </row>
    <row r="580" spans="2:35" ht="64" x14ac:dyDescent="0.2">
      <c r="B580" s="14" t="s">
        <v>221</v>
      </c>
    </row>
    <row r="581" spans="2:35" ht="16" x14ac:dyDescent="0.2">
      <c r="B581" s="15" t="s">
        <v>16</v>
      </c>
    </row>
    <row r="582" spans="2:35" ht="16" x14ac:dyDescent="0.2">
      <c r="B582" s="16" t="s">
        <v>202</v>
      </c>
      <c r="C582" s="17">
        <v>0.70067068142043409</v>
      </c>
      <c r="D582" s="17">
        <v>0.71925842269339058</v>
      </c>
      <c r="E582" s="17">
        <v>0.73599557851124131</v>
      </c>
      <c r="F582" s="17">
        <v>0.69185041532309532</v>
      </c>
      <c r="G582" s="17">
        <v>0.73029011429772595</v>
      </c>
      <c r="H582" s="17">
        <v>0.73218135650255456</v>
      </c>
      <c r="I582" s="17">
        <v>0.6217114652286666</v>
      </c>
      <c r="K582" s="17">
        <v>0.72977782701092997</v>
      </c>
      <c r="L582" s="17">
        <v>0.67295117160665541</v>
      </c>
      <c r="N582" s="17">
        <v>0.70382145247202388</v>
      </c>
      <c r="O582" s="17">
        <v>0.68744049745304703</v>
      </c>
      <c r="P582" s="17">
        <v>0.67672051884335249</v>
      </c>
      <c r="Q582" s="17">
        <v>0.62444118685180361</v>
      </c>
      <c r="R582" s="17">
        <v>0.77524883842155723</v>
      </c>
      <c r="S582" s="17">
        <v>0.71314393964818112</v>
      </c>
      <c r="T582" s="17">
        <v>0.66286588074994823</v>
      </c>
      <c r="U582" s="17">
        <v>0.65052314012166834</v>
      </c>
      <c r="V582" s="17">
        <v>0.73630531594136661</v>
      </c>
      <c r="W582" s="17">
        <v>0.71537356236471739</v>
      </c>
      <c r="X582" s="17">
        <v>0.67571088398027923</v>
      </c>
      <c r="Y582" s="17">
        <v>0.67169037555434563</v>
      </c>
      <c r="AA582" s="17">
        <v>0.69176365936814821</v>
      </c>
      <c r="AB582" s="17">
        <v>0.72735002848360841</v>
      </c>
      <c r="AC582" s="17">
        <v>0.7212703958618919</v>
      </c>
      <c r="AD582" s="17">
        <v>0.73290538268468686</v>
      </c>
      <c r="AE582" s="17">
        <v>0.72321351675284429</v>
      </c>
      <c r="AF582" s="17">
        <v>0.71113115203775057</v>
      </c>
      <c r="AG582" s="17">
        <v>0.57532827851663293</v>
      </c>
      <c r="AH582" s="17">
        <v>0.58705586011301325</v>
      </c>
      <c r="AI582" s="17">
        <v>0.76501603869177126</v>
      </c>
    </row>
    <row r="583" spans="2:35" ht="16" x14ac:dyDescent="0.2">
      <c r="B583" s="16" t="s">
        <v>203</v>
      </c>
      <c r="C583" s="17">
        <v>0.2993293185795658</v>
      </c>
      <c r="D583" s="17">
        <v>0.28074157730660931</v>
      </c>
      <c r="E583" s="17">
        <v>0.26400442148875869</v>
      </c>
      <c r="F583" s="17">
        <v>0.30814958467690462</v>
      </c>
      <c r="G583" s="17">
        <v>0.26970988570227411</v>
      </c>
      <c r="H583" s="17">
        <v>0.2678186434974455</v>
      </c>
      <c r="I583" s="17">
        <v>0.3782885347713334</v>
      </c>
      <c r="K583" s="17">
        <v>0.27022217298906998</v>
      </c>
      <c r="L583" s="17">
        <v>0.3270488283933447</v>
      </c>
      <c r="N583" s="17">
        <v>0.29617854752797601</v>
      </c>
      <c r="O583" s="17">
        <v>0.31255950254695303</v>
      </c>
      <c r="P583" s="17">
        <v>0.32327948115664779</v>
      </c>
      <c r="Q583" s="17">
        <v>0.37555881314819672</v>
      </c>
      <c r="R583" s="17">
        <v>0.22475116157844269</v>
      </c>
      <c r="S583" s="17">
        <v>0.28685606035181882</v>
      </c>
      <c r="T583" s="17">
        <v>0.33713411925005182</v>
      </c>
      <c r="U583" s="17">
        <v>0.34947685987833171</v>
      </c>
      <c r="V583" s="17">
        <v>0.26369468405863322</v>
      </c>
      <c r="W583" s="17">
        <v>0.28462643763528261</v>
      </c>
      <c r="X583" s="17">
        <v>0.32428911601972082</v>
      </c>
      <c r="Y583" s="17">
        <v>0.32830962444565431</v>
      </c>
      <c r="AA583" s="17">
        <v>0.30823634063185179</v>
      </c>
      <c r="AB583" s="17">
        <v>0.27264997151639159</v>
      </c>
      <c r="AC583" s="17">
        <v>0.27872960413810799</v>
      </c>
      <c r="AD583" s="17">
        <v>0.2670946173153132</v>
      </c>
      <c r="AE583" s="17">
        <v>0.2767864832471556</v>
      </c>
      <c r="AF583" s="17">
        <v>0.28886884796224982</v>
      </c>
      <c r="AG583" s="17">
        <v>0.42467172148336718</v>
      </c>
      <c r="AH583" s="17">
        <v>0.41294413988698692</v>
      </c>
      <c r="AI583" s="17">
        <v>0.23498396130822871</v>
      </c>
    </row>
    <row r="585" spans="2:35" ht="64" x14ac:dyDescent="0.2">
      <c r="B585" s="14" t="s">
        <v>222</v>
      </c>
    </row>
    <row r="586" spans="2:35" ht="16" x14ac:dyDescent="0.2">
      <c r="B586" s="15" t="s">
        <v>16</v>
      </c>
    </row>
    <row r="587" spans="2:35" ht="16" x14ac:dyDescent="0.2">
      <c r="B587" s="16" t="s">
        <v>202</v>
      </c>
      <c r="C587" s="17">
        <v>0.43421398888875079</v>
      </c>
      <c r="D587" s="17">
        <v>0.50503455783740203</v>
      </c>
      <c r="E587" s="17">
        <v>0.53647430484634417</v>
      </c>
      <c r="F587" s="17">
        <v>0.49094186554753838</v>
      </c>
      <c r="G587" s="17">
        <v>0.43641666986503658</v>
      </c>
      <c r="H587" s="17">
        <v>0.39856661882854438</v>
      </c>
      <c r="I587" s="17">
        <v>0.2805059476448189</v>
      </c>
      <c r="K587" s="17">
        <v>0.42814377389550179</v>
      </c>
      <c r="L587" s="17">
        <v>0.44009073803971999</v>
      </c>
      <c r="N587" s="17">
        <v>0.4207048810116355</v>
      </c>
      <c r="O587" s="17">
        <v>0.35887754604759292</v>
      </c>
      <c r="P587" s="17">
        <v>0.43809458352670899</v>
      </c>
      <c r="Q587" s="17">
        <v>0.35171395463925209</v>
      </c>
      <c r="R587" s="17">
        <v>0.47995916552231632</v>
      </c>
      <c r="S587" s="17">
        <v>0.48393208103091118</v>
      </c>
      <c r="T587" s="17">
        <v>0.4343014563359443</v>
      </c>
      <c r="U587" s="17">
        <v>0.43826248811848079</v>
      </c>
      <c r="V587" s="17">
        <v>0.49774837302436542</v>
      </c>
      <c r="W587" s="17">
        <v>0.4038612932527933</v>
      </c>
      <c r="X587" s="17">
        <v>0.40567647760282483</v>
      </c>
      <c r="Y587" s="17">
        <v>0.37337902629201519</v>
      </c>
      <c r="AA587" s="17">
        <v>0.41923004860610319</v>
      </c>
      <c r="AB587" s="17">
        <v>0.49815094699275447</v>
      </c>
      <c r="AC587" s="17">
        <v>0.38425391901357431</v>
      </c>
      <c r="AD587" s="17">
        <v>0.4541801960039723</v>
      </c>
      <c r="AE587" s="17">
        <v>0.43303800925079011</v>
      </c>
      <c r="AF587" s="17">
        <v>0.44011250125439838</v>
      </c>
      <c r="AG587" s="17">
        <v>0.3096967200336444</v>
      </c>
      <c r="AH587" s="17">
        <v>0.39860533317582569</v>
      </c>
      <c r="AI587" s="17">
        <v>0.48551855092857882</v>
      </c>
    </row>
    <row r="588" spans="2:35" ht="16" x14ac:dyDescent="0.2">
      <c r="B588" s="16" t="s">
        <v>203</v>
      </c>
      <c r="C588" s="17">
        <v>0.56578601111124915</v>
      </c>
      <c r="D588" s="17">
        <v>0.49496544216259791</v>
      </c>
      <c r="E588" s="17">
        <v>0.46352569515365583</v>
      </c>
      <c r="F588" s="17">
        <v>0.50905813445246173</v>
      </c>
      <c r="G588" s="17">
        <v>0.56358333013496342</v>
      </c>
      <c r="H588" s="17">
        <v>0.60143338117145551</v>
      </c>
      <c r="I588" s="17">
        <v>0.71949405235518116</v>
      </c>
      <c r="K588" s="17">
        <v>0.57185622610449827</v>
      </c>
      <c r="L588" s="17">
        <v>0.55990926196028001</v>
      </c>
      <c r="N588" s="17">
        <v>0.57929511898836428</v>
      </c>
      <c r="O588" s="17">
        <v>0.64112245395240719</v>
      </c>
      <c r="P588" s="17">
        <v>0.56190541647329129</v>
      </c>
      <c r="Q588" s="17">
        <v>0.64828604536074819</v>
      </c>
      <c r="R588" s="17">
        <v>0.52004083447768357</v>
      </c>
      <c r="S588" s="17">
        <v>0.51606791896908866</v>
      </c>
      <c r="T588" s="17">
        <v>0.5656985436640557</v>
      </c>
      <c r="U588" s="17">
        <v>0.56173751188151921</v>
      </c>
      <c r="V588" s="17">
        <v>0.50225162697563441</v>
      </c>
      <c r="W588" s="17">
        <v>0.59613870674720659</v>
      </c>
      <c r="X588" s="17">
        <v>0.59432352239717512</v>
      </c>
      <c r="Y588" s="17">
        <v>0.62662097370798486</v>
      </c>
      <c r="AA588" s="17">
        <v>0.58076995139389664</v>
      </c>
      <c r="AB588" s="17">
        <v>0.50184905300724536</v>
      </c>
      <c r="AC588" s="17">
        <v>0.61574608098642569</v>
      </c>
      <c r="AD588" s="17">
        <v>0.5458198039960277</v>
      </c>
      <c r="AE588" s="17">
        <v>0.56696199074920994</v>
      </c>
      <c r="AF588" s="17">
        <v>0.55988749874560184</v>
      </c>
      <c r="AG588" s="17">
        <v>0.69030327996635554</v>
      </c>
      <c r="AH588" s="17">
        <v>0.60139466682417442</v>
      </c>
      <c r="AI588" s="17">
        <v>0.51448144907142102</v>
      </c>
    </row>
    <row r="590" spans="2:35" ht="96" x14ac:dyDescent="0.2">
      <c r="B590" s="14" t="s">
        <v>223</v>
      </c>
    </row>
    <row r="591" spans="2:35" ht="16" x14ac:dyDescent="0.2">
      <c r="B591" s="15" t="s">
        <v>16</v>
      </c>
    </row>
    <row r="592" spans="2:35" ht="16" x14ac:dyDescent="0.2">
      <c r="B592" s="16" t="s">
        <v>202</v>
      </c>
      <c r="C592" s="17">
        <v>0.28224243174805452</v>
      </c>
      <c r="D592" s="17">
        <v>0.3918848408659199</v>
      </c>
      <c r="E592" s="17">
        <v>0.36773688752274242</v>
      </c>
      <c r="F592" s="17">
        <v>0.32816423639730991</v>
      </c>
      <c r="G592" s="17">
        <v>0.28987549296317561</v>
      </c>
      <c r="H592" s="17">
        <v>0.2044722878964535</v>
      </c>
      <c r="I592" s="17">
        <v>0.14890387466601979</v>
      </c>
      <c r="K592" s="17">
        <v>0.28639799110869518</v>
      </c>
      <c r="L592" s="17">
        <v>0.27719934866015888</v>
      </c>
      <c r="N592" s="17">
        <v>0.2874882176501814</v>
      </c>
      <c r="O592" s="17">
        <v>0.18023795901966949</v>
      </c>
      <c r="P592" s="17">
        <v>0.32075074447546548</v>
      </c>
      <c r="Q592" s="17">
        <v>0.21840553842061189</v>
      </c>
      <c r="R592" s="17">
        <v>0.33784407507866537</v>
      </c>
      <c r="S592" s="17">
        <v>0.30905828274512548</v>
      </c>
      <c r="T592" s="17">
        <v>0.25274932207818152</v>
      </c>
      <c r="U592" s="17">
        <v>0.3090716786076303</v>
      </c>
      <c r="V592" s="17">
        <v>0.32042250645987053</v>
      </c>
      <c r="W592" s="17">
        <v>0.2496133294755567</v>
      </c>
      <c r="X592" s="17">
        <v>0.24264041335724931</v>
      </c>
      <c r="Y592" s="17">
        <v>0.24495164611447109</v>
      </c>
      <c r="AA592" s="17">
        <v>0.25110912521052609</v>
      </c>
      <c r="AB592" s="17">
        <v>0.3219510033060265</v>
      </c>
      <c r="AC592" s="17">
        <v>0.25956720105884712</v>
      </c>
      <c r="AD592" s="17">
        <v>0.26525621579092679</v>
      </c>
      <c r="AE592" s="17">
        <v>0.28951697851888819</v>
      </c>
      <c r="AF592" s="17">
        <v>0.27050066669612488</v>
      </c>
      <c r="AG592" s="17">
        <v>0.25876701465672591</v>
      </c>
      <c r="AH592" s="17">
        <v>0.25648349504574403</v>
      </c>
      <c r="AI592" s="17">
        <v>0.33358359879693888</v>
      </c>
    </row>
    <row r="593" spans="2:35" ht="16" x14ac:dyDescent="0.2">
      <c r="B593" s="16" t="s">
        <v>203</v>
      </c>
      <c r="C593" s="17">
        <v>0.71775756825194537</v>
      </c>
      <c r="D593" s="17">
        <v>0.6081151591340801</v>
      </c>
      <c r="E593" s="17">
        <v>0.63226311247725753</v>
      </c>
      <c r="F593" s="17">
        <v>0.67183576360269026</v>
      </c>
      <c r="G593" s="17">
        <v>0.7101245070368245</v>
      </c>
      <c r="H593" s="17">
        <v>0.79552771210354645</v>
      </c>
      <c r="I593" s="17">
        <v>0.85109612533398016</v>
      </c>
      <c r="K593" s="17">
        <v>0.71360200889130476</v>
      </c>
      <c r="L593" s="17">
        <v>0.72280065133984117</v>
      </c>
      <c r="N593" s="17">
        <v>0.71251178234981838</v>
      </c>
      <c r="O593" s="17">
        <v>0.81976204098033056</v>
      </c>
      <c r="P593" s="17">
        <v>0.67924925552453463</v>
      </c>
      <c r="Q593" s="17">
        <v>0.78159446157938839</v>
      </c>
      <c r="R593" s="17">
        <v>0.66215592492133468</v>
      </c>
      <c r="S593" s="17">
        <v>0.69094171725487441</v>
      </c>
      <c r="T593" s="17">
        <v>0.74725067792181865</v>
      </c>
      <c r="U593" s="17">
        <v>0.6909283213923697</v>
      </c>
      <c r="V593" s="17">
        <v>0.6795774935401292</v>
      </c>
      <c r="W593" s="17">
        <v>0.75038667052444341</v>
      </c>
      <c r="X593" s="17">
        <v>0.7573595866427506</v>
      </c>
      <c r="Y593" s="17">
        <v>0.75504835388552882</v>
      </c>
      <c r="AA593" s="17">
        <v>0.7488908747894738</v>
      </c>
      <c r="AB593" s="17">
        <v>0.67804899669397345</v>
      </c>
      <c r="AC593" s="17">
        <v>0.74043279894115299</v>
      </c>
      <c r="AD593" s="17">
        <v>0.73474378420907327</v>
      </c>
      <c r="AE593" s="17">
        <v>0.71048302148111175</v>
      </c>
      <c r="AF593" s="17">
        <v>0.72949933330387529</v>
      </c>
      <c r="AG593" s="17">
        <v>0.7412329853432742</v>
      </c>
      <c r="AH593" s="17">
        <v>0.74351650495425603</v>
      </c>
      <c r="AI593" s="17">
        <v>0.666416401203061</v>
      </c>
    </row>
    <row r="595" spans="2:35" ht="80" x14ac:dyDescent="0.2">
      <c r="B595" s="14" t="s">
        <v>224</v>
      </c>
    </row>
    <row r="596" spans="2:35" ht="16" x14ac:dyDescent="0.2">
      <c r="B596" s="15" t="s">
        <v>16</v>
      </c>
    </row>
    <row r="597" spans="2:35" ht="16" x14ac:dyDescent="0.2">
      <c r="B597" s="16" t="s">
        <v>202</v>
      </c>
      <c r="C597" s="17">
        <v>0.25285551184205912</v>
      </c>
      <c r="D597" s="17">
        <v>0.33376526745183183</v>
      </c>
      <c r="E597" s="17">
        <v>0.33196169989142571</v>
      </c>
      <c r="F597" s="17">
        <v>0.32421080740494379</v>
      </c>
      <c r="G597" s="17">
        <v>0.24848753604727741</v>
      </c>
      <c r="H597" s="17">
        <v>0.1769344970625748</v>
      </c>
      <c r="I597" s="17">
        <v>0.13164055022572871</v>
      </c>
      <c r="K597" s="17">
        <v>0.25084992389266869</v>
      </c>
      <c r="L597" s="17">
        <v>0.25457793557487912</v>
      </c>
      <c r="N597" s="17">
        <v>0.24074089267251469</v>
      </c>
      <c r="O597" s="17">
        <v>0.15118380121805269</v>
      </c>
      <c r="P597" s="17">
        <v>0.22609116118085601</v>
      </c>
      <c r="Q597" s="17">
        <v>0.2045111218632297</v>
      </c>
      <c r="R597" s="17">
        <v>0.33636528109366581</v>
      </c>
      <c r="S597" s="17">
        <v>0.27294415584948789</v>
      </c>
      <c r="T597" s="17">
        <v>0.27192904714549188</v>
      </c>
      <c r="U597" s="17">
        <v>0.29910436518212241</v>
      </c>
      <c r="V597" s="17">
        <v>0.27689410146694171</v>
      </c>
      <c r="W597" s="17">
        <v>0.23575207884412849</v>
      </c>
      <c r="X597" s="17">
        <v>0.24992499510875249</v>
      </c>
      <c r="Y597" s="17">
        <v>0.14396911906617091</v>
      </c>
      <c r="AA597" s="17">
        <v>0.2405504248469057</v>
      </c>
      <c r="AB597" s="17">
        <v>0.29689211478887578</v>
      </c>
      <c r="AC597" s="17">
        <v>0.22786345148546069</v>
      </c>
      <c r="AD597" s="17">
        <v>0.21555858299273489</v>
      </c>
      <c r="AE597" s="17">
        <v>0.26437934766553289</v>
      </c>
      <c r="AF597" s="17">
        <v>0.25579400730087393</v>
      </c>
      <c r="AG597" s="17">
        <v>0.21797280642191691</v>
      </c>
      <c r="AH597" s="17">
        <v>0.20500162567210509</v>
      </c>
      <c r="AI597" s="17">
        <v>0.31502300529302008</v>
      </c>
    </row>
    <row r="598" spans="2:35" ht="16" x14ac:dyDescent="0.2">
      <c r="B598" s="16" t="s">
        <v>203</v>
      </c>
      <c r="C598" s="17">
        <v>0.74714448815794088</v>
      </c>
      <c r="D598" s="17">
        <v>0.66623473254816801</v>
      </c>
      <c r="E598" s="17">
        <v>0.66803830010857446</v>
      </c>
      <c r="F598" s="17">
        <v>0.67578919259505621</v>
      </c>
      <c r="G598" s="17">
        <v>0.75151246395272253</v>
      </c>
      <c r="H598" s="17">
        <v>0.8230655029374252</v>
      </c>
      <c r="I598" s="17">
        <v>0.86835944977427137</v>
      </c>
      <c r="K598" s="17">
        <v>0.74915007610733142</v>
      </c>
      <c r="L598" s="17">
        <v>0.74542206442512093</v>
      </c>
      <c r="N598" s="17">
        <v>0.75925910732748525</v>
      </c>
      <c r="O598" s="17">
        <v>0.84881619878194747</v>
      </c>
      <c r="P598" s="17">
        <v>0.77390883881914407</v>
      </c>
      <c r="Q598" s="17">
        <v>0.79548887813677061</v>
      </c>
      <c r="R598" s="17">
        <v>0.6636347189063343</v>
      </c>
      <c r="S598" s="17">
        <v>0.72705584415051194</v>
      </c>
      <c r="T598" s="17">
        <v>0.72807095285450818</v>
      </c>
      <c r="U598" s="17">
        <v>0.70089563481787764</v>
      </c>
      <c r="V598" s="17">
        <v>0.72310589853305807</v>
      </c>
      <c r="W598" s="17">
        <v>0.76424792115587148</v>
      </c>
      <c r="X598" s="17">
        <v>0.75007500489124745</v>
      </c>
      <c r="Y598" s="17">
        <v>0.85603088093382917</v>
      </c>
      <c r="AA598" s="17">
        <v>0.7594495751530943</v>
      </c>
      <c r="AB598" s="17">
        <v>0.70310788521112411</v>
      </c>
      <c r="AC598" s="17">
        <v>0.77213654851453917</v>
      </c>
      <c r="AD598" s="17">
        <v>0.78444141700726522</v>
      </c>
      <c r="AE598" s="17">
        <v>0.73562065233446705</v>
      </c>
      <c r="AF598" s="17">
        <v>0.74420599269912635</v>
      </c>
      <c r="AG598" s="17">
        <v>0.78202719357808315</v>
      </c>
      <c r="AH598" s="17">
        <v>0.794998374327895</v>
      </c>
      <c r="AI598" s="17">
        <v>0.68497699470697992</v>
      </c>
    </row>
    <row r="600" spans="2:35" ht="96" x14ac:dyDescent="0.2">
      <c r="B600" s="14" t="s">
        <v>225</v>
      </c>
    </row>
    <row r="601" spans="2:35" ht="16" x14ac:dyDescent="0.2">
      <c r="B601" s="15" t="s">
        <v>16</v>
      </c>
    </row>
    <row r="602" spans="2:35" ht="16" x14ac:dyDescent="0.2">
      <c r="B602" s="16" t="s">
        <v>202</v>
      </c>
      <c r="C602" s="17">
        <v>0.37552907034639921</v>
      </c>
      <c r="D602" s="17">
        <v>0.48280123666382979</v>
      </c>
      <c r="E602" s="17">
        <v>0.50102807214963552</v>
      </c>
      <c r="F602" s="17">
        <v>0.45609780006781658</v>
      </c>
      <c r="G602" s="17">
        <v>0.36254982605055658</v>
      </c>
      <c r="H602" s="17">
        <v>0.28136598834115562</v>
      </c>
      <c r="I602" s="17">
        <v>0.21099725532141331</v>
      </c>
      <c r="K602" s="17">
        <v>0.38631353708856281</v>
      </c>
      <c r="L602" s="17">
        <v>0.36455777751313051</v>
      </c>
      <c r="N602" s="17">
        <v>0.35733758906697433</v>
      </c>
      <c r="O602" s="17">
        <v>0.30398357947226751</v>
      </c>
      <c r="P602" s="17">
        <v>0.39139598838135459</v>
      </c>
      <c r="Q602" s="17">
        <v>0.34296224543083192</v>
      </c>
      <c r="R602" s="17">
        <v>0.4493425309060875</v>
      </c>
      <c r="S602" s="17">
        <v>0.36624407887226451</v>
      </c>
      <c r="T602" s="17">
        <v>0.37181035642714533</v>
      </c>
      <c r="U602" s="17">
        <v>0.36741731216239187</v>
      </c>
      <c r="V602" s="17">
        <v>0.44973467272940959</v>
      </c>
      <c r="W602" s="17">
        <v>0.36530264147649022</v>
      </c>
      <c r="X602" s="17">
        <v>0.34054005444539492</v>
      </c>
      <c r="Y602" s="17">
        <v>0.28250656748212422</v>
      </c>
      <c r="AA602" s="17">
        <v>0.3630816210647021</v>
      </c>
      <c r="AB602" s="17">
        <v>0.4624077318939348</v>
      </c>
      <c r="AC602" s="17">
        <v>0.34829806310320272</v>
      </c>
      <c r="AD602" s="17">
        <v>0.35840763306820178</v>
      </c>
      <c r="AE602" s="17">
        <v>0.36126969155185679</v>
      </c>
      <c r="AF602" s="17">
        <v>0.38900295477129998</v>
      </c>
      <c r="AG602" s="17">
        <v>0.33642162205031417</v>
      </c>
      <c r="AH602" s="17">
        <v>0.31609837933811952</v>
      </c>
      <c r="AI602" s="17">
        <v>0.36837638931879152</v>
      </c>
    </row>
    <row r="603" spans="2:35" ht="16" x14ac:dyDescent="0.2">
      <c r="B603" s="16" t="s">
        <v>203</v>
      </c>
      <c r="C603" s="17">
        <v>0.62447092965360085</v>
      </c>
      <c r="D603" s="17">
        <v>0.51719876333617021</v>
      </c>
      <c r="E603" s="17">
        <v>0.49897192785036448</v>
      </c>
      <c r="F603" s="17">
        <v>0.54390219993218336</v>
      </c>
      <c r="G603" s="17">
        <v>0.63745017394944337</v>
      </c>
      <c r="H603" s="17">
        <v>0.71863401165884444</v>
      </c>
      <c r="I603" s="17">
        <v>0.78900274467858678</v>
      </c>
      <c r="K603" s="17">
        <v>0.61368646291143725</v>
      </c>
      <c r="L603" s="17">
        <v>0.63544222248686955</v>
      </c>
      <c r="N603" s="17">
        <v>0.64266241093302556</v>
      </c>
      <c r="O603" s="17">
        <v>0.69601642052773272</v>
      </c>
      <c r="P603" s="17">
        <v>0.60860401161864564</v>
      </c>
      <c r="Q603" s="17">
        <v>0.65703775456916835</v>
      </c>
      <c r="R603" s="17">
        <v>0.55065746909391244</v>
      </c>
      <c r="S603" s="17">
        <v>0.63375592112773549</v>
      </c>
      <c r="T603" s="17">
        <v>0.62818964357285489</v>
      </c>
      <c r="U603" s="17">
        <v>0.63258268783760818</v>
      </c>
      <c r="V603" s="17">
        <v>0.55026532727059008</v>
      </c>
      <c r="W603" s="17">
        <v>0.63469735852350972</v>
      </c>
      <c r="X603" s="17">
        <v>0.65945994555460496</v>
      </c>
      <c r="Y603" s="17">
        <v>0.7174934325178759</v>
      </c>
      <c r="AA603" s="17">
        <v>0.6369183789352979</v>
      </c>
      <c r="AB603" s="17">
        <v>0.53759226810606509</v>
      </c>
      <c r="AC603" s="17">
        <v>0.65170193689679745</v>
      </c>
      <c r="AD603" s="17">
        <v>0.64159236693179822</v>
      </c>
      <c r="AE603" s="17">
        <v>0.63873030844814327</v>
      </c>
      <c r="AF603" s="17">
        <v>0.61099704522870024</v>
      </c>
      <c r="AG603" s="17">
        <v>0.66357837794968599</v>
      </c>
      <c r="AH603" s="17">
        <v>0.68390162066188043</v>
      </c>
      <c r="AI603" s="17">
        <v>0.63162361068120842</v>
      </c>
    </row>
    <row r="605" spans="2:35" ht="80" x14ac:dyDescent="0.2">
      <c r="B605" s="14" t="s">
        <v>226</v>
      </c>
    </row>
    <row r="606" spans="2:35" ht="16" x14ac:dyDescent="0.2">
      <c r="B606" s="15" t="s">
        <v>16</v>
      </c>
    </row>
    <row r="607" spans="2:35" ht="16" x14ac:dyDescent="0.2">
      <c r="B607" s="16" t="s">
        <v>202</v>
      </c>
      <c r="C607" s="17">
        <v>0.56475630905072871</v>
      </c>
      <c r="D607" s="17">
        <v>0.63415590746988448</v>
      </c>
      <c r="E607" s="17">
        <v>0.60256426373151151</v>
      </c>
      <c r="F607" s="17">
        <v>0.54584235212259558</v>
      </c>
      <c r="G607" s="17">
        <v>0.58945878717587419</v>
      </c>
      <c r="H607" s="17">
        <v>0.56529088636433633</v>
      </c>
      <c r="I607" s="17">
        <v>0.4830273397285651</v>
      </c>
      <c r="K607" s="17">
        <v>0.600245103991361</v>
      </c>
      <c r="L607" s="17">
        <v>0.52999801954648407</v>
      </c>
      <c r="N607" s="17">
        <v>0.60250971403917752</v>
      </c>
      <c r="O607" s="17">
        <v>0.58868812120741276</v>
      </c>
      <c r="P607" s="17">
        <v>0.54440965608316083</v>
      </c>
      <c r="Q607" s="17">
        <v>0.46827060615265809</v>
      </c>
      <c r="R607" s="17">
        <v>0.58750566127998205</v>
      </c>
      <c r="S607" s="17">
        <v>0.6395992648779899</v>
      </c>
      <c r="T607" s="17">
        <v>0.53273764487494957</v>
      </c>
      <c r="U607" s="17">
        <v>0.57700321743644389</v>
      </c>
      <c r="V607" s="17">
        <v>0.55471676080718479</v>
      </c>
      <c r="W607" s="17">
        <v>0.57430799047422743</v>
      </c>
      <c r="X607" s="17">
        <v>0.55553873179614177</v>
      </c>
      <c r="Y607" s="17">
        <v>0.50170806523386824</v>
      </c>
      <c r="AA607" s="17">
        <v>0.54196046414836541</v>
      </c>
      <c r="AB607" s="17">
        <v>0.62775535576180108</v>
      </c>
      <c r="AC607" s="17">
        <v>0.61692057295377545</v>
      </c>
      <c r="AD607" s="17">
        <v>0.60252977588464907</v>
      </c>
      <c r="AE607" s="17">
        <v>0.55259005287498164</v>
      </c>
      <c r="AF607" s="17">
        <v>0.6385485823547149</v>
      </c>
      <c r="AG607" s="17">
        <v>0.41035309683639648</v>
      </c>
      <c r="AH607" s="17">
        <v>0.45281109125045171</v>
      </c>
      <c r="AI607" s="17">
        <v>0.62608476742120334</v>
      </c>
    </row>
    <row r="608" spans="2:35" ht="16" x14ac:dyDescent="0.2">
      <c r="B608" s="16" t="s">
        <v>203</v>
      </c>
      <c r="C608" s="17">
        <v>0.43524369094927129</v>
      </c>
      <c r="D608" s="17">
        <v>0.36584409253011552</v>
      </c>
      <c r="E608" s="17">
        <v>0.39743573626848849</v>
      </c>
      <c r="F608" s="17">
        <v>0.45415764787740448</v>
      </c>
      <c r="G608" s="17">
        <v>0.41054121282412592</v>
      </c>
      <c r="H608" s="17">
        <v>0.43470911363566372</v>
      </c>
      <c r="I608" s="17">
        <v>0.51697266027143496</v>
      </c>
      <c r="K608" s="17">
        <v>0.399754896008639</v>
      </c>
      <c r="L608" s="17">
        <v>0.4700019804535161</v>
      </c>
      <c r="N608" s="17">
        <v>0.39749028596082231</v>
      </c>
      <c r="O608" s="17">
        <v>0.41131187879258718</v>
      </c>
      <c r="P608" s="17">
        <v>0.45559034391683922</v>
      </c>
      <c r="Q608" s="17">
        <v>0.53172939384734219</v>
      </c>
      <c r="R608" s="17">
        <v>0.41249433872001801</v>
      </c>
      <c r="S608" s="17">
        <v>0.36040073512200999</v>
      </c>
      <c r="T608" s="17">
        <v>0.4672623551250506</v>
      </c>
      <c r="U608" s="17">
        <v>0.42299678256355622</v>
      </c>
      <c r="V608" s="17">
        <v>0.44528323919281498</v>
      </c>
      <c r="W608" s="17">
        <v>0.42569200952577252</v>
      </c>
      <c r="X608" s="17">
        <v>0.44446126820385828</v>
      </c>
      <c r="Y608" s="17">
        <v>0.49829193476613182</v>
      </c>
      <c r="AA608" s="17">
        <v>0.45803953585163459</v>
      </c>
      <c r="AB608" s="17">
        <v>0.37224464423819881</v>
      </c>
      <c r="AC608" s="17">
        <v>0.38307942704622461</v>
      </c>
      <c r="AD608" s="17">
        <v>0.3974702241153511</v>
      </c>
      <c r="AE608" s="17">
        <v>0.44740994712501841</v>
      </c>
      <c r="AF608" s="17">
        <v>0.36145141764528538</v>
      </c>
      <c r="AG608" s="17">
        <v>0.58964690316360346</v>
      </c>
      <c r="AH608" s="17">
        <v>0.54718890874954829</v>
      </c>
      <c r="AI608" s="17">
        <v>0.37391523257879639</v>
      </c>
    </row>
    <row r="610" spans="2:35" ht="48" x14ac:dyDescent="0.2">
      <c r="B610" s="14" t="s">
        <v>227</v>
      </c>
    </row>
    <row r="611" spans="2:35" ht="16" x14ac:dyDescent="0.2">
      <c r="B611" s="15" t="s">
        <v>16</v>
      </c>
    </row>
    <row r="612" spans="2:35" ht="16" x14ac:dyDescent="0.2">
      <c r="B612" s="16" t="s">
        <v>71</v>
      </c>
      <c r="C612" s="17">
        <v>0.13850771821560201</v>
      </c>
      <c r="D612" s="17">
        <v>0.21315294496868881</v>
      </c>
      <c r="E612" s="17">
        <v>0.227600558640777</v>
      </c>
      <c r="F612" s="17">
        <v>0.183484931630431</v>
      </c>
      <c r="G612" s="17">
        <v>0.1076291069389996</v>
      </c>
      <c r="H612" s="17">
        <v>6.1394962077779953E-2</v>
      </c>
      <c r="I612" s="17">
        <v>5.7105595843345368E-2</v>
      </c>
      <c r="K612" s="17">
        <v>0.1740455597391069</v>
      </c>
      <c r="L612" s="17">
        <v>0.10376927664778671</v>
      </c>
      <c r="N612" s="17">
        <v>0.15211220911754519</v>
      </c>
      <c r="O612" s="17">
        <v>8.0741330782526308E-2</v>
      </c>
      <c r="P612" s="17">
        <v>0.1039457346350259</v>
      </c>
      <c r="Q612" s="17">
        <v>0.1077644913271943</v>
      </c>
      <c r="R612" s="17">
        <v>0.14116335835651339</v>
      </c>
      <c r="S612" s="17">
        <v>0.13146415188445679</v>
      </c>
      <c r="T612" s="17">
        <v>0.1280262896341674</v>
      </c>
      <c r="U612" s="17">
        <v>0.1708730529078776</v>
      </c>
      <c r="V612" s="17">
        <v>0.2117679991406653</v>
      </c>
      <c r="W612" s="17">
        <v>0.11141100966947259</v>
      </c>
      <c r="X612" s="17">
        <v>0.11172735158059589</v>
      </c>
      <c r="Y612" s="17">
        <v>0.10454662601687439</v>
      </c>
      <c r="AA612" s="17">
        <v>0.1116638019361624</v>
      </c>
      <c r="AB612" s="17">
        <v>0.18023938663122299</v>
      </c>
      <c r="AC612" s="17">
        <v>0.15450972094518439</v>
      </c>
      <c r="AD612" s="17">
        <v>0.16260015911576581</v>
      </c>
      <c r="AE612" s="17">
        <v>0.12736515659948139</v>
      </c>
      <c r="AF612" s="17">
        <v>0.17053017380143071</v>
      </c>
      <c r="AG612" s="17">
        <v>0.1180499244650114</v>
      </c>
      <c r="AH612" s="17">
        <v>8.029162527896247E-2</v>
      </c>
      <c r="AI612" s="17">
        <v>0.12449822735557831</v>
      </c>
    </row>
    <row r="613" spans="2:35" ht="16" x14ac:dyDescent="0.2">
      <c r="B613" s="16" t="s">
        <v>228</v>
      </c>
      <c r="C613" s="17">
        <v>0.35314972419683088</v>
      </c>
      <c r="D613" s="17">
        <v>0.4265552806695469</v>
      </c>
      <c r="E613" s="17">
        <v>0.372414692279118</v>
      </c>
      <c r="F613" s="17">
        <v>0.36542795035412751</v>
      </c>
      <c r="G613" s="17">
        <v>0.36567837544084381</v>
      </c>
      <c r="H613" s="17">
        <v>0.34357872278319551</v>
      </c>
      <c r="I613" s="17">
        <v>0.27518220585249609</v>
      </c>
      <c r="K613" s="17">
        <v>0.38289610057700318</v>
      </c>
      <c r="L613" s="17">
        <v>0.32281486332761578</v>
      </c>
      <c r="N613" s="17">
        <v>0.34478817422007951</v>
      </c>
      <c r="O613" s="17">
        <v>0.29664821421990761</v>
      </c>
      <c r="P613" s="17">
        <v>0.30261758915731329</v>
      </c>
      <c r="Q613" s="17">
        <v>0.30614972185471229</v>
      </c>
      <c r="R613" s="17">
        <v>0.42877009672306371</v>
      </c>
      <c r="S613" s="17">
        <v>0.32374584986908123</v>
      </c>
      <c r="T613" s="17">
        <v>0.34763965633296973</v>
      </c>
      <c r="U613" s="17">
        <v>0.33325816731856472</v>
      </c>
      <c r="V613" s="17">
        <v>0.4049676624534857</v>
      </c>
      <c r="W613" s="17">
        <v>0.35338963919994748</v>
      </c>
      <c r="X613" s="17">
        <v>0.29515211806127539</v>
      </c>
      <c r="Y613" s="17">
        <v>0.35717576791852729</v>
      </c>
      <c r="AA613" s="17">
        <v>0.38234064327288142</v>
      </c>
      <c r="AB613" s="17">
        <v>0.34952801117439369</v>
      </c>
      <c r="AC613" s="17">
        <v>0.30320568752422938</v>
      </c>
      <c r="AD613" s="17">
        <v>0.38538397125409768</v>
      </c>
      <c r="AE613" s="17">
        <v>0.36885119231513219</v>
      </c>
      <c r="AF613" s="17">
        <v>0.33577269324599179</v>
      </c>
      <c r="AG613" s="17">
        <v>0.3353104415577427</v>
      </c>
      <c r="AH613" s="17">
        <v>0.27026880687952198</v>
      </c>
      <c r="AI613" s="17">
        <v>0.38624843794083658</v>
      </c>
    </row>
    <row r="614" spans="2:35" ht="16" x14ac:dyDescent="0.2">
      <c r="B614" s="16" t="s">
        <v>229</v>
      </c>
      <c r="C614" s="17">
        <v>0.28166719412884161</v>
      </c>
      <c r="D614" s="17">
        <v>0.22758858958611339</v>
      </c>
      <c r="E614" s="17">
        <v>0.26669493313541909</v>
      </c>
      <c r="F614" s="17">
        <v>0.273867593173173</v>
      </c>
      <c r="G614" s="17">
        <v>0.31544004348733179</v>
      </c>
      <c r="H614" s="17">
        <v>0.34666715582630669</v>
      </c>
      <c r="I614" s="17">
        <v>0.26499181362981328</v>
      </c>
      <c r="K614" s="17">
        <v>0.25116026410664849</v>
      </c>
      <c r="L614" s="17">
        <v>0.31231068388312172</v>
      </c>
      <c r="N614" s="17">
        <v>0.28907008216991881</v>
      </c>
      <c r="O614" s="17">
        <v>0.44416559447923409</v>
      </c>
      <c r="P614" s="17">
        <v>0.33219686550542371</v>
      </c>
      <c r="Q614" s="17">
        <v>0.28257364688297809</v>
      </c>
      <c r="R614" s="17">
        <v>0.24284726795779771</v>
      </c>
      <c r="S614" s="17">
        <v>0.29287160889858938</v>
      </c>
      <c r="T614" s="17">
        <v>0.33639845952033798</v>
      </c>
      <c r="U614" s="17">
        <v>0.26819490650533329</v>
      </c>
      <c r="V614" s="17">
        <v>0.21060851071336251</v>
      </c>
      <c r="W614" s="17">
        <v>0.2922746441698803</v>
      </c>
      <c r="X614" s="17">
        <v>0.32004327947450051</v>
      </c>
      <c r="Y614" s="17">
        <v>0.26185294593105007</v>
      </c>
      <c r="AA614" s="17">
        <v>0.27050267388567367</v>
      </c>
      <c r="AB614" s="17">
        <v>0.27988103030255468</v>
      </c>
      <c r="AC614" s="17">
        <v>0.31707303936795472</v>
      </c>
      <c r="AD614" s="17">
        <v>0.2570497242008648</v>
      </c>
      <c r="AE614" s="17">
        <v>0.28934228068530238</v>
      </c>
      <c r="AF614" s="17">
        <v>0.30445771007510408</v>
      </c>
      <c r="AG614" s="17">
        <v>0.26470878718259588</v>
      </c>
      <c r="AH614" s="17">
        <v>0.26857170427158789</v>
      </c>
      <c r="AI614" s="17">
        <v>0.32051285458110751</v>
      </c>
    </row>
    <row r="615" spans="2:35" ht="32" x14ac:dyDescent="0.2">
      <c r="B615" s="16" t="s">
        <v>230</v>
      </c>
      <c r="C615" s="17">
        <v>0.11949560570081789</v>
      </c>
      <c r="D615" s="17">
        <v>8.2770896780434131E-2</v>
      </c>
      <c r="E615" s="17">
        <v>7.1307369798084136E-2</v>
      </c>
      <c r="F615" s="17">
        <v>8.1898781005125765E-2</v>
      </c>
      <c r="G615" s="17">
        <v>0.12502283525083319</v>
      </c>
      <c r="H615" s="17">
        <v>0.1305036259098494</v>
      </c>
      <c r="I615" s="17">
        <v>0.20147579897944751</v>
      </c>
      <c r="K615" s="17">
        <v>0.1039190692273803</v>
      </c>
      <c r="L615" s="17">
        <v>0.13542388104219341</v>
      </c>
      <c r="N615" s="17">
        <v>9.7022064925282633E-2</v>
      </c>
      <c r="O615" s="17">
        <v>6.3479318469343043E-2</v>
      </c>
      <c r="P615" s="17">
        <v>9.9689431091162295E-2</v>
      </c>
      <c r="Q615" s="17">
        <v>0.12702075148151409</v>
      </c>
      <c r="R615" s="17">
        <v>0.10079189233372331</v>
      </c>
      <c r="S615" s="17">
        <v>0.1153051459406314</v>
      </c>
      <c r="T615" s="17">
        <v>0.1032874095733098</v>
      </c>
      <c r="U615" s="17">
        <v>0.13347426792585129</v>
      </c>
      <c r="V615" s="17">
        <v>0.1170348750242507</v>
      </c>
      <c r="W615" s="17">
        <v>0.1328697551101444</v>
      </c>
      <c r="X615" s="17">
        <v>0.1050078082207903</v>
      </c>
      <c r="Y615" s="17">
        <v>0.1904718524008692</v>
      </c>
      <c r="AA615" s="17">
        <v>0.12949930251935121</v>
      </c>
      <c r="AB615" s="17">
        <v>0.1192006821025851</v>
      </c>
      <c r="AC615" s="17">
        <v>0.1397350614693888</v>
      </c>
      <c r="AD615" s="17">
        <v>0.11454088443795089</v>
      </c>
      <c r="AE615" s="17">
        <v>0.1111645863247608</v>
      </c>
      <c r="AF615" s="17">
        <v>0.10213746627561469</v>
      </c>
      <c r="AG615" s="17">
        <v>0.1108924108075466</v>
      </c>
      <c r="AH615" s="17">
        <v>0.1528540748792693</v>
      </c>
      <c r="AI615" s="17">
        <v>8.4025718514965902E-2</v>
      </c>
    </row>
    <row r="616" spans="2:35" ht="16" x14ac:dyDescent="0.2">
      <c r="B616" s="16" t="s">
        <v>231</v>
      </c>
      <c r="C616" s="17">
        <v>4.5554739298230583E-2</v>
      </c>
      <c r="D616" s="17">
        <v>1.3575983169189801E-2</v>
      </c>
      <c r="E616" s="17">
        <v>2.079782127282593E-2</v>
      </c>
      <c r="F616" s="17">
        <v>3.8428911689819142E-2</v>
      </c>
      <c r="G616" s="17">
        <v>4.395538653864442E-2</v>
      </c>
      <c r="H616" s="17">
        <v>3.2079657967693763E-2</v>
      </c>
      <c r="I616" s="17">
        <v>0.1028721364392443</v>
      </c>
      <c r="K616" s="17">
        <v>3.3788164507855038E-2</v>
      </c>
      <c r="L616" s="17">
        <v>5.7323226824555991E-2</v>
      </c>
      <c r="N616" s="17">
        <v>4.4554642970520551E-2</v>
      </c>
      <c r="O616" s="17">
        <v>5.2684901639455821E-2</v>
      </c>
      <c r="P616" s="17">
        <v>6.0277513444382327E-2</v>
      </c>
      <c r="Q616" s="17">
        <v>3.8657406851928401E-2</v>
      </c>
      <c r="R616" s="17">
        <v>2.7753266314473099E-2</v>
      </c>
      <c r="S616" s="17">
        <v>7.1262931955774378E-2</v>
      </c>
      <c r="T616" s="17">
        <v>2.106385946240354E-2</v>
      </c>
      <c r="U616" s="17">
        <v>4.3659661204670547E-2</v>
      </c>
      <c r="V616" s="17">
        <v>1.960576396919049E-2</v>
      </c>
      <c r="W616" s="17">
        <v>5.7712627071436602E-2</v>
      </c>
      <c r="X616" s="17">
        <v>9.1066803838927429E-2</v>
      </c>
      <c r="Y616" s="17">
        <v>4.147068051897667E-2</v>
      </c>
      <c r="AA616" s="17">
        <v>6.3730014720053255E-2</v>
      </c>
      <c r="AB616" s="17">
        <v>4.2170988378492917E-2</v>
      </c>
      <c r="AC616" s="17">
        <v>3.6320160888738892E-2</v>
      </c>
      <c r="AD616" s="17">
        <v>2.8525857312918079E-2</v>
      </c>
      <c r="AE616" s="17">
        <v>4.4248723982002677E-2</v>
      </c>
      <c r="AF616" s="17">
        <v>1.8087427784673059E-2</v>
      </c>
      <c r="AG616" s="17">
        <v>5.0400495323225082E-2</v>
      </c>
      <c r="AH616" s="17">
        <v>7.7368175611985973E-2</v>
      </c>
      <c r="AI616" s="17">
        <v>2.9975608332138821E-2</v>
      </c>
    </row>
    <row r="617" spans="2:35" ht="16" x14ac:dyDescent="0.2">
      <c r="B617" s="16" t="s">
        <v>232</v>
      </c>
      <c r="C617" s="17">
        <v>1.6119165344751059E-2</v>
      </c>
      <c r="D617" s="17">
        <v>6.7375191543189378E-3</v>
      </c>
      <c r="E617" s="17">
        <v>5.9521739874333502E-3</v>
      </c>
      <c r="F617" s="17">
        <v>8.8922738581520243E-3</v>
      </c>
      <c r="G617" s="17">
        <v>1.1392925962220579E-2</v>
      </c>
      <c r="H617" s="17">
        <v>4.3618412068635218E-2</v>
      </c>
      <c r="I617" s="17">
        <v>2.1898698391653221E-2</v>
      </c>
      <c r="K617" s="17">
        <v>1.6098162277038031E-2</v>
      </c>
      <c r="L617" s="17">
        <v>1.533868906337096E-2</v>
      </c>
      <c r="N617" s="17">
        <v>2.4379946628760901E-2</v>
      </c>
      <c r="O617" s="17">
        <v>1.5099184062540461E-2</v>
      </c>
      <c r="P617" s="17">
        <v>1.9614790586813091E-2</v>
      </c>
      <c r="Q617" s="17">
        <v>3.6813110461064037E-2</v>
      </c>
      <c r="R617" s="17">
        <v>2.2433002253381389E-2</v>
      </c>
      <c r="S617" s="17">
        <v>1.268244780161033E-2</v>
      </c>
      <c r="T617" s="17">
        <v>6.8854342848775939E-3</v>
      </c>
      <c r="U617" s="17">
        <v>5.3785967716973018E-3</v>
      </c>
      <c r="V617" s="17">
        <v>1.474505515818323E-2</v>
      </c>
      <c r="W617" s="17">
        <v>1.1191814842574119E-2</v>
      </c>
      <c r="X617" s="17">
        <v>1.8189122743861599E-2</v>
      </c>
      <c r="Y617" s="17">
        <v>1.7784577341911599E-2</v>
      </c>
      <c r="AA617" s="17">
        <v>1.8926973192204339E-2</v>
      </c>
      <c r="AB617" s="17">
        <v>5.6731756664707318E-3</v>
      </c>
      <c r="AC617" s="17">
        <v>1.318944838100124E-2</v>
      </c>
      <c r="AD617" s="17">
        <v>1.6141542732398231E-2</v>
      </c>
      <c r="AE617" s="17">
        <v>2.136905986985959E-2</v>
      </c>
      <c r="AF617" s="17">
        <v>1.8500330385669381E-2</v>
      </c>
      <c r="AG617" s="17">
        <v>2.1393034759744141E-2</v>
      </c>
      <c r="AH617" s="17">
        <v>1.135092365132968E-2</v>
      </c>
      <c r="AI617" s="17">
        <v>2.7455722188538471E-2</v>
      </c>
    </row>
    <row r="618" spans="2:35" ht="16" x14ac:dyDescent="0.2">
      <c r="B618" s="16" t="s">
        <v>233</v>
      </c>
      <c r="C618" s="17">
        <v>2.5808252414141471E-2</v>
      </c>
      <c r="D618" s="17">
        <v>6.431162620517134E-3</v>
      </c>
      <c r="E618" s="17">
        <v>1.4314317237112611E-2</v>
      </c>
      <c r="F618" s="17">
        <v>8.7856947373774873E-3</v>
      </c>
      <c r="G618" s="17">
        <v>2.546661446470054E-2</v>
      </c>
      <c r="H618" s="17">
        <v>2.809317680116857E-2</v>
      </c>
      <c r="I618" s="17">
        <v>6.049888418370776E-2</v>
      </c>
      <c r="K618" s="17">
        <v>2.4639896763493069E-2</v>
      </c>
      <c r="L618" s="17">
        <v>2.7102372938767948E-2</v>
      </c>
      <c r="N618" s="17">
        <v>2.3147040510489571E-2</v>
      </c>
      <c r="O618" s="17">
        <v>3.0022843287230559E-2</v>
      </c>
      <c r="P618" s="17">
        <v>5.2144815911109949E-2</v>
      </c>
      <c r="Q618" s="17">
        <v>5.4522861922000551E-2</v>
      </c>
      <c r="R618" s="17">
        <v>2.758470732952405E-2</v>
      </c>
      <c r="S618" s="17">
        <v>2.0578707796393932E-2</v>
      </c>
      <c r="T618" s="17">
        <v>4.9863365244878187E-2</v>
      </c>
      <c r="U618" s="17">
        <v>1.5805291275563731E-2</v>
      </c>
      <c r="V618" s="17">
        <v>3.7299225065874088E-3</v>
      </c>
      <c r="W618" s="17">
        <v>2.9854099440276841E-2</v>
      </c>
      <c r="X618" s="17">
        <v>2.7501434390007119E-2</v>
      </c>
      <c r="Y618" s="17">
        <v>2.0611800503688039E-2</v>
      </c>
      <c r="AA618" s="17">
        <v>2.333659047367357E-2</v>
      </c>
      <c r="AB618" s="17">
        <v>1.0957236103260701E-2</v>
      </c>
      <c r="AC618" s="17">
        <v>2.9302035231900329E-2</v>
      </c>
      <c r="AD618" s="17">
        <v>1.6199555512821151E-2</v>
      </c>
      <c r="AE618" s="17">
        <v>3.1308789004154278E-2</v>
      </c>
      <c r="AF618" s="17">
        <v>3.2010446747428901E-2</v>
      </c>
      <c r="AG618" s="17">
        <v>2.923771149378615E-2</v>
      </c>
      <c r="AH618" s="17">
        <v>5.3021015120798098E-2</v>
      </c>
      <c r="AI618" s="17">
        <v>2.728343108683437E-2</v>
      </c>
    </row>
    <row r="619" spans="2:35" ht="16" x14ac:dyDescent="0.2">
      <c r="B619" s="16" t="s">
        <v>128</v>
      </c>
      <c r="C619" s="17">
        <v>1.9697600700784509E-2</v>
      </c>
      <c r="D619" s="17">
        <v>2.3187623051190862E-2</v>
      </c>
      <c r="E619" s="17">
        <v>2.09181336492298E-2</v>
      </c>
      <c r="F619" s="17">
        <v>3.9213863551794112E-2</v>
      </c>
      <c r="G619" s="17">
        <v>5.4147119164262283E-3</v>
      </c>
      <c r="H619" s="17">
        <v>1.4064286565370889E-2</v>
      </c>
      <c r="I619" s="17">
        <v>1.5974866680292622E-2</v>
      </c>
      <c r="K619" s="17">
        <v>1.3452782801475041E-2</v>
      </c>
      <c r="L619" s="17">
        <v>2.591700627258765E-2</v>
      </c>
      <c r="N619" s="17">
        <v>2.4925839457402739E-2</v>
      </c>
      <c r="O619" s="17">
        <v>1.715861305976225E-2</v>
      </c>
      <c r="P619" s="17">
        <v>2.9513259668769609E-2</v>
      </c>
      <c r="Q619" s="17">
        <v>4.6498009218608499E-2</v>
      </c>
      <c r="R619" s="17">
        <v>8.6564087315234052E-3</v>
      </c>
      <c r="S619" s="17">
        <v>3.208915585346242E-2</v>
      </c>
      <c r="T619" s="17">
        <v>6.8355259470556382E-3</v>
      </c>
      <c r="U619" s="17">
        <v>2.9356056090441531E-2</v>
      </c>
      <c r="V619" s="17">
        <v>1.7540211034274431E-2</v>
      </c>
      <c r="W619" s="17">
        <v>1.129641049626757E-2</v>
      </c>
      <c r="X619" s="17">
        <v>3.1312081690041647E-2</v>
      </c>
      <c r="Y619" s="17">
        <v>6.0857493681026383E-3</v>
      </c>
      <c r="AA619" s="17">
        <v>0</v>
      </c>
      <c r="AB619" s="17">
        <v>1.234948964101921E-2</v>
      </c>
      <c r="AC619" s="17">
        <v>6.6648461916023151E-3</v>
      </c>
      <c r="AD619" s="17">
        <v>1.9558305433183331E-2</v>
      </c>
      <c r="AE619" s="17">
        <v>6.3502112193066663E-3</v>
      </c>
      <c r="AF619" s="17">
        <v>1.850375168408765E-2</v>
      </c>
      <c r="AG619" s="17">
        <v>7.000719441034807E-2</v>
      </c>
      <c r="AH619" s="17">
        <v>8.6273674306544645E-2</v>
      </c>
      <c r="AI619" s="17">
        <v>0</v>
      </c>
    </row>
    <row r="621" spans="2:35" ht="48" x14ac:dyDescent="0.2">
      <c r="B621" s="14" t="s">
        <v>234</v>
      </c>
    </row>
    <row r="622" spans="2:35" ht="16" x14ac:dyDescent="0.2">
      <c r="B622" s="15" t="s">
        <v>16</v>
      </c>
    </row>
    <row r="623" spans="2:35" ht="32" x14ac:dyDescent="0.2">
      <c r="B623" s="16" t="s">
        <v>235</v>
      </c>
      <c r="C623" s="17">
        <v>0.48169879193929821</v>
      </c>
      <c r="D623" s="17">
        <v>0.35919664796715089</v>
      </c>
      <c r="E623" s="17">
        <v>0.45673201339904612</v>
      </c>
      <c r="F623" s="17">
        <v>0.43550421602583089</v>
      </c>
      <c r="G623" s="17">
        <v>0.45056217432272022</v>
      </c>
      <c r="H623" s="17">
        <v>0.56160090072224944</v>
      </c>
      <c r="I623" s="17">
        <v>0.59243103255024832</v>
      </c>
      <c r="K623" s="17">
        <v>0.45928797971843388</v>
      </c>
      <c r="L623" s="17">
        <v>0.50485715047374735</v>
      </c>
      <c r="N623" s="17">
        <v>0.55548540748076991</v>
      </c>
      <c r="O623" s="17">
        <v>0.40561244392770229</v>
      </c>
      <c r="P623" s="17">
        <v>0.4758289016216945</v>
      </c>
      <c r="Q623" s="17">
        <v>0.35835052598780859</v>
      </c>
      <c r="R623" s="17">
        <v>0.43700150175206071</v>
      </c>
      <c r="S623" s="17">
        <v>0.49512418747750769</v>
      </c>
      <c r="T623" s="17">
        <v>0.50384052075646835</v>
      </c>
      <c r="U623" s="17">
        <v>0.42742110734184868</v>
      </c>
      <c r="V623" s="17">
        <v>0.45198647170954642</v>
      </c>
      <c r="W623" s="17">
        <v>0.53458368365856301</v>
      </c>
      <c r="X623" s="17">
        <v>0.5066902262936509</v>
      </c>
      <c r="Y623" s="17">
        <v>0.51893850730391367</v>
      </c>
      <c r="AA623" s="17">
        <v>0.51600199165036909</v>
      </c>
      <c r="AB623" s="17">
        <v>0.44443813132434218</v>
      </c>
      <c r="AC623" s="17">
        <v>0.52311045481267338</v>
      </c>
      <c r="AD623" s="17">
        <v>0.50810842588016236</v>
      </c>
      <c r="AE623" s="17">
        <v>0.48200185342600022</v>
      </c>
      <c r="AF623" s="17">
        <v>0.56514087771648547</v>
      </c>
      <c r="AG623" s="17">
        <v>0.4194140985486482</v>
      </c>
      <c r="AH623" s="17">
        <v>0.45329885907064071</v>
      </c>
      <c r="AI623" s="17">
        <v>0.49036824738811108</v>
      </c>
    </row>
    <row r="624" spans="2:35" ht="32" x14ac:dyDescent="0.2">
      <c r="B624" s="16" t="s">
        <v>236</v>
      </c>
      <c r="C624" s="17">
        <v>0.41712595382331102</v>
      </c>
      <c r="D624" s="17">
        <v>0.3273615007826699</v>
      </c>
      <c r="E624" s="17">
        <v>0.39116453241188648</v>
      </c>
      <c r="F624" s="17">
        <v>0.42494238982148302</v>
      </c>
      <c r="G624" s="17">
        <v>0.40615307983373927</v>
      </c>
      <c r="H624" s="17">
        <v>0.46856024915252958</v>
      </c>
      <c r="I624" s="17">
        <v>0.46582413896109442</v>
      </c>
      <c r="K624" s="17">
        <v>0.41134664270533272</v>
      </c>
      <c r="L624" s="17">
        <v>0.42184552551677312</v>
      </c>
      <c r="N624" s="17">
        <v>0.38062127883325603</v>
      </c>
      <c r="O624" s="17">
        <v>0.47254559483306391</v>
      </c>
      <c r="P624" s="17">
        <v>0.41621594157481417</v>
      </c>
      <c r="Q624" s="17">
        <v>0.33726145556006082</v>
      </c>
      <c r="R624" s="17">
        <v>0.39577490130394899</v>
      </c>
      <c r="S624" s="17">
        <v>0.44858077331226232</v>
      </c>
      <c r="T624" s="17">
        <v>0.43738723752865288</v>
      </c>
      <c r="U624" s="17">
        <v>0.39123741730818612</v>
      </c>
      <c r="V624" s="17">
        <v>0.38875106954424049</v>
      </c>
      <c r="W624" s="17">
        <v>0.4388202418371267</v>
      </c>
      <c r="X624" s="17">
        <v>0.41290856003625109</v>
      </c>
      <c r="Y624" s="17">
        <v>0.49583771213647859</v>
      </c>
      <c r="AA624" s="17">
        <v>0.43708634352507331</v>
      </c>
      <c r="AB624" s="17">
        <v>0.39746275762695671</v>
      </c>
      <c r="AC624" s="17">
        <v>0.51029819054495296</v>
      </c>
      <c r="AD624" s="17">
        <v>0.4418412406244453</v>
      </c>
      <c r="AE624" s="17">
        <v>0.40036700878021958</v>
      </c>
      <c r="AF624" s="17">
        <v>0.42030058022981048</v>
      </c>
      <c r="AG624" s="17">
        <v>0.33691345593122429</v>
      </c>
      <c r="AH624" s="17">
        <v>0.44542541251202611</v>
      </c>
      <c r="AI624" s="17">
        <v>0.38630560808692171</v>
      </c>
    </row>
    <row r="625" spans="2:35" ht="32" x14ac:dyDescent="0.2">
      <c r="B625" s="16" t="s">
        <v>237</v>
      </c>
      <c r="C625" s="17">
        <v>0.36682828454255179</v>
      </c>
      <c r="D625" s="17">
        <v>0.28623989865630151</v>
      </c>
      <c r="E625" s="17">
        <v>0.34875297389431592</v>
      </c>
      <c r="F625" s="17">
        <v>0.35525320306087921</v>
      </c>
      <c r="G625" s="17">
        <v>0.36609604114371491</v>
      </c>
      <c r="H625" s="17">
        <v>0.39576885429089059</v>
      </c>
      <c r="I625" s="17">
        <v>0.42546907346966251</v>
      </c>
      <c r="K625" s="17">
        <v>0.36224215636871732</v>
      </c>
      <c r="L625" s="17">
        <v>0.3717237753028953</v>
      </c>
      <c r="N625" s="17">
        <v>0.40965683894047361</v>
      </c>
      <c r="O625" s="17">
        <v>0.33902167450156029</v>
      </c>
      <c r="P625" s="17">
        <v>0.36888598381363269</v>
      </c>
      <c r="Q625" s="17">
        <v>0.28173708203324033</v>
      </c>
      <c r="R625" s="17">
        <v>0.3068608045712034</v>
      </c>
      <c r="S625" s="17">
        <v>0.38441708731972379</v>
      </c>
      <c r="T625" s="17">
        <v>0.32265149184259001</v>
      </c>
      <c r="U625" s="17">
        <v>0.3534764090233557</v>
      </c>
      <c r="V625" s="17">
        <v>0.3663974577364969</v>
      </c>
      <c r="W625" s="17">
        <v>0.36946419476947961</v>
      </c>
      <c r="X625" s="17">
        <v>0.4366493747549417</v>
      </c>
      <c r="Y625" s="17">
        <v>0.41026749127713941</v>
      </c>
      <c r="AA625" s="17">
        <v>0.42166919930129709</v>
      </c>
      <c r="AB625" s="17">
        <v>0.38561305605766211</v>
      </c>
      <c r="AC625" s="17">
        <v>0.37399975884952652</v>
      </c>
      <c r="AD625" s="17">
        <v>0.3402210009952078</v>
      </c>
      <c r="AE625" s="17">
        <v>0.38320086610896009</v>
      </c>
      <c r="AF625" s="17">
        <v>0.33528636691672431</v>
      </c>
      <c r="AG625" s="17">
        <v>0.24120218292499171</v>
      </c>
      <c r="AH625" s="17">
        <v>0.33432376889931009</v>
      </c>
      <c r="AI625" s="17">
        <v>0.37944936672160368</v>
      </c>
    </row>
    <row r="626" spans="2:35" ht="32" x14ac:dyDescent="0.2">
      <c r="B626" s="16" t="s">
        <v>238</v>
      </c>
      <c r="C626" s="17">
        <v>0.1964707975024807</v>
      </c>
      <c r="D626" s="17">
        <v>0.1982526029786775</v>
      </c>
      <c r="E626" s="17">
        <v>0.21662163585497399</v>
      </c>
      <c r="F626" s="17">
        <v>0.21479779468113469</v>
      </c>
      <c r="G626" s="17">
        <v>0.2088422463978562</v>
      </c>
      <c r="H626" s="17">
        <v>0.15399351699833719</v>
      </c>
      <c r="I626" s="17">
        <v>0.18242014335215709</v>
      </c>
      <c r="K626" s="17">
        <v>0.22546708892806841</v>
      </c>
      <c r="L626" s="17">
        <v>0.16929121754573109</v>
      </c>
      <c r="N626" s="17">
        <v>0.19783932109723951</v>
      </c>
      <c r="O626" s="17">
        <v>0.13931197559418601</v>
      </c>
      <c r="P626" s="17">
        <v>0.21278452319995941</v>
      </c>
      <c r="Q626" s="17">
        <v>0.1666933969503383</v>
      </c>
      <c r="R626" s="17">
        <v>0.1817428830869898</v>
      </c>
      <c r="S626" s="17">
        <v>0.19043513947476959</v>
      </c>
      <c r="T626" s="17">
        <v>0.17976571724587309</v>
      </c>
      <c r="U626" s="17">
        <v>0.1618159838936124</v>
      </c>
      <c r="V626" s="17">
        <v>0.21728748359511191</v>
      </c>
      <c r="W626" s="17">
        <v>0.2080987971917482</v>
      </c>
      <c r="X626" s="17">
        <v>0.22034396895039879</v>
      </c>
      <c r="Y626" s="17">
        <v>0.21891094416875351</v>
      </c>
      <c r="AA626" s="17">
        <v>0.2070711853768048</v>
      </c>
      <c r="AB626" s="17">
        <v>0.21190335864482171</v>
      </c>
      <c r="AC626" s="17">
        <v>0.22742206834453499</v>
      </c>
      <c r="AD626" s="17">
        <v>0.18316356429720651</v>
      </c>
      <c r="AE626" s="17">
        <v>0.1966796284061102</v>
      </c>
      <c r="AF626" s="17">
        <v>0.25708947606531629</v>
      </c>
      <c r="AG626" s="17">
        <v>8.5306958563923577E-2</v>
      </c>
      <c r="AH626" s="17">
        <v>0.2008408930987795</v>
      </c>
      <c r="AI626" s="17">
        <v>0.20455993517513371</v>
      </c>
    </row>
    <row r="627" spans="2:35" ht="16" x14ac:dyDescent="0.2">
      <c r="B627" s="16" t="s">
        <v>239</v>
      </c>
      <c r="C627" s="17">
        <v>0.47759500686570672</v>
      </c>
      <c r="D627" s="17">
        <v>0.40129919195601482</v>
      </c>
      <c r="E627" s="17">
        <v>0.41489057491020132</v>
      </c>
      <c r="F627" s="17">
        <v>0.46446455269713188</v>
      </c>
      <c r="G627" s="17">
        <v>0.46650229066715332</v>
      </c>
      <c r="H627" s="17">
        <v>0.52667890109530813</v>
      </c>
      <c r="I627" s="17">
        <v>0.56579772981217358</v>
      </c>
      <c r="K627" s="17">
        <v>0.47431438427211747</v>
      </c>
      <c r="L627" s="17">
        <v>0.48100136276788452</v>
      </c>
      <c r="N627" s="17">
        <v>0.54328960311604602</v>
      </c>
      <c r="O627" s="17">
        <v>0.50289560044689774</v>
      </c>
      <c r="P627" s="17">
        <v>0.45205480216933569</v>
      </c>
      <c r="Q627" s="17">
        <v>0.38360725322774353</v>
      </c>
      <c r="R627" s="17">
        <v>0.46628619130723148</v>
      </c>
      <c r="S627" s="17">
        <v>0.40909694934903612</v>
      </c>
      <c r="T627" s="17">
        <v>0.47483940373383238</v>
      </c>
      <c r="U627" s="17">
        <v>0.4206850254054802</v>
      </c>
      <c r="V627" s="17">
        <v>0.47898371146560581</v>
      </c>
      <c r="W627" s="17">
        <v>0.49353605782310411</v>
      </c>
      <c r="X627" s="17">
        <v>0.56083623529303983</v>
      </c>
      <c r="Y627" s="17">
        <v>0.49420226233066911</v>
      </c>
      <c r="AA627" s="17">
        <v>0.51879691315682308</v>
      </c>
      <c r="AB627" s="17">
        <v>0.4444630511359996</v>
      </c>
      <c r="AC627" s="17">
        <v>0.53999201971687494</v>
      </c>
      <c r="AD627" s="17">
        <v>0.48145541624388061</v>
      </c>
      <c r="AE627" s="17">
        <v>0.48780701018427569</v>
      </c>
      <c r="AF627" s="17">
        <v>0.5366439582295458</v>
      </c>
      <c r="AG627" s="17">
        <v>0.43560099758706861</v>
      </c>
      <c r="AH627" s="17">
        <v>0.45096201264764962</v>
      </c>
      <c r="AI627" s="17">
        <v>0.41644016073442008</v>
      </c>
    </row>
    <row r="628" spans="2:35" ht="16" x14ac:dyDescent="0.2">
      <c r="B628" s="16" t="s">
        <v>240</v>
      </c>
      <c r="C628" s="17">
        <v>0.41972417792448741</v>
      </c>
      <c r="D628" s="17">
        <v>0.37896873471077591</v>
      </c>
      <c r="E628" s="17">
        <v>0.3903948290706008</v>
      </c>
      <c r="F628" s="17">
        <v>0.39116255320522869</v>
      </c>
      <c r="G628" s="17">
        <v>0.44592388779709741</v>
      </c>
      <c r="H628" s="17">
        <v>0.47147312690945231</v>
      </c>
      <c r="I628" s="17">
        <v>0.43771044410309662</v>
      </c>
      <c r="K628" s="17">
        <v>0.41388959406021569</v>
      </c>
      <c r="L628" s="17">
        <v>0.42610885178833469</v>
      </c>
      <c r="N628" s="17">
        <v>0.45761378079473569</v>
      </c>
      <c r="O628" s="17">
        <v>0.46052405215810771</v>
      </c>
      <c r="P628" s="17">
        <v>0.46690881683046859</v>
      </c>
      <c r="Q628" s="17">
        <v>0.3774200014100963</v>
      </c>
      <c r="R628" s="17">
        <v>0.39949479779301278</v>
      </c>
      <c r="S628" s="17">
        <v>0.41900785775914029</v>
      </c>
      <c r="T628" s="17">
        <v>0.44410480629225191</v>
      </c>
      <c r="U628" s="17">
        <v>0.40069345853737642</v>
      </c>
      <c r="V628" s="17">
        <v>0.37874521302153252</v>
      </c>
      <c r="W628" s="17">
        <v>0.4054084669591394</v>
      </c>
      <c r="X628" s="17">
        <v>0.40861692582893289</v>
      </c>
      <c r="Y628" s="17">
        <v>0.48073555688641262</v>
      </c>
      <c r="AA628" s="17">
        <v>0.40347113575121091</v>
      </c>
      <c r="AB628" s="17">
        <v>0.40837848570716218</v>
      </c>
      <c r="AC628" s="17">
        <v>0.46339744755627571</v>
      </c>
      <c r="AD628" s="17">
        <v>0.39354084261495631</v>
      </c>
      <c r="AE628" s="17">
        <v>0.44201522759742251</v>
      </c>
      <c r="AF628" s="17">
        <v>0.52469963798506214</v>
      </c>
      <c r="AG628" s="17">
        <v>0.29344879534190471</v>
      </c>
      <c r="AH628" s="17">
        <v>0.44308509295117732</v>
      </c>
      <c r="AI628" s="17">
        <v>0.46977950866948609</v>
      </c>
    </row>
    <row r="629" spans="2:35" ht="16" x14ac:dyDescent="0.2">
      <c r="B629" s="16" t="s">
        <v>241</v>
      </c>
      <c r="C629" s="17">
        <v>0.33101089943580858</v>
      </c>
      <c r="D629" s="17">
        <v>0.3170527224738367</v>
      </c>
      <c r="E629" s="17">
        <v>0.38678116257916051</v>
      </c>
      <c r="F629" s="17">
        <v>0.34303556776982441</v>
      </c>
      <c r="G629" s="17">
        <v>0.32391338772624989</v>
      </c>
      <c r="H629" s="17">
        <v>0.33743606011596389</v>
      </c>
      <c r="I629" s="17">
        <v>0.28679450886941671</v>
      </c>
      <c r="K629" s="17">
        <v>0.35921537297130318</v>
      </c>
      <c r="L629" s="17">
        <v>0.30539892840453448</v>
      </c>
      <c r="N629" s="17">
        <v>0.34514514930544998</v>
      </c>
      <c r="O629" s="17">
        <v>0.20350540226144859</v>
      </c>
      <c r="P629" s="17">
        <v>0.2860670317488398</v>
      </c>
      <c r="Q629" s="17">
        <v>0.2351307563345226</v>
      </c>
      <c r="R629" s="17">
        <v>0.30438537397006599</v>
      </c>
      <c r="S629" s="17">
        <v>0.39570938502129821</v>
      </c>
      <c r="T629" s="17">
        <v>0.3641915561594869</v>
      </c>
      <c r="U629" s="17">
        <v>0.25300497480961931</v>
      </c>
      <c r="V629" s="17">
        <v>0.38770320966053701</v>
      </c>
      <c r="W629" s="17">
        <v>0.32997887197431119</v>
      </c>
      <c r="X629" s="17">
        <v>0.30452342056833021</v>
      </c>
      <c r="Y629" s="17">
        <v>0.39097701328053341</v>
      </c>
      <c r="AA629" s="17">
        <v>0.32922627027534579</v>
      </c>
      <c r="AB629" s="17">
        <v>0.33376363722709951</v>
      </c>
      <c r="AC629" s="17">
        <v>0.36673029819817021</v>
      </c>
      <c r="AD629" s="17">
        <v>0.39665982843353231</v>
      </c>
      <c r="AE629" s="17">
        <v>0.31734998213403631</v>
      </c>
      <c r="AF629" s="17">
        <v>0.36827020750631601</v>
      </c>
      <c r="AG629" s="17">
        <v>0.2341810166933124</v>
      </c>
      <c r="AH629" s="17">
        <v>0.29330183181684572</v>
      </c>
      <c r="AI629" s="17">
        <v>0.35106030711462849</v>
      </c>
    </row>
    <row r="630" spans="2:35" ht="32" x14ac:dyDescent="0.2">
      <c r="B630" s="16" t="s">
        <v>242</v>
      </c>
      <c r="C630" s="17">
        <v>0.40153025425853323</v>
      </c>
      <c r="D630" s="17">
        <v>0.32203906716584563</v>
      </c>
      <c r="E630" s="17">
        <v>0.38823261805430143</v>
      </c>
      <c r="F630" s="17">
        <v>0.35248155905958051</v>
      </c>
      <c r="G630" s="17">
        <v>0.39324920236509092</v>
      </c>
      <c r="H630" s="17">
        <v>0.4682927588091278</v>
      </c>
      <c r="I630" s="17">
        <v>0.46681416906691919</v>
      </c>
      <c r="K630" s="17">
        <v>0.39810440796334912</v>
      </c>
      <c r="L630" s="17">
        <v>0.40384109659705131</v>
      </c>
      <c r="N630" s="17">
        <v>0.44401718403570389</v>
      </c>
      <c r="O630" s="17">
        <v>0.40228389281985921</v>
      </c>
      <c r="P630" s="17">
        <v>0.46054308327252452</v>
      </c>
      <c r="Q630" s="17">
        <v>0.36594312207007568</v>
      </c>
      <c r="R630" s="17">
        <v>0.39705154182925823</v>
      </c>
      <c r="S630" s="17">
        <v>0.34742922806660931</v>
      </c>
      <c r="T630" s="17">
        <v>0.35483459112450227</v>
      </c>
      <c r="U630" s="17">
        <v>0.41197247352595662</v>
      </c>
      <c r="V630" s="17">
        <v>0.38384157572002692</v>
      </c>
      <c r="W630" s="17">
        <v>0.4349114741479343</v>
      </c>
      <c r="X630" s="17">
        <v>0.40325987799421659</v>
      </c>
      <c r="Y630" s="17">
        <v>0.39891956351835312</v>
      </c>
      <c r="AA630" s="17">
        <v>0.42014728168139742</v>
      </c>
      <c r="AB630" s="17">
        <v>0.37328684943410811</v>
      </c>
      <c r="AC630" s="17">
        <v>0.43353828827713231</v>
      </c>
      <c r="AD630" s="17">
        <v>0.42485894940760721</v>
      </c>
      <c r="AE630" s="17">
        <v>0.40985246435600331</v>
      </c>
      <c r="AF630" s="17">
        <v>0.45544818284746302</v>
      </c>
      <c r="AG630" s="17">
        <v>0.37653092393791537</v>
      </c>
      <c r="AH630" s="17">
        <v>0.37957408731162617</v>
      </c>
      <c r="AI630" s="17">
        <v>0.35725661429931571</v>
      </c>
    </row>
    <row r="631" spans="2:35" ht="32" x14ac:dyDescent="0.2">
      <c r="B631" s="16" t="s">
        <v>243</v>
      </c>
      <c r="C631" s="17">
        <v>0.28308799510966132</v>
      </c>
      <c r="D631" s="17">
        <v>0.21641517749509251</v>
      </c>
      <c r="E631" s="17">
        <v>0.2734971877788715</v>
      </c>
      <c r="F631" s="17">
        <v>0.23873743703239131</v>
      </c>
      <c r="G631" s="17">
        <v>0.25014742026833109</v>
      </c>
      <c r="H631" s="17">
        <v>0.33310433078836021</v>
      </c>
      <c r="I631" s="17">
        <v>0.36434201820653972</v>
      </c>
      <c r="K631" s="17">
        <v>0.28870609336338232</v>
      </c>
      <c r="L631" s="17">
        <v>0.27837134327758067</v>
      </c>
      <c r="N631" s="17">
        <v>0.244063456402351</v>
      </c>
      <c r="O631" s="17">
        <v>0.35636676668480988</v>
      </c>
      <c r="P631" s="17">
        <v>0.38382289212066439</v>
      </c>
      <c r="Q631" s="17">
        <v>0.2605266170010303</v>
      </c>
      <c r="R631" s="17">
        <v>0.27511009940422831</v>
      </c>
      <c r="S631" s="17">
        <v>0.26672184109215769</v>
      </c>
      <c r="T631" s="17">
        <v>0.27291890687634007</v>
      </c>
      <c r="U631" s="17">
        <v>0.27786792440068431</v>
      </c>
      <c r="V631" s="17">
        <v>0.26098972668849979</v>
      </c>
      <c r="W631" s="17">
        <v>0.26360423142584949</v>
      </c>
      <c r="X631" s="17">
        <v>0.29746809142924852</v>
      </c>
      <c r="Y631" s="17">
        <v>0.33890841166053959</v>
      </c>
      <c r="AA631" s="17">
        <v>0.33304175942003261</v>
      </c>
      <c r="AB631" s="17">
        <v>0.25919350401649432</v>
      </c>
      <c r="AC631" s="17">
        <v>0.32883084710400079</v>
      </c>
      <c r="AD631" s="17">
        <v>0.27032671208905962</v>
      </c>
      <c r="AE631" s="17">
        <v>0.27990115707918611</v>
      </c>
      <c r="AF631" s="17">
        <v>0.3191324871276966</v>
      </c>
      <c r="AG631" s="17">
        <v>0.25185610970280758</v>
      </c>
      <c r="AH631" s="17">
        <v>0.20385482309364331</v>
      </c>
      <c r="AI631" s="17">
        <v>0.37632235610588782</v>
      </c>
    </row>
    <row r="632" spans="2:35" ht="16" x14ac:dyDescent="0.2">
      <c r="B632" s="16" t="s">
        <v>244</v>
      </c>
      <c r="C632" s="17">
        <v>0.4349715390103287</v>
      </c>
      <c r="D632" s="17">
        <v>0.32265082990987071</v>
      </c>
      <c r="E632" s="17">
        <v>0.4508861081062121</v>
      </c>
      <c r="F632" s="17">
        <v>0.47347608659575968</v>
      </c>
      <c r="G632" s="17">
        <v>0.44515778797535749</v>
      </c>
      <c r="H632" s="17">
        <v>0.45449855853439991</v>
      </c>
      <c r="I632" s="17">
        <v>0.44388972990742293</v>
      </c>
      <c r="K632" s="17">
        <v>0.42429885994208982</v>
      </c>
      <c r="L632" s="17">
        <v>0.44623893059191683</v>
      </c>
      <c r="N632" s="17">
        <v>0.44384510594389481</v>
      </c>
      <c r="O632" s="17">
        <v>0.44304073700244101</v>
      </c>
      <c r="P632" s="17">
        <v>0.44993418918835232</v>
      </c>
      <c r="Q632" s="17">
        <v>0.3858454991168615</v>
      </c>
      <c r="R632" s="17">
        <v>0.40950711099878939</v>
      </c>
      <c r="S632" s="17">
        <v>0.38117296504123599</v>
      </c>
      <c r="T632" s="17">
        <v>0.40266830083673461</v>
      </c>
      <c r="U632" s="17">
        <v>0.38628052308247779</v>
      </c>
      <c r="V632" s="17">
        <v>0.46048572214751499</v>
      </c>
      <c r="W632" s="17">
        <v>0.4508193643910493</v>
      </c>
      <c r="X632" s="17">
        <v>0.43448552018788411</v>
      </c>
      <c r="Y632" s="17">
        <v>0.52721130850984377</v>
      </c>
      <c r="AA632" s="17">
        <v>0.41651883954815072</v>
      </c>
      <c r="AB632" s="17">
        <v>0.45385492760059709</v>
      </c>
      <c r="AC632" s="17">
        <v>0.51047866139504072</v>
      </c>
      <c r="AD632" s="17">
        <v>0.42543865825137361</v>
      </c>
      <c r="AE632" s="17">
        <v>0.42365708407162472</v>
      </c>
      <c r="AF632" s="17">
        <v>0.45461463218538878</v>
      </c>
      <c r="AG632" s="17">
        <v>0.35495351437734962</v>
      </c>
      <c r="AH632" s="17">
        <v>0.4428032051715321</v>
      </c>
      <c r="AI632" s="17">
        <v>0.46219235932231262</v>
      </c>
    </row>
    <row r="633" spans="2:35" ht="16" x14ac:dyDescent="0.2">
      <c r="B633" s="16" t="s">
        <v>177</v>
      </c>
      <c r="C633" s="17">
        <v>1.4223287321241649E-3</v>
      </c>
      <c r="D633" s="17">
        <v>0</v>
      </c>
      <c r="E633" s="17">
        <v>0</v>
      </c>
      <c r="F633" s="17">
        <v>0</v>
      </c>
      <c r="G633" s="17">
        <v>2.711394300657127E-3</v>
      </c>
      <c r="H633" s="17">
        <v>0</v>
      </c>
      <c r="I633" s="17">
        <v>4.5702954374244086E-3</v>
      </c>
      <c r="K633" s="17">
        <v>2.886248165282729E-3</v>
      </c>
      <c r="L633" s="17">
        <v>0</v>
      </c>
      <c r="N633" s="17">
        <v>0</v>
      </c>
      <c r="O633" s="17">
        <v>0</v>
      </c>
      <c r="P633" s="17">
        <v>0</v>
      </c>
      <c r="Q633" s="17">
        <v>0</v>
      </c>
      <c r="R633" s="17">
        <v>0</v>
      </c>
      <c r="S633" s="17">
        <v>0</v>
      </c>
      <c r="T633" s="17">
        <v>6.7628889792266649E-3</v>
      </c>
      <c r="U633" s="17">
        <v>0</v>
      </c>
      <c r="V633" s="17">
        <v>0</v>
      </c>
      <c r="W633" s="17">
        <v>3.7399381659426298E-3</v>
      </c>
      <c r="X633" s="17">
        <v>5.805236724755072E-3</v>
      </c>
      <c r="Y633" s="17">
        <v>0</v>
      </c>
      <c r="AA633" s="17">
        <v>7.2135210997651081E-3</v>
      </c>
      <c r="AB633" s="17">
        <v>0</v>
      </c>
      <c r="AC633" s="17">
        <v>0</v>
      </c>
      <c r="AD633" s="17">
        <v>0</v>
      </c>
      <c r="AE633" s="17">
        <v>0</v>
      </c>
      <c r="AF633" s="17">
        <v>0</v>
      </c>
      <c r="AG633" s="17">
        <v>6.6986967406941376E-3</v>
      </c>
      <c r="AH633" s="17">
        <v>0</v>
      </c>
      <c r="AI633" s="17">
        <v>0</v>
      </c>
    </row>
    <row r="634" spans="2:35" ht="16" x14ac:dyDescent="0.2">
      <c r="B634" s="16" t="s">
        <v>75</v>
      </c>
      <c r="C634" s="17">
        <v>7.2071454303606952E-2</v>
      </c>
      <c r="D634" s="17">
        <v>7.3493440447441882E-2</v>
      </c>
      <c r="E634" s="17">
        <v>4.1377388230123831E-2</v>
      </c>
      <c r="F634" s="17">
        <v>7.8776831282476159E-2</v>
      </c>
      <c r="G634" s="17">
        <v>6.3469539055696855E-2</v>
      </c>
      <c r="H634" s="17">
        <v>6.8196363095821166E-2</v>
      </c>
      <c r="I634" s="17">
        <v>0.1001642260361772</v>
      </c>
      <c r="K634" s="17">
        <v>6.3165391279899868E-2</v>
      </c>
      <c r="L634" s="17">
        <v>8.0367395359287497E-2</v>
      </c>
      <c r="N634" s="17">
        <v>6.0192993618987951E-2</v>
      </c>
      <c r="O634" s="17">
        <v>4.7884130125384762E-2</v>
      </c>
      <c r="P634" s="17">
        <v>0.1116836672218228</v>
      </c>
      <c r="Q634" s="17">
        <v>9.5492913048622993E-2</v>
      </c>
      <c r="R634" s="17">
        <v>8.8768977735307522E-2</v>
      </c>
      <c r="S634" s="17">
        <v>5.7582723001510808E-2</v>
      </c>
      <c r="T634" s="17">
        <v>5.4339915552356767E-2</v>
      </c>
      <c r="U634" s="17">
        <v>9.5823395287133184E-2</v>
      </c>
      <c r="V634" s="17">
        <v>5.3146175598956097E-2</v>
      </c>
      <c r="W634" s="17">
        <v>5.9826377136675338E-2</v>
      </c>
      <c r="X634" s="17">
        <v>0.10525498303002789</v>
      </c>
      <c r="Y634" s="17">
        <v>5.9753190086261107E-2</v>
      </c>
      <c r="AA634" s="17">
        <v>3.9640063163855217E-2</v>
      </c>
      <c r="AB634" s="17">
        <v>7.3088876634152741E-2</v>
      </c>
      <c r="AC634" s="17">
        <v>5.3971690358121417E-2</v>
      </c>
      <c r="AD634" s="17">
        <v>5.1388392356605909E-2</v>
      </c>
      <c r="AE634" s="17">
        <v>4.3986423116310881E-2</v>
      </c>
      <c r="AF634" s="17">
        <v>6.7904385332033274E-2</v>
      </c>
      <c r="AG634" s="17">
        <v>0.1840366232193259</v>
      </c>
      <c r="AH634" s="17">
        <v>0.1803189297217572</v>
      </c>
      <c r="AI634" s="17">
        <v>2.6325330781936499E-2</v>
      </c>
    </row>
    <row r="636" spans="2:35" ht="64" x14ac:dyDescent="0.2">
      <c r="B636" s="14" t="s">
        <v>245</v>
      </c>
    </row>
    <row r="637" spans="2:35" ht="16" x14ac:dyDescent="0.2">
      <c r="B637" s="15" t="s">
        <v>16</v>
      </c>
    </row>
    <row r="638" spans="2:35" ht="32" x14ac:dyDescent="0.2">
      <c r="B638" s="16" t="s">
        <v>246</v>
      </c>
      <c r="C638" s="17">
        <v>0.35557753730947922</v>
      </c>
      <c r="D638" s="17">
        <v>0.27237129753247669</v>
      </c>
      <c r="E638" s="17">
        <v>0.27709208942788988</v>
      </c>
      <c r="F638" s="17">
        <v>0.33686007037623172</v>
      </c>
      <c r="G638" s="17">
        <v>0.34816409073141819</v>
      </c>
      <c r="H638" s="17">
        <v>0.41692311243370311</v>
      </c>
      <c r="I638" s="17">
        <v>0.4544831321515303</v>
      </c>
      <c r="K638" s="17">
        <v>0.34624052088728069</v>
      </c>
      <c r="L638" s="17">
        <v>0.36424745714721668</v>
      </c>
      <c r="N638" s="17">
        <v>0.38419689029563803</v>
      </c>
      <c r="O638" s="17">
        <v>0.41481666431593722</v>
      </c>
      <c r="P638" s="17">
        <v>0.39431652580734949</v>
      </c>
      <c r="Q638" s="17">
        <v>0.29762385333988789</v>
      </c>
      <c r="R638" s="17">
        <v>0.33858267353257238</v>
      </c>
      <c r="S638" s="17">
        <v>0.33563178163908591</v>
      </c>
      <c r="T638" s="17">
        <v>0.3422720772344256</v>
      </c>
      <c r="U638" s="17">
        <v>0.35961025317891893</v>
      </c>
      <c r="V638" s="17">
        <v>0.310013568049475</v>
      </c>
      <c r="W638" s="17">
        <v>0.33932189718303463</v>
      </c>
      <c r="X638" s="17">
        <v>0.38151888324543581</v>
      </c>
      <c r="Y638" s="17">
        <v>0.42757897163190811</v>
      </c>
      <c r="AA638" s="17">
        <v>0.3458981307391612</v>
      </c>
      <c r="AB638" s="17">
        <v>0.32908401766634698</v>
      </c>
      <c r="AC638" s="17">
        <v>0.36136771440342291</v>
      </c>
      <c r="AD638" s="17">
        <v>0.34878165979532538</v>
      </c>
      <c r="AE638" s="17">
        <v>0.40192331178866658</v>
      </c>
      <c r="AF638" s="17">
        <v>0.39183981405840212</v>
      </c>
      <c r="AG638" s="17">
        <v>0.29996398932039231</v>
      </c>
      <c r="AH638" s="17">
        <v>0.34511634222522969</v>
      </c>
      <c r="AI638" s="17">
        <v>0.34557900536847141</v>
      </c>
    </row>
    <row r="639" spans="2:35" ht="32" x14ac:dyDescent="0.2">
      <c r="B639" s="16" t="s">
        <v>247</v>
      </c>
      <c r="C639" s="17">
        <v>0.32385754904430808</v>
      </c>
      <c r="D639" s="17">
        <v>0.29368412803554722</v>
      </c>
      <c r="E639" s="17">
        <v>0.31390938301326848</v>
      </c>
      <c r="F639" s="17">
        <v>0.31287369523994618</v>
      </c>
      <c r="G639" s="17">
        <v>0.31148607268542011</v>
      </c>
      <c r="H639" s="17">
        <v>0.31797203849864109</v>
      </c>
      <c r="I639" s="17">
        <v>0.37480389262321401</v>
      </c>
      <c r="K639" s="17">
        <v>0.33086809762944341</v>
      </c>
      <c r="L639" s="17">
        <v>0.31553015418482089</v>
      </c>
      <c r="N639" s="17">
        <v>0.35301284437651298</v>
      </c>
      <c r="O639" s="17">
        <v>0.36370364538032851</v>
      </c>
      <c r="P639" s="17">
        <v>0.35710479915394699</v>
      </c>
      <c r="Q639" s="17">
        <v>0.27586116329287902</v>
      </c>
      <c r="R639" s="17">
        <v>0.32732953462990888</v>
      </c>
      <c r="S639" s="17">
        <v>0.33537724138580338</v>
      </c>
      <c r="T639" s="17">
        <v>0.23376099950903659</v>
      </c>
      <c r="U639" s="17">
        <v>0.24977925434456291</v>
      </c>
      <c r="V639" s="17">
        <v>0.28604483751828458</v>
      </c>
      <c r="W639" s="17">
        <v>0.3484153774683128</v>
      </c>
      <c r="X639" s="17">
        <v>0.33206125194857677</v>
      </c>
      <c r="Y639" s="17">
        <v>0.42988367471849021</v>
      </c>
      <c r="AA639" s="17">
        <v>0.34743921392339439</v>
      </c>
      <c r="AB639" s="17">
        <v>0.32037345115633908</v>
      </c>
      <c r="AC639" s="17">
        <v>0.37989452810358748</v>
      </c>
      <c r="AD639" s="17">
        <v>0.29798366231817081</v>
      </c>
      <c r="AE639" s="17">
        <v>0.32538297359390661</v>
      </c>
      <c r="AF639" s="17">
        <v>0.40863300792003338</v>
      </c>
      <c r="AG639" s="17">
        <v>0.2652176335182842</v>
      </c>
      <c r="AH639" s="17">
        <v>0.30206658968559619</v>
      </c>
      <c r="AI639" s="17">
        <v>0.31461505173929499</v>
      </c>
    </row>
    <row r="640" spans="2:35" ht="32" x14ac:dyDescent="0.2">
      <c r="B640" s="16" t="s">
        <v>248</v>
      </c>
      <c r="C640" s="17">
        <v>0.41899351809442431</v>
      </c>
      <c r="D640" s="17">
        <v>0.31459688342544989</v>
      </c>
      <c r="E640" s="17">
        <v>0.37762907062730261</v>
      </c>
      <c r="F640" s="17">
        <v>0.36751613525969618</v>
      </c>
      <c r="G640" s="17">
        <v>0.40233028670125298</v>
      </c>
      <c r="H640" s="17">
        <v>0.46425959893114888</v>
      </c>
      <c r="I640" s="17">
        <v>0.54667038005848512</v>
      </c>
      <c r="K640" s="17">
        <v>0.39730307240185248</v>
      </c>
      <c r="L640" s="17">
        <v>0.43921310496887428</v>
      </c>
      <c r="N640" s="17">
        <v>0.44769858918039612</v>
      </c>
      <c r="O640" s="17">
        <v>0.36640743249884888</v>
      </c>
      <c r="P640" s="17">
        <v>0.43228001069354771</v>
      </c>
      <c r="Q640" s="17">
        <v>0.39218164686683649</v>
      </c>
      <c r="R640" s="17">
        <v>0.43257992663855982</v>
      </c>
      <c r="S640" s="17">
        <v>0.38643072171436621</v>
      </c>
      <c r="T640" s="17">
        <v>0.43255270359047149</v>
      </c>
      <c r="U640" s="17">
        <v>0.3054294652312371</v>
      </c>
      <c r="V640" s="17">
        <v>0.4314297660494919</v>
      </c>
      <c r="W640" s="17">
        <v>0.43154650251906551</v>
      </c>
      <c r="X640" s="17">
        <v>0.42022460716383198</v>
      </c>
      <c r="Y640" s="17">
        <v>0.48916412898697659</v>
      </c>
      <c r="AA640" s="17">
        <v>0.46453228314722173</v>
      </c>
      <c r="AB640" s="17">
        <v>0.40387727985368738</v>
      </c>
      <c r="AC640" s="17">
        <v>0.46683455041867178</v>
      </c>
      <c r="AD640" s="17">
        <v>0.43446936286662902</v>
      </c>
      <c r="AE640" s="17">
        <v>0.42955260617364299</v>
      </c>
      <c r="AF640" s="17">
        <v>0.52432659554923178</v>
      </c>
      <c r="AG640" s="17">
        <v>0.25851273322266949</v>
      </c>
      <c r="AH640" s="17">
        <v>0.37792308756100418</v>
      </c>
      <c r="AI640" s="17">
        <v>0.42673757553250558</v>
      </c>
    </row>
    <row r="641" spans="2:35" ht="32" x14ac:dyDescent="0.2">
      <c r="B641" s="16" t="s">
        <v>249</v>
      </c>
      <c r="C641" s="17">
        <v>0.3435047547355648</v>
      </c>
      <c r="D641" s="17">
        <v>0.25121356650558629</v>
      </c>
      <c r="E641" s="17">
        <v>0.33526567611750713</v>
      </c>
      <c r="F641" s="17">
        <v>0.37789742819929389</v>
      </c>
      <c r="G641" s="17">
        <v>0.36291901412917388</v>
      </c>
      <c r="H641" s="17">
        <v>0.34120206643918261</v>
      </c>
      <c r="I641" s="17">
        <v>0.36914344397153398</v>
      </c>
      <c r="K641" s="17">
        <v>0.33477034672508121</v>
      </c>
      <c r="L641" s="17">
        <v>0.35151450639121501</v>
      </c>
      <c r="N641" s="17">
        <v>0.34120881770830619</v>
      </c>
      <c r="O641" s="17">
        <v>0.37391847544490692</v>
      </c>
      <c r="P641" s="17">
        <v>0.45164649370478033</v>
      </c>
      <c r="Q641" s="17">
        <v>0.32663588242489172</v>
      </c>
      <c r="R641" s="17">
        <v>0.32451875853898421</v>
      </c>
      <c r="S641" s="17">
        <v>0.31097574733804889</v>
      </c>
      <c r="T641" s="17">
        <v>0.32492871794794048</v>
      </c>
      <c r="U641" s="17">
        <v>0.33715772440911612</v>
      </c>
      <c r="V641" s="17">
        <v>0.34879047444131928</v>
      </c>
      <c r="W641" s="17">
        <v>0.3687531476669087</v>
      </c>
      <c r="X641" s="17">
        <v>0.32859291177704869</v>
      </c>
      <c r="Y641" s="17">
        <v>0.32463542421387093</v>
      </c>
      <c r="AA641" s="17">
        <v>0.36386532017287571</v>
      </c>
      <c r="AB641" s="17">
        <v>0.35127889784214961</v>
      </c>
      <c r="AC641" s="17">
        <v>0.33654517835823072</v>
      </c>
      <c r="AD641" s="17">
        <v>0.33659369527906702</v>
      </c>
      <c r="AE641" s="17">
        <v>0.34002062476404959</v>
      </c>
      <c r="AF641" s="17">
        <v>0.43320210851123658</v>
      </c>
      <c r="AG641" s="17">
        <v>0.2312670241537628</v>
      </c>
      <c r="AH641" s="17">
        <v>0.33436345180963117</v>
      </c>
      <c r="AI641" s="17">
        <v>0.4165841632865338</v>
      </c>
    </row>
    <row r="642" spans="2:35" ht="48" x14ac:dyDescent="0.2">
      <c r="B642" s="16" t="s">
        <v>250</v>
      </c>
      <c r="C642" s="17">
        <v>0.37887153169208609</v>
      </c>
      <c r="D642" s="17">
        <v>0.30834029798600959</v>
      </c>
      <c r="E642" s="17">
        <v>0.33902130069766451</v>
      </c>
      <c r="F642" s="17">
        <v>0.36161575233437271</v>
      </c>
      <c r="G642" s="17">
        <v>0.33529068609920809</v>
      </c>
      <c r="H642" s="17">
        <v>0.44216841722237521</v>
      </c>
      <c r="I642" s="17">
        <v>0.46503336444024118</v>
      </c>
      <c r="K642" s="17">
        <v>0.36464463486905241</v>
      </c>
      <c r="L642" s="17">
        <v>0.39156012285995428</v>
      </c>
      <c r="N642" s="17">
        <v>0.42915689224933018</v>
      </c>
      <c r="O642" s="17">
        <v>0.40429292596113919</v>
      </c>
      <c r="P642" s="17">
        <v>0.39638674794041368</v>
      </c>
      <c r="Q642" s="17">
        <v>0.34351255058502572</v>
      </c>
      <c r="R642" s="17">
        <v>0.37189849508685341</v>
      </c>
      <c r="S642" s="17">
        <v>0.37841408826186862</v>
      </c>
      <c r="T642" s="17">
        <v>0.3483302572185813</v>
      </c>
      <c r="U642" s="17">
        <v>0.3928153725012884</v>
      </c>
      <c r="V642" s="17">
        <v>0.32517869219886369</v>
      </c>
      <c r="W642" s="17">
        <v>0.3781836365858478</v>
      </c>
      <c r="X642" s="17">
        <v>0.41102333335930219</v>
      </c>
      <c r="Y642" s="17">
        <v>0.40091406433627003</v>
      </c>
      <c r="AA642" s="17">
        <v>0.43596438295354578</v>
      </c>
      <c r="AB642" s="17">
        <v>0.37711243685649748</v>
      </c>
      <c r="AC642" s="17">
        <v>0.41157474400910682</v>
      </c>
      <c r="AD642" s="17">
        <v>0.35341110331316689</v>
      </c>
      <c r="AE642" s="17">
        <v>0.36105873929049148</v>
      </c>
      <c r="AF642" s="17">
        <v>0.4374859382519663</v>
      </c>
      <c r="AG642" s="17">
        <v>0.28399778589384189</v>
      </c>
      <c r="AH642" s="17">
        <v>0.3917552817240571</v>
      </c>
      <c r="AI642" s="17">
        <v>0.40737331459217241</v>
      </c>
    </row>
    <row r="643" spans="2:35" ht="48" x14ac:dyDescent="0.2">
      <c r="B643" s="16" t="s">
        <v>251</v>
      </c>
      <c r="C643" s="17">
        <v>0.1941539315633953</v>
      </c>
      <c r="D643" s="17">
        <v>0.20960440837069069</v>
      </c>
      <c r="E643" s="17">
        <v>0.22215237359862991</v>
      </c>
      <c r="F643" s="17">
        <v>0.23150144193721409</v>
      </c>
      <c r="G643" s="17">
        <v>0.15130594623916871</v>
      </c>
      <c r="H643" s="17">
        <v>0.17789795924764409</v>
      </c>
      <c r="I643" s="17">
        <v>0.17671637819797201</v>
      </c>
      <c r="K643" s="17">
        <v>0.17714950241235139</v>
      </c>
      <c r="L643" s="17">
        <v>0.20844756719403459</v>
      </c>
      <c r="N643" s="17">
        <v>0.21969383885764551</v>
      </c>
      <c r="O643" s="17">
        <v>0.26149511758900762</v>
      </c>
      <c r="P643" s="17">
        <v>0.22411113166726571</v>
      </c>
      <c r="Q643" s="17">
        <v>0.15993561585500851</v>
      </c>
      <c r="R643" s="17">
        <v>0.17177793443938669</v>
      </c>
      <c r="S643" s="17">
        <v>0.16348653719385639</v>
      </c>
      <c r="T643" s="17">
        <v>0.16042149252443741</v>
      </c>
      <c r="U643" s="17">
        <v>0.19957714019354431</v>
      </c>
      <c r="V643" s="17">
        <v>0.21652417210615149</v>
      </c>
      <c r="W643" s="17">
        <v>0.19803802056566519</v>
      </c>
      <c r="X643" s="17">
        <v>0.1721600487658152</v>
      </c>
      <c r="Y643" s="17">
        <v>0.19921590284547</v>
      </c>
      <c r="AA643" s="17">
        <v>0.19932040288779679</v>
      </c>
      <c r="AB643" s="17">
        <v>0.1967782126531043</v>
      </c>
      <c r="AC643" s="17">
        <v>0.19187617199564419</v>
      </c>
      <c r="AD643" s="17">
        <v>0.2381263001318363</v>
      </c>
      <c r="AE643" s="17">
        <v>0.17471159776038639</v>
      </c>
      <c r="AF643" s="17">
        <v>0.22237691675273041</v>
      </c>
      <c r="AG643" s="17">
        <v>0.11749899061551899</v>
      </c>
      <c r="AH643" s="17">
        <v>0.1769217857618692</v>
      </c>
      <c r="AI643" s="17">
        <v>0.27375281949760871</v>
      </c>
    </row>
    <row r="644" spans="2:35" ht="32" x14ac:dyDescent="0.2">
      <c r="B644" s="16" t="s">
        <v>252</v>
      </c>
      <c r="C644" s="17">
        <v>0.37100592958688172</v>
      </c>
      <c r="D644" s="17">
        <v>0.24934527713137</v>
      </c>
      <c r="E644" s="17">
        <v>0.33299417519759572</v>
      </c>
      <c r="F644" s="17">
        <v>0.32537309790621449</v>
      </c>
      <c r="G644" s="17">
        <v>0.35701924431606552</v>
      </c>
      <c r="H644" s="17">
        <v>0.45483745312325707</v>
      </c>
      <c r="I644" s="17">
        <v>0.47470853564357263</v>
      </c>
      <c r="K644" s="17">
        <v>0.35863478662785431</v>
      </c>
      <c r="L644" s="17">
        <v>0.38183444763284569</v>
      </c>
      <c r="N644" s="17">
        <v>0.39472783149092422</v>
      </c>
      <c r="O644" s="17">
        <v>0.45151885164035782</v>
      </c>
      <c r="P644" s="17">
        <v>0.40827934101691171</v>
      </c>
      <c r="Q644" s="17">
        <v>0.31710870906955968</v>
      </c>
      <c r="R644" s="17">
        <v>0.39012728631277188</v>
      </c>
      <c r="S644" s="17">
        <v>0.35118974591389818</v>
      </c>
      <c r="T644" s="17">
        <v>0.32814149890488659</v>
      </c>
      <c r="U644" s="17">
        <v>0.32517013670967421</v>
      </c>
      <c r="V644" s="17">
        <v>0.3074452316838851</v>
      </c>
      <c r="W644" s="17">
        <v>0.39557474835832562</v>
      </c>
      <c r="X644" s="17">
        <v>0.41358065875024319</v>
      </c>
      <c r="Y644" s="17">
        <v>0.42272958015069828</v>
      </c>
      <c r="AA644" s="17">
        <v>0.41648043194290169</v>
      </c>
      <c r="AB644" s="17">
        <v>0.3374876021488798</v>
      </c>
      <c r="AC644" s="17">
        <v>0.48818619163604782</v>
      </c>
      <c r="AD644" s="17">
        <v>0.35307662971005183</v>
      </c>
      <c r="AE644" s="17">
        <v>0.38583135459036272</v>
      </c>
      <c r="AF644" s="17">
        <v>0.42547187101402978</v>
      </c>
      <c r="AG644" s="17">
        <v>0.2468011574056384</v>
      </c>
      <c r="AH644" s="17">
        <v>0.33531870783241391</v>
      </c>
      <c r="AI644" s="17">
        <v>0.38339410276659391</v>
      </c>
    </row>
    <row r="645" spans="2:35" ht="16" x14ac:dyDescent="0.2">
      <c r="B645" s="16" t="s">
        <v>253</v>
      </c>
      <c r="C645" s="17">
        <v>0.12931994514221151</v>
      </c>
      <c r="D645" s="17">
        <v>0.15073045944972249</v>
      </c>
      <c r="E645" s="17">
        <v>0.13768866431183441</v>
      </c>
      <c r="F645" s="17">
        <v>0.15005986410211741</v>
      </c>
      <c r="G645" s="17">
        <v>0.11760529543018319</v>
      </c>
      <c r="H645" s="17">
        <v>0.1108698608973831</v>
      </c>
      <c r="I645" s="17">
        <v>0.1134216633233205</v>
      </c>
      <c r="K645" s="17">
        <v>0.13935613943104069</v>
      </c>
      <c r="L645" s="17">
        <v>0.118615805441217</v>
      </c>
      <c r="N645" s="17">
        <v>0.12692399056788919</v>
      </c>
      <c r="O645" s="17">
        <v>0.12074088928819619</v>
      </c>
      <c r="P645" s="17">
        <v>0.15574736783629389</v>
      </c>
      <c r="Q645" s="17">
        <v>0.14454013280615549</v>
      </c>
      <c r="R645" s="17">
        <v>0.1331450593896007</v>
      </c>
      <c r="S645" s="17">
        <v>0.13191283013944591</v>
      </c>
      <c r="T645" s="17">
        <v>0.1185099767756948</v>
      </c>
      <c r="U645" s="17">
        <v>0.12070945765654451</v>
      </c>
      <c r="V645" s="17">
        <v>0.15946988364178191</v>
      </c>
      <c r="W645" s="17">
        <v>0.1048477061698406</v>
      </c>
      <c r="X645" s="17">
        <v>0.1400474056620464</v>
      </c>
      <c r="Y645" s="17">
        <v>0.1022262735643318</v>
      </c>
      <c r="AA645" s="17">
        <v>0.1220501035333298</v>
      </c>
      <c r="AB645" s="17">
        <v>0.14888882519998761</v>
      </c>
      <c r="AC645" s="17">
        <v>0.1061450487097691</v>
      </c>
      <c r="AD645" s="17">
        <v>0.1312362996039487</v>
      </c>
      <c r="AE645" s="17">
        <v>0.1137706436587633</v>
      </c>
      <c r="AF645" s="17">
        <v>0.1202687994949176</v>
      </c>
      <c r="AG645" s="17">
        <v>0.18821488833543909</v>
      </c>
      <c r="AH645" s="17">
        <v>0.1021614625630808</v>
      </c>
      <c r="AI645" s="17">
        <v>0.14409055587645581</v>
      </c>
    </row>
    <row r="646" spans="2:35" ht="16" x14ac:dyDescent="0.2">
      <c r="B646" s="16" t="s">
        <v>254</v>
      </c>
      <c r="C646" s="17">
        <v>0.1117674763512474</v>
      </c>
      <c r="D646" s="17">
        <v>0.12885843041576739</v>
      </c>
      <c r="E646" s="17">
        <v>0.10598411472052</v>
      </c>
      <c r="F646" s="17">
        <v>0.10842516442706419</v>
      </c>
      <c r="G646" s="17">
        <v>8.6199841013562192E-2</v>
      </c>
      <c r="H646" s="17">
        <v>0.10253607058795219</v>
      </c>
      <c r="I646" s="17">
        <v>0.13483382950259251</v>
      </c>
      <c r="K646" s="17">
        <v>0.12821879592025659</v>
      </c>
      <c r="L646" s="17">
        <v>9.5452541284943099E-2</v>
      </c>
      <c r="N646" s="17">
        <v>0.14901381109813611</v>
      </c>
      <c r="O646" s="17">
        <v>6.2211920293832768E-2</v>
      </c>
      <c r="P646" s="17">
        <v>0.13058275431443689</v>
      </c>
      <c r="Q646" s="17">
        <v>0.1232173227929584</v>
      </c>
      <c r="R646" s="17">
        <v>0.1169788401474728</v>
      </c>
      <c r="S646" s="17">
        <v>0.1054624738269504</v>
      </c>
      <c r="T646" s="17">
        <v>0.13154282459791361</v>
      </c>
      <c r="U646" s="17">
        <v>5.9952910272476498E-2</v>
      </c>
      <c r="V646" s="17">
        <v>0.1228466336305106</v>
      </c>
      <c r="W646" s="17">
        <v>8.7279940116978066E-2</v>
      </c>
      <c r="X646" s="17">
        <v>0.12719267731295369</v>
      </c>
      <c r="Y646" s="17">
        <v>0.1159021976546083</v>
      </c>
      <c r="AA646" s="17">
        <v>9.0966880554524579E-2</v>
      </c>
      <c r="AB646" s="17">
        <v>0.1147368109996591</v>
      </c>
      <c r="AC646" s="17">
        <v>0.121501160001682</v>
      </c>
      <c r="AD646" s="17">
        <v>8.3233448816122241E-2</v>
      </c>
      <c r="AE646" s="17">
        <v>0.1451772333791076</v>
      </c>
      <c r="AF646" s="17">
        <v>0.13559344915098531</v>
      </c>
      <c r="AG646" s="17">
        <v>6.8107162047178829E-2</v>
      </c>
      <c r="AH646" s="17">
        <v>9.754524743889284E-2</v>
      </c>
      <c r="AI646" s="17">
        <v>0.12269913803765491</v>
      </c>
    </row>
    <row r="647" spans="2:35" ht="48" x14ac:dyDescent="0.2">
      <c r="B647" s="16" t="s">
        <v>255</v>
      </c>
      <c r="C647" s="17">
        <v>0.1580340679070559</v>
      </c>
      <c r="D647" s="17">
        <v>0.20796497953658361</v>
      </c>
      <c r="E647" s="17">
        <v>0.23304297323730599</v>
      </c>
      <c r="F647" s="17">
        <v>0.19018049249738031</v>
      </c>
      <c r="G647" s="17">
        <v>0.13859069697210449</v>
      </c>
      <c r="H647" s="17">
        <v>9.7675609186975917E-2</v>
      </c>
      <c r="I647" s="17">
        <v>9.4300235356505294E-2</v>
      </c>
      <c r="K647" s="17">
        <v>0.16117227917352381</v>
      </c>
      <c r="L647" s="17">
        <v>0.15500328068092631</v>
      </c>
      <c r="N647" s="17">
        <v>0.20337296957947401</v>
      </c>
      <c r="O647" s="17">
        <v>0.12756721993188649</v>
      </c>
      <c r="P647" s="17">
        <v>0.16502069416961801</v>
      </c>
      <c r="Q647" s="17">
        <v>0.2105505402705119</v>
      </c>
      <c r="R647" s="17">
        <v>0.1808002082518029</v>
      </c>
      <c r="S647" s="17">
        <v>0.17455679606135599</v>
      </c>
      <c r="T647" s="17">
        <v>9.7940422902150465E-2</v>
      </c>
      <c r="U647" s="17">
        <v>0.1451567518841638</v>
      </c>
      <c r="V647" s="17">
        <v>0.18048065108464581</v>
      </c>
      <c r="W647" s="17">
        <v>0.1543329021612638</v>
      </c>
      <c r="X647" s="17">
        <v>0.1026315491870643</v>
      </c>
      <c r="Y647" s="17">
        <v>0.13239257063231599</v>
      </c>
      <c r="AA647" s="17">
        <v>0.1094519524188368</v>
      </c>
      <c r="AB647" s="17">
        <v>0.17100713135220649</v>
      </c>
      <c r="AC647" s="17">
        <v>0.12822494525544581</v>
      </c>
      <c r="AD647" s="17">
        <v>0.21430437630887281</v>
      </c>
      <c r="AE647" s="17">
        <v>0.1734464088773722</v>
      </c>
      <c r="AF647" s="17">
        <v>0.15206789452175601</v>
      </c>
      <c r="AG647" s="17">
        <v>0.14039304106656281</v>
      </c>
      <c r="AH647" s="17">
        <v>0.1273761210591608</v>
      </c>
      <c r="AI647" s="17">
        <v>0.14863520791680759</v>
      </c>
    </row>
    <row r="648" spans="2:35" ht="48" x14ac:dyDescent="0.2">
      <c r="B648" s="16" t="s">
        <v>256</v>
      </c>
      <c r="C648" s="17">
        <v>0.1986331037144777</v>
      </c>
      <c r="D648" s="17">
        <v>0.20922566250356869</v>
      </c>
      <c r="E648" s="17">
        <v>0.2059640193830034</v>
      </c>
      <c r="F648" s="17">
        <v>0.18496319188673019</v>
      </c>
      <c r="G648" s="17">
        <v>0.1880408841601231</v>
      </c>
      <c r="H648" s="17">
        <v>0.17946756124926941</v>
      </c>
      <c r="I648" s="17">
        <v>0.21818891407105209</v>
      </c>
      <c r="K648" s="17">
        <v>0.20799373501573809</v>
      </c>
      <c r="L648" s="17">
        <v>0.18890746254391699</v>
      </c>
      <c r="N648" s="17">
        <v>0.22715509113014079</v>
      </c>
      <c r="O648" s="17">
        <v>0.18096294489801301</v>
      </c>
      <c r="P648" s="17">
        <v>0.24515112834343741</v>
      </c>
      <c r="Q648" s="17">
        <v>0.13577137823768101</v>
      </c>
      <c r="R648" s="17">
        <v>0.16365204686358031</v>
      </c>
      <c r="S648" s="17">
        <v>0.1961884717240942</v>
      </c>
      <c r="T648" s="17">
        <v>0.19229653496350679</v>
      </c>
      <c r="U648" s="17">
        <v>0.17705685446795391</v>
      </c>
      <c r="V648" s="17">
        <v>0.21428838859608779</v>
      </c>
      <c r="W648" s="17">
        <v>0.21444624575692089</v>
      </c>
      <c r="X648" s="17">
        <v>0.19051910427427521</v>
      </c>
      <c r="Y648" s="17">
        <v>0.20962557467691231</v>
      </c>
      <c r="AA648" s="17">
        <v>0.2427968472036183</v>
      </c>
      <c r="AB648" s="17">
        <v>0.1894100475496612</v>
      </c>
      <c r="AC648" s="17">
        <v>0.209651758746671</v>
      </c>
      <c r="AD648" s="17">
        <v>0.21386554762073351</v>
      </c>
      <c r="AE648" s="17">
        <v>0.19247186367892741</v>
      </c>
      <c r="AF648" s="17">
        <v>0.25419490657438681</v>
      </c>
      <c r="AG648" s="17">
        <v>0.1572972346051531</v>
      </c>
      <c r="AH648" s="17">
        <v>0.15130414849426641</v>
      </c>
      <c r="AI648" s="17">
        <v>0.19644906999709469</v>
      </c>
    </row>
    <row r="649" spans="2:35" ht="32" x14ac:dyDescent="0.2">
      <c r="B649" s="16" t="s">
        <v>257</v>
      </c>
      <c r="C649" s="17">
        <v>7.215491047223134E-2</v>
      </c>
      <c r="D649" s="17">
        <v>7.1439727700784245E-2</v>
      </c>
      <c r="E649" s="17">
        <v>3.4203333505135547E-2</v>
      </c>
      <c r="F649" s="17">
        <v>6.2895452210584651E-2</v>
      </c>
      <c r="G649" s="17">
        <v>6.8751342324788425E-2</v>
      </c>
      <c r="H649" s="17">
        <v>8.5745370956092484E-2</v>
      </c>
      <c r="I649" s="17">
        <v>0.10457886239665561</v>
      </c>
      <c r="K649" s="17">
        <v>9.5272216082721628E-2</v>
      </c>
      <c r="L649" s="17">
        <v>4.9987562013498091E-2</v>
      </c>
      <c r="N649" s="17">
        <v>7.3059392950655305E-2</v>
      </c>
      <c r="O649" s="17">
        <v>6.6705652191978909E-2</v>
      </c>
      <c r="P649" s="17">
        <v>7.4891375714543032E-2</v>
      </c>
      <c r="Q649" s="17">
        <v>2.5549398516372539E-2</v>
      </c>
      <c r="R649" s="17">
        <v>5.0316676686638383E-2</v>
      </c>
      <c r="S649" s="17">
        <v>5.7855492083854682E-2</v>
      </c>
      <c r="T649" s="17">
        <v>9.5015412257353785E-2</v>
      </c>
      <c r="U649" s="17">
        <v>7.8042316076907509E-2</v>
      </c>
      <c r="V649" s="17">
        <v>6.5201124166497565E-2</v>
      </c>
      <c r="W649" s="17">
        <v>7.4910597493917194E-2</v>
      </c>
      <c r="X649" s="17">
        <v>9.1722457493361081E-2</v>
      </c>
      <c r="Y649" s="17">
        <v>9.7408951240065128E-2</v>
      </c>
      <c r="AA649" s="17">
        <v>9.7933009299787724E-2</v>
      </c>
      <c r="AB649" s="17">
        <v>8.138305085682597E-2</v>
      </c>
      <c r="AC649" s="17">
        <v>7.7441680626104639E-2</v>
      </c>
      <c r="AD649" s="17">
        <v>5.9893467477781751E-2</v>
      </c>
      <c r="AE649" s="17">
        <v>5.7272556278886291E-2</v>
      </c>
      <c r="AF649" s="17">
        <v>3.3596690266082578E-2</v>
      </c>
      <c r="AG649" s="17">
        <v>8.1002288539870432E-2</v>
      </c>
      <c r="AH649" s="17">
        <v>8.3361531344120943E-2</v>
      </c>
      <c r="AI649" s="17">
        <v>5.5492230274412392E-2</v>
      </c>
    </row>
    <row r="650" spans="2:35" ht="16" x14ac:dyDescent="0.2">
      <c r="B650" s="16" t="s">
        <v>75</v>
      </c>
      <c r="C650" s="17">
        <v>3.4265111945462383E-2</v>
      </c>
      <c r="D650" s="17">
        <v>4.2240967892822279E-2</v>
      </c>
      <c r="E650" s="17">
        <v>3.5321622346028689E-2</v>
      </c>
      <c r="F650" s="17">
        <v>5.4466651667992007E-2</v>
      </c>
      <c r="G650" s="17">
        <v>2.194411328200091E-2</v>
      </c>
      <c r="H650" s="17">
        <v>2.3986418315182129E-2</v>
      </c>
      <c r="I650" s="17">
        <v>2.865692549437605E-2</v>
      </c>
      <c r="K650" s="17">
        <v>2.52421098175519E-2</v>
      </c>
      <c r="L650" s="17">
        <v>4.3285641099696119E-2</v>
      </c>
      <c r="N650" s="17">
        <v>2.9938662388599321E-2</v>
      </c>
      <c r="O650" s="17">
        <v>1.715861305976225E-2</v>
      </c>
      <c r="P650" s="17">
        <v>7.1356057352373103E-2</v>
      </c>
      <c r="Q650" s="17">
        <v>7.4410396122951111E-2</v>
      </c>
      <c r="R650" s="17">
        <v>2.75818008702963E-2</v>
      </c>
      <c r="S650" s="17">
        <v>3.6095513748658672E-2</v>
      </c>
      <c r="T650" s="17">
        <v>1.3751515377073181E-2</v>
      </c>
      <c r="U650" s="17">
        <v>4.5946235511287119E-2</v>
      </c>
      <c r="V650" s="17">
        <v>3.6003029466178921E-2</v>
      </c>
      <c r="W650" s="17">
        <v>3.8558763788628603E-2</v>
      </c>
      <c r="X650" s="17">
        <v>3.5197437712128389E-2</v>
      </c>
      <c r="Y650" s="17">
        <v>7.0168060395171244E-3</v>
      </c>
      <c r="AA650" s="17">
        <v>3.082895929963447E-3</v>
      </c>
      <c r="AB650" s="17">
        <v>2.3008792169624839E-2</v>
      </c>
      <c r="AC650" s="17">
        <v>6.5157913251950427E-3</v>
      </c>
      <c r="AD650" s="17">
        <v>4.4119780285951149E-2</v>
      </c>
      <c r="AE650" s="17">
        <v>1.5216478344376319E-2</v>
      </c>
      <c r="AF650" s="17">
        <v>1.674039483803836E-2</v>
      </c>
      <c r="AG650" s="17">
        <v>0.1049983073375296</v>
      </c>
      <c r="AH650" s="17">
        <v>0.13974892748756729</v>
      </c>
      <c r="AI650" s="17">
        <v>0</v>
      </c>
    </row>
    <row r="652" spans="2:35" ht="64" x14ac:dyDescent="0.2">
      <c r="B652" s="14" t="s">
        <v>258</v>
      </c>
    </row>
    <row r="653" spans="2:35" ht="16" x14ac:dyDescent="0.2">
      <c r="B653" s="15" t="s">
        <v>16</v>
      </c>
    </row>
    <row r="654" spans="2:35" ht="16" x14ac:dyDescent="0.2">
      <c r="B654" s="16" t="s">
        <v>259</v>
      </c>
      <c r="C654" s="17">
        <v>0.1884533927500309</v>
      </c>
      <c r="D654" s="17">
        <v>0.20667241836295361</v>
      </c>
      <c r="E654" s="17">
        <v>0.2460413607904815</v>
      </c>
      <c r="F654" s="17">
        <v>0.24463225642625111</v>
      </c>
      <c r="G654" s="17">
        <v>0.2017333026523957</v>
      </c>
      <c r="H654" s="17">
        <v>0.14470685746707129</v>
      </c>
      <c r="I654" s="17">
        <v>0.1026126027448992</v>
      </c>
      <c r="K654" s="17">
        <v>0.16642586182503041</v>
      </c>
      <c r="L654" s="17">
        <v>0.20943469437188561</v>
      </c>
      <c r="N654" s="17">
        <v>0.22217236992511949</v>
      </c>
      <c r="O654" s="17">
        <v>8.0257854818773192E-2</v>
      </c>
      <c r="P654" s="17">
        <v>0.23683550869889899</v>
      </c>
      <c r="Q654" s="17">
        <v>0.12052239639404121</v>
      </c>
      <c r="R654" s="17">
        <v>0.1869942270163529</v>
      </c>
      <c r="S654" s="17">
        <v>0.18467339707743061</v>
      </c>
      <c r="T654" s="17">
        <v>0.17717980799095009</v>
      </c>
      <c r="U654" s="17">
        <v>0.20519414879383471</v>
      </c>
      <c r="V654" s="17">
        <v>0.2309387081817042</v>
      </c>
      <c r="W654" s="17">
        <v>0.2102686035329619</v>
      </c>
      <c r="X654" s="17">
        <v>0.1514987976300313</v>
      </c>
      <c r="Y654" s="17">
        <v>0.1264344861620898</v>
      </c>
      <c r="AA654" s="17">
        <v>0.17075416143682781</v>
      </c>
      <c r="AB654" s="17">
        <v>0.20819045811907061</v>
      </c>
      <c r="AC654" s="17">
        <v>0.13577201513097309</v>
      </c>
      <c r="AD654" s="17">
        <v>0.19067313325427951</v>
      </c>
      <c r="AE654" s="17">
        <v>0.20257159565527841</v>
      </c>
      <c r="AF654" s="17">
        <v>0.25578301143421828</v>
      </c>
      <c r="AG654" s="17">
        <v>0.15542117392844609</v>
      </c>
      <c r="AH654" s="17">
        <v>0.18974953237611841</v>
      </c>
      <c r="AI654" s="17">
        <v>0.1647470505814094</v>
      </c>
    </row>
    <row r="655" spans="2:35" ht="16" x14ac:dyDescent="0.2">
      <c r="B655" s="16" t="s">
        <v>260</v>
      </c>
      <c r="C655" s="17">
        <v>0.33327161139043682</v>
      </c>
      <c r="D655" s="17">
        <v>0.36700009457938071</v>
      </c>
      <c r="E655" s="17">
        <v>0.38372047430455491</v>
      </c>
      <c r="F655" s="17">
        <v>0.30152262944286151</v>
      </c>
      <c r="G655" s="17">
        <v>0.3392688218644494</v>
      </c>
      <c r="H655" s="17">
        <v>0.33486269478285979</v>
      </c>
      <c r="I655" s="17">
        <v>0.28984025903602262</v>
      </c>
      <c r="K655" s="17">
        <v>0.3347978895750055</v>
      </c>
      <c r="L655" s="17">
        <v>0.33374615417140557</v>
      </c>
      <c r="N655" s="17">
        <v>0.33160613738674499</v>
      </c>
      <c r="O655" s="17">
        <v>0.37314114915080732</v>
      </c>
      <c r="P655" s="17">
        <v>0.26042231589835901</v>
      </c>
      <c r="Q655" s="17">
        <v>0.39045887967367598</v>
      </c>
      <c r="R655" s="17">
        <v>0.35004098422533209</v>
      </c>
      <c r="S655" s="17">
        <v>0.3175857321136194</v>
      </c>
      <c r="T655" s="17">
        <v>0.30840093396827323</v>
      </c>
      <c r="U655" s="17">
        <v>0.29913035902889712</v>
      </c>
      <c r="V655" s="17">
        <v>0.34490185788002697</v>
      </c>
      <c r="W655" s="17">
        <v>0.36129780532006289</v>
      </c>
      <c r="X655" s="17">
        <v>0.31576849878489222</v>
      </c>
      <c r="Y655" s="17">
        <v>0.34045562966184162</v>
      </c>
      <c r="AA655" s="17">
        <v>0.32622909659357102</v>
      </c>
      <c r="AB655" s="17">
        <v>0.37003011441558969</v>
      </c>
      <c r="AC655" s="17">
        <v>0.33825425356308292</v>
      </c>
      <c r="AD655" s="17">
        <v>0.38047209971979878</v>
      </c>
      <c r="AE655" s="17">
        <v>0.31470231838671081</v>
      </c>
      <c r="AF655" s="17">
        <v>0.35750628789735411</v>
      </c>
      <c r="AG655" s="17">
        <v>0.26518252625316302</v>
      </c>
      <c r="AH655" s="17">
        <v>0.26440286395789608</v>
      </c>
      <c r="AI655" s="17">
        <v>0.36948314117529452</v>
      </c>
    </row>
    <row r="656" spans="2:35" ht="16" x14ac:dyDescent="0.2">
      <c r="B656" s="16" t="s">
        <v>261</v>
      </c>
      <c r="C656" s="17">
        <v>0.16313598564713319</v>
      </c>
      <c r="D656" s="17">
        <v>0.2051996107321899</v>
      </c>
      <c r="E656" s="17">
        <v>0.1880380335628305</v>
      </c>
      <c r="F656" s="17">
        <v>0.18036095781026909</v>
      </c>
      <c r="G656" s="17">
        <v>0.18429341125739479</v>
      </c>
      <c r="H656" s="17">
        <v>0.113253056155974</v>
      </c>
      <c r="I656" s="17">
        <v>0.117254125305677</v>
      </c>
      <c r="K656" s="17">
        <v>0.16046532068434169</v>
      </c>
      <c r="L656" s="17">
        <v>0.1641537452888098</v>
      </c>
      <c r="N656" s="17">
        <v>0.16271201480620021</v>
      </c>
      <c r="O656" s="17">
        <v>0.21058906001611169</v>
      </c>
      <c r="P656" s="17">
        <v>0.20914401734338289</v>
      </c>
      <c r="Q656" s="17">
        <v>0.17537796944321549</v>
      </c>
      <c r="R656" s="17">
        <v>0.16618019236045059</v>
      </c>
      <c r="S656" s="17">
        <v>0.14218918707470801</v>
      </c>
      <c r="T656" s="17">
        <v>0.18012800590189401</v>
      </c>
      <c r="U656" s="17">
        <v>0.17446710771922641</v>
      </c>
      <c r="V656" s="17">
        <v>0.17486562126792241</v>
      </c>
      <c r="W656" s="17">
        <v>0.12555270878884189</v>
      </c>
      <c r="X656" s="17">
        <v>0.13147367735104901</v>
      </c>
      <c r="Y656" s="17">
        <v>0.17129690546765119</v>
      </c>
      <c r="AA656" s="17">
        <v>0.15375347032520831</v>
      </c>
      <c r="AB656" s="17">
        <v>0.1535048294299062</v>
      </c>
      <c r="AC656" s="17">
        <v>0.16450845412419871</v>
      </c>
      <c r="AD656" s="17">
        <v>0.1976501754673709</v>
      </c>
      <c r="AE656" s="17">
        <v>0.14484073197394021</v>
      </c>
      <c r="AF656" s="17">
        <v>0.18567769891163061</v>
      </c>
      <c r="AG656" s="17">
        <v>0.20459497767814369</v>
      </c>
      <c r="AH656" s="17">
        <v>0.1103593840689653</v>
      </c>
      <c r="AI656" s="17">
        <v>0.23910849236081569</v>
      </c>
    </row>
    <row r="657" spans="2:35" ht="16" x14ac:dyDescent="0.2">
      <c r="B657" s="16" t="s">
        <v>262</v>
      </c>
      <c r="C657" s="17">
        <v>0.25036447917517879</v>
      </c>
      <c r="D657" s="17">
        <v>0.14504528747642439</v>
      </c>
      <c r="E657" s="17">
        <v>0.14032504508681271</v>
      </c>
      <c r="F657" s="17">
        <v>0.198898658701781</v>
      </c>
      <c r="G657" s="17">
        <v>0.2294152599450402</v>
      </c>
      <c r="H657" s="17">
        <v>0.33744820054548891</v>
      </c>
      <c r="I657" s="17">
        <v>0.40984391993965202</v>
      </c>
      <c r="K657" s="17">
        <v>0.29146547243236398</v>
      </c>
      <c r="L657" s="17">
        <v>0.2116726701389838</v>
      </c>
      <c r="N657" s="17">
        <v>0.24148063196095579</v>
      </c>
      <c r="O657" s="17">
        <v>0.31885332295454571</v>
      </c>
      <c r="P657" s="17">
        <v>0.24380567421980409</v>
      </c>
      <c r="Q657" s="17">
        <v>0.24029173151373551</v>
      </c>
      <c r="R657" s="17">
        <v>0.22564740203408529</v>
      </c>
      <c r="S657" s="17">
        <v>0.26669923960709629</v>
      </c>
      <c r="T657" s="17">
        <v>0.2937000874080869</v>
      </c>
      <c r="U657" s="17">
        <v>0.24146906088537759</v>
      </c>
      <c r="V657" s="17">
        <v>0.1933986034046711</v>
      </c>
      <c r="W657" s="17">
        <v>0.20925287379981961</v>
      </c>
      <c r="X657" s="17">
        <v>0.34023412173081291</v>
      </c>
      <c r="Y657" s="17">
        <v>0.30396614394849802</v>
      </c>
      <c r="AA657" s="17">
        <v>0.30937618007695877</v>
      </c>
      <c r="AB657" s="17">
        <v>0.2252168087781905</v>
      </c>
      <c r="AC657" s="17">
        <v>0.28427885945710718</v>
      </c>
      <c r="AD657" s="17">
        <v>0.16386854378939791</v>
      </c>
      <c r="AE657" s="17">
        <v>0.28333082584326652</v>
      </c>
      <c r="AF657" s="17">
        <v>0.18402747029281399</v>
      </c>
      <c r="AG657" s="17">
        <v>0.23955362252637749</v>
      </c>
      <c r="AH657" s="17">
        <v>0.28266822834945482</v>
      </c>
      <c r="AI657" s="17">
        <v>0.20492697277431091</v>
      </c>
    </row>
    <row r="658" spans="2:35" ht="16" x14ac:dyDescent="0.2">
      <c r="B658" s="16" t="s">
        <v>75</v>
      </c>
      <c r="C658" s="17">
        <v>6.4774531037220209E-2</v>
      </c>
      <c r="D658" s="17">
        <v>7.6082588849051405E-2</v>
      </c>
      <c r="E658" s="17">
        <v>4.1875086255320458E-2</v>
      </c>
      <c r="F658" s="17">
        <v>7.4585497618837412E-2</v>
      </c>
      <c r="G658" s="17">
        <v>4.5289204280719912E-2</v>
      </c>
      <c r="H658" s="17">
        <v>6.9729191048605949E-2</v>
      </c>
      <c r="I658" s="17">
        <v>8.0449092973749137E-2</v>
      </c>
      <c r="K658" s="17">
        <v>4.6845455483258483E-2</v>
      </c>
      <c r="L658" s="17">
        <v>8.0992736028915296E-2</v>
      </c>
      <c r="N658" s="17">
        <v>4.2028845920979288E-2</v>
      </c>
      <c r="O658" s="17">
        <v>1.715861305976225E-2</v>
      </c>
      <c r="P658" s="17">
        <v>4.9792483839555132E-2</v>
      </c>
      <c r="Q658" s="17">
        <v>7.3349022975331926E-2</v>
      </c>
      <c r="R658" s="17">
        <v>7.1137194363778952E-2</v>
      </c>
      <c r="S658" s="17">
        <v>8.8852444127145533E-2</v>
      </c>
      <c r="T658" s="17">
        <v>4.0591164730795819E-2</v>
      </c>
      <c r="U658" s="17">
        <v>7.9739323572664417E-2</v>
      </c>
      <c r="V658" s="17">
        <v>5.5895209265675087E-2</v>
      </c>
      <c r="W658" s="17">
        <v>9.3628008558313672E-2</v>
      </c>
      <c r="X658" s="17">
        <v>6.1024904503214517E-2</v>
      </c>
      <c r="Y658" s="17">
        <v>5.7846834759919433E-2</v>
      </c>
      <c r="AA658" s="17">
        <v>3.9887091567434023E-2</v>
      </c>
      <c r="AB658" s="17">
        <v>4.3057789257242997E-2</v>
      </c>
      <c r="AC658" s="17">
        <v>7.7186417724637996E-2</v>
      </c>
      <c r="AD658" s="17">
        <v>6.7336047769153015E-2</v>
      </c>
      <c r="AE658" s="17">
        <v>5.4554528140804047E-2</v>
      </c>
      <c r="AF658" s="17">
        <v>1.7005531463983169E-2</v>
      </c>
      <c r="AG658" s="17">
        <v>0.1352476996138697</v>
      </c>
      <c r="AH658" s="17">
        <v>0.15281999124756529</v>
      </c>
      <c r="AI658" s="17">
        <v>2.1734343108169511E-2</v>
      </c>
    </row>
    <row r="660" spans="2:35" ht="112" x14ac:dyDescent="0.2">
      <c r="B660" s="14" t="s">
        <v>263</v>
      </c>
    </row>
    <row r="661" spans="2:35" ht="16" x14ac:dyDescent="0.2">
      <c r="B661" s="15" t="s">
        <v>16</v>
      </c>
    </row>
    <row r="662" spans="2:35" ht="16" x14ac:dyDescent="0.2">
      <c r="B662" s="16" t="s">
        <v>259</v>
      </c>
      <c r="C662" s="17">
        <v>0.1261308270086538</v>
      </c>
      <c r="D662" s="17">
        <v>0.1839615851168579</v>
      </c>
      <c r="E662" s="17">
        <v>0.17118262199068049</v>
      </c>
      <c r="F662" s="17">
        <v>0.15899571829787079</v>
      </c>
      <c r="G662" s="17">
        <v>0.11814098361508441</v>
      </c>
      <c r="H662" s="17">
        <v>9.3147825154402231E-2</v>
      </c>
      <c r="I662" s="17">
        <v>5.3243585607317068E-2</v>
      </c>
      <c r="K662" s="17">
        <v>0.1206294110312076</v>
      </c>
      <c r="L662" s="17">
        <v>0.13059147360522461</v>
      </c>
      <c r="N662" s="17">
        <v>0.1399557831236469</v>
      </c>
      <c r="O662" s="17">
        <v>6.5580155998138615E-2</v>
      </c>
      <c r="P662" s="17">
        <v>0.14657384688266051</v>
      </c>
      <c r="Q662" s="17">
        <v>9.6026250015909684E-2</v>
      </c>
      <c r="R662" s="17">
        <v>0.1218366471979237</v>
      </c>
      <c r="S662" s="17">
        <v>0.1297530818060203</v>
      </c>
      <c r="T662" s="17">
        <v>0.10790168373779629</v>
      </c>
      <c r="U662" s="17">
        <v>0.16368706733594751</v>
      </c>
      <c r="V662" s="17">
        <v>0.1466592543775585</v>
      </c>
      <c r="W662" s="17">
        <v>0.1151482255103337</v>
      </c>
      <c r="X662" s="17">
        <v>0.1028488823782977</v>
      </c>
      <c r="Y662" s="17">
        <v>0.11759775030481159</v>
      </c>
      <c r="AA662" s="17">
        <v>0.10484772261567971</v>
      </c>
      <c r="AB662" s="17">
        <v>0.1701943687671294</v>
      </c>
      <c r="AC662" s="17">
        <v>8.7485972013111785E-2</v>
      </c>
      <c r="AD662" s="17">
        <v>0.11338142476553981</v>
      </c>
      <c r="AE662" s="17">
        <v>0.13004536862638169</v>
      </c>
      <c r="AF662" s="17">
        <v>0.13500805424701351</v>
      </c>
      <c r="AG662" s="17">
        <v>0.1164073320438466</v>
      </c>
      <c r="AH662" s="17">
        <v>9.2099151907923116E-2</v>
      </c>
      <c r="AI662" s="17">
        <v>0.1458908109244266</v>
      </c>
    </row>
    <row r="663" spans="2:35" ht="16" x14ac:dyDescent="0.2">
      <c r="B663" s="16" t="s">
        <v>260</v>
      </c>
      <c r="C663" s="17">
        <v>0.25173017841387518</v>
      </c>
      <c r="D663" s="17">
        <v>0.3278859689994203</v>
      </c>
      <c r="E663" s="17">
        <v>0.36172321096701199</v>
      </c>
      <c r="F663" s="17">
        <v>0.28137981348757962</v>
      </c>
      <c r="G663" s="17">
        <v>0.2660291266823126</v>
      </c>
      <c r="H663" s="17">
        <v>0.20155137910388979</v>
      </c>
      <c r="I663" s="17">
        <v>0.1100298368072081</v>
      </c>
      <c r="K663" s="17">
        <v>0.26561498287150748</v>
      </c>
      <c r="L663" s="17">
        <v>0.23879232424452809</v>
      </c>
      <c r="N663" s="17">
        <v>0.21240128284809751</v>
      </c>
      <c r="O663" s="17">
        <v>0.2136079230871277</v>
      </c>
      <c r="P663" s="17">
        <v>0.2143305305759845</v>
      </c>
      <c r="Q663" s="17">
        <v>0.30109324653837632</v>
      </c>
      <c r="R663" s="17">
        <v>0.248593014212523</v>
      </c>
      <c r="S663" s="17">
        <v>0.22006388492840259</v>
      </c>
      <c r="T663" s="17">
        <v>0.26727226742320392</v>
      </c>
      <c r="U663" s="17">
        <v>0.27153288894964589</v>
      </c>
      <c r="V663" s="17">
        <v>0.31456968168052091</v>
      </c>
      <c r="W663" s="17">
        <v>0.26151403978638249</v>
      </c>
      <c r="X663" s="17">
        <v>0.2140904497237239</v>
      </c>
      <c r="Y663" s="17">
        <v>0.22392932012030639</v>
      </c>
      <c r="AA663" s="17">
        <v>0.23627301961449801</v>
      </c>
      <c r="AB663" s="17">
        <v>0.30463217670350778</v>
      </c>
      <c r="AC663" s="17">
        <v>0.22606615039540751</v>
      </c>
      <c r="AD663" s="17">
        <v>0.26641790001552468</v>
      </c>
      <c r="AE663" s="17">
        <v>0.24754678996729959</v>
      </c>
      <c r="AF663" s="17">
        <v>0.25530057702100051</v>
      </c>
      <c r="AG663" s="17">
        <v>0.2185211583402841</v>
      </c>
      <c r="AH663" s="17">
        <v>0.17791123791967881</v>
      </c>
      <c r="AI663" s="17">
        <v>0.27749976072644689</v>
      </c>
    </row>
    <row r="664" spans="2:35" ht="16" x14ac:dyDescent="0.2">
      <c r="B664" s="16" t="s">
        <v>261</v>
      </c>
      <c r="C664" s="17">
        <v>0.16177526381228169</v>
      </c>
      <c r="D664" s="17">
        <v>0.20689290219885881</v>
      </c>
      <c r="E664" s="17">
        <v>0.1821551641457953</v>
      </c>
      <c r="F664" s="17">
        <v>0.20289568656267651</v>
      </c>
      <c r="G664" s="17">
        <v>0.1821506419819125</v>
      </c>
      <c r="H664" s="17">
        <v>9.7087052666203752E-2</v>
      </c>
      <c r="I664" s="17">
        <v>0.10870111729196349</v>
      </c>
      <c r="K664" s="17">
        <v>0.16711985820259789</v>
      </c>
      <c r="L664" s="17">
        <v>0.15750630422352019</v>
      </c>
      <c r="N664" s="17">
        <v>0.14690730485866149</v>
      </c>
      <c r="O664" s="17">
        <v>0.21622414446986349</v>
      </c>
      <c r="P664" s="17">
        <v>0.17606669328239721</v>
      </c>
      <c r="Q664" s="17">
        <v>0.1112564148709867</v>
      </c>
      <c r="R664" s="17">
        <v>0.20418237325693139</v>
      </c>
      <c r="S664" s="17">
        <v>0.12923606497987111</v>
      </c>
      <c r="T664" s="17">
        <v>0.17599278541889449</v>
      </c>
      <c r="U664" s="17">
        <v>0.13422523574323331</v>
      </c>
      <c r="V664" s="17">
        <v>0.19511603451718321</v>
      </c>
      <c r="W664" s="17">
        <v>0.1546307051465059</v>
      </c>
      <c r="X664" s="17">
        <v>0.16211718476041789</v>
      </c>
      <c r="Y664" s="17">
        <v>0.1247216241369344</v>
      </c>
      <c r="AA664" s="17">
        <v>0.14750392205438739</v>
      </c>
      <c r="AB664" s="17">
        <v>0.13797373379159489</v>
      </c>
      <c r="AC664" s="17">
        <v>0.1498783890939567</v>
      </c>
      <c r="AD664" s="17">
        <v>0.21364916056802949</v>
      </c>
      <c r="AE664" s="17">
        <v>0.1537132780647158</v>
      </c>
      <c r="AF664" s="17">
        <v>0.25253798176646752</v>
      </c>
      <c r="AG664" s="17">
        <v>0.18567544394340921</v>
      </c>
      <c r="AH664" s="17">
        <v>9.8846767829293469E-2</v>
      </c>
      <c r="AI664" s="17">
        <v>0.23174595364950371</v>
      </c>
    </row>
    <row r="665" spans="2:35" ht="16" x14ac:dyDescent="0.2">
      <c r="B665" s="16" t="s">
        <v>262</v>
      </c>
      <c r="C665" s="17">
        <v>0.37418911772882418</v>
      </c>
      <c r="D665" s="17">
        <v>0.2120146873955219</v>
      </c>
      <c r="E665" s="17">
        <v>0.20684551168301299</v>
      </c>
      <c r="F665" s="17">
        <v>0.26260437460589792</v>
      </c>
      <c r="G665" s="17">
        <v>0.35223043259342313</v>
      </c>
      <c r="H665" s="17">
        <v>0.52496141072202218</v>
      </c>
      <c r="I665" s="17">
        <v>0.62473532964758993</v>
      </c>
      <c r="K665" s="17">
        <v>0.37944601379245058</v>
      </c>
      <c r="L665" s="17">
        <v>0.36876864873766468</v>
      </c>
      <c r="N665" s="17">
        <v>0.40509852811160041</v>
      </c>
      <c r="O665" s="17">
        <v>0.4248688806970275</v>
      </c>
      <c r="P665" s="17">
        <v>0.3734753343252466</v>
      </c>
      <c r="Q665" s="17">
        <v>0.38286574292054021</v>
      </c>
      <c r="R665" s="17">
        <v>0.33758870698600779</v>
      </c>
      <c r="S665" s="17">
        <v>0.41510785184435989</v>
      </c>
      <c r="T665" s="17">
        <v>0.39512646634998339</v>
      </c>
      <c r="U665" s="17">
        <v>0.34551270377544668</v>
      </c>
      <c r="V665" s="17">
        <v>0.27811670022421853</v>
      </c>
      <c r="W665" s="17">
        <v>0.35978685106565111</v>
      </c>
      <c r="X665" s="17">
        <v>0.43811993184807818</v>
      </c>
      <c r="Y665" s="17">
        <v>0.45761541050896481</v>
      </c>
      <c r="AA665" s="17">
        <v>0.45603290004269048</v>
      </c>
      <c r="AB665" s="17">
        <v>0.3249841780562972</v>
      </c>
      <c r="AC665" s="17">
        <v>0.4399408625980914</v>
      </c>
      <c r="AD665" s="17">
        <v>0.31784790266042329</v>
      </c>
      <c r="AE665" s="17">
        <v>0.39886104160534258</v>
      </c>
      <c r="AF665" s="17">
        <v>0.32160054902409613</v>
      </c>
      <c r="AG665" s="17">
        <v>0.31832121970879851</v>
      </c>
      <c r="AH665" s="17">
        <v>0.42224339281785489</v>
      </c>
      <c r="AI665" s="17">
        <v>0.30861939610440198</v>
      </c>
    </row>
    <row r="666" spans="2:35" ht="16" x14ac:dyDescent="0.2">
      <c r="B666" s="16" t="s">
        <v>75</v>
      </c>
      <c r="C666" s="17">
        <v>8.6174613036365033E-2</v>
      </c>
      <c r="D666" s="17">
        <v>6.9244856289340934E-2</v>
      </c>
      <c r="E666" s="17">
        <v>7.8093491213499025E-2</v>
      </c>
      <c r="F666" s="17">
        <v>9.4124407045975286E-2</v>
      </c>
      <c r="G666" s="17">
        <v>8.1448815127267551E-2</v>
      </c>
      <c r="H666" s="17">
        <v>8.3252332353482061E-2</v>
      </c>
      <c r="I666" s="17">
        <v>0.1032901306459212</v>
      </c>
      <c r="K666" s="17">
        <v>6.7189734102236331E-2</v>
      </c>
      <c r="L666" s="17">
        <v>0.1043412491890625</v>
      </c>
      <c r="N666" s="17">
        <v>9.5637101057993723E-2</v>
      </c>
      <c r="O666" s="17">
        <v>7.9718895747842813E-2</v>
      </c>
      <c r="P666" s="17">
        <v>8.9553594933711331E-2</v>
      </c>
      <c r="Q666" s="17">
        <v>0.1087583456541874</v>
      </c>
      <c r="R666" s="17">
        <v>8.7799258346613951E-2</v>
      </c>
      <c r="S666" s="17">
        <v>0.1058391164413459</v>
      </c>
      <c r="T666" s="17">
        <v>5.3706797070122041E-2</v>
      </c>
      <c r="U666" s="17">
        <v>8.5042104195726678E-2</v>
      </c>
      <c r="V666" s="17">
        <v>6.5538329200518483E-2</v>
      </c>
      <c r="W666" s="17">
        <v>0.1089201784911268</v>
      </c>
      <c r="X666" s="17">
        <v>8.2823551289482406E-2</v>
      </c>
      <c r="Y666" s="17">
        <v>7.6135894928982845E-2</v>
      </c>
      <c r="AA666" s="17">
        <v>5.5342435672744453E-2</v>
      </c>
      <c r="AB666" s="17">
        <v>6.2215542681470601E-2</v>
      </c>
      <c r="AC666" s="17">
        <v>9.6628625899432621E-2</v>
      </c>
      <c r="AD666" s="17">
        <v>8.8703611990482892E-2</v>
      </c>
      <c r="AE666" s="17">
        <v>6.9833521736260271E-2</v>
      </c>
      <c r="AF666" s="17">
        <v>3.5552837941422603E-2</v>
      </c>
      <c r="AG666" s="17">
        <v>0.1610748459636617</v>
      </c>
      <c r="AH666" s="17">
        <v>0.20889944952524969</v>
      </c>
      <c r="AI666" s="17">
        <v>3.6244078595220622E-2</v>
      </c>
    </row>
    <row r="668" spans="2:35" ht="80" x14ac:dyDescent="0.2">
      <c r="B668" s="14" t="s">
        <v>264</v>
      </c>
    </row>
    <row r="669" spans="2:35" ht="16" x14ac:dyDescent="0.2">
      <c r="B669" s="15" t="s">
        <v>16</v>
      </c>
    </row>
    <row r="670" spans="2:35" ht="16" x14ac:dyDescent="0.2">
      <c r="B670" s="16" t="s">
        <v>179</v>
      </c>
      <c r="C670" s="17">
        <v>0.2251311433663559</v>
      </c>
      <c r="D670" s="17">
        <v>0.27666349868291013</v>
      </c>
      <c r="E670" s="17">
        <v>0.2152249492326071</v>
      </c>
      <c r="F670" s="17">
        <v>0.23287000769024749</v>
      </c>
      <c r="G670" s="17">
        <v>0.2227437891011958</v>
      </c>
      <c r="H670" s="17">
        <v>0.24491389641604319</v>
      </c>
      <c r="I670" s="17">
        <v>0.1814939882477401</v>
      </c>
      <c r="K670" s="17">
        <v>0.2431587614644482</v>
      </c>
      <c r="L670" s="17">
        <v>0.2046272767391723</v>
      </c>
      <c r="N670" s="17">
        <v>0.23018674056201691</v>
      </c>
      <c r="O670" s="17">
        <v>0.1918546502925903</v>
      </c>
      <c r="P670" s="17">
        <v>0.23476400871041339</v>
      </c>
      <c r="Q670" s="17">
        <v>0.1856295069196976</v>
      </c>
      <c r="R670" s="17">
        <v>0.25296198638815431</v>
      </c>
      <c r="S670" s="17">
        <v>0.20262790221334709</v>
      </c>
      <c r="T670" s="17">
        <v>0.15012670508832451</v>
      </c>
      <c r="U670" s="17">
        <v>0.213834435028248</v>
      </c>
      <c r="V670" s="17">
        <v>0.25825939611114868</v>
      </c>
      <c r="W670" s="17">
        <v>0.26427219959661757</v>
      </c>
      <c r="X670" s="17">
        <v>0.22453771316158111</v>
      </c>
      <c r="Y670" s="17">
        <v>0.1911459100930637</v>
      </c>
      <c r="AA670" s="17">
        <v>0.24037535528354309</v>
      </c>
      <c r="AB670" s="17">
        <v>0.23261777246180851</v>
      </c>
      <c r="AC670" s="17">
        <v>0.22671954432544611</v>
      </c>
      <c r="AD670" s="17">
        <v>0.230128079906322</v>
      </c>
      <c r="AE670" s="17">
        <v>0.2355814281440595</v>
      </c>
      <c r="AF670" s="17">
        <v>0.26623891939309319</v>
      </c>
      <c r="AG670" s="17">
        <v>0.23880540471493539</v>
      </c>
      <c r="AH670" s="17">
        <v>0.1407491726561575</v>
      </c>
      <c r="AI670" s="17">
        <v>0.19057507967843759</v>
      </c>
    </row>
    <row r="671" spans="2:35" ht="16" x14ac:dyDescent="0.2">
      <c r="B671" s="16" t="s">
        <v>180</v>
      </c>
      <c r="C671" s="17">
        <v>0.36099106627169442</v>
      </c>
      <c r="D671" s="17">
        <v>0.34837060916997692</v>
      </c>
      <c r="E671" s="17">
        <v>0.45769381143908161</v>
      </c>
      <c r="F671" s="17">
        <v>0.39183794901957308</v>
      </c>
      <c r="G671" s="17">
        <v>0.40236350225454998</v>
      </c>
      <c r="H671" s="17">
        <v>0.31744008945741831</v>
      </c>
      <c r="I671" s="17">
        <v>0.26139449026626849</v>
      </c>
      <c r="K671" s="17">
        <v>0.3662403827816918</v>
      </c>
      <c r="L671" s="17">
        <v>0.35713746895853637</v>
      </c>
      <c r="N671" s="17">
        <v>0.3943180922324131</v>
      </c>
      <c r="O671" s="17">
        <v>0.35342328672181422</v>
      </c>
      <c r="P671" s="17">
        <v>0.38216977450400041</v>
      </c>
      <c r="Q671" s="17">
        <v>0.36271771590843871</v>
      </c>
      <c r="R671" s="17">
        <v>0.35804173154170432</v>
      </c>
      <c r="S671" s="17">
        <v>0.36640801388574279</v>
      </c>
      <c r="T671" s="17">
        <v>0.38293260678842628</v>
      </c>
      <c r="U671" s="17">
        <v>0.34432126578937328</v>
      </c>
      <c r="V671" s="17">
        <v>0.37310884246849502</v>
      </c>
      <c r="W671" s="17">
        <v>0.33335023110112949</v>
      </c>
      <c r="X671" s="17">
        <v>0.29927194396626822</v>
      </c>
      <c r="Y671" s="17">
        <v>0.39200746053008112</v>
      </c>
      <c r="AA671" s="17">
        <v>0.31680680135912992</v>
      </c>
      <c r="AB671" s="17">
        <v>0.40641089525936308</v>
      </c>
      <c r="AC671" s="17">
        <v>0.32331332771977161</v>
      </c>
      <c r="AD671" s="17">
        <v>0.3463593401188706</v>
      </c>
      <c r="AE671" s="17">
        <v>0.38128187404703429</v>
      </c>
      <c r="AF671" s="17">
        <v>0.47332910150120189</v>
      </c>
      <c r="AG671" s="17">
        <v>0.26414518105773771</v>
      </c>
      <c r="AH671" s="17">
        <v>0.3233156759167134</v>
      </c>
      <c r="AI671" s="17">
        <v>0.42183400836293461</v>
      </c>
    </row>
    <row r="672" spans="2:35" ht="16" x14ac:dyDescent="0.2">
      <c r="B672" s="16" t="s">
        <v>181</v>
      </c>
      <c r="C672" s="17">
        <v>0.21360815137869479</v>
      </c>
      <c r="D672" s="17">
        <v>0.2210498290476646</v>
      </c>
      <c r="E672" s="17">
        <v>0.18995519246395531</v>
      </c>
      <c r="F672" s="17">
        <v>0.21835973508781181</v>
      </c>
      <c r="G672" s="17">
        <v>0.20598866704764779</v>
      </c>
      <c r="H672" s="17">
        <v>0.2149586307099414</v>
      </c>
      <c r="I672" s="17">
        <v>0.229300764247545</v>
      </c>
      <c r="K672" s="17">
        <v>0.21177503684690979</v>
      </c>
      <c r="L672" s="17">
        <v>0.21665992091994971</v>
      </c>
      <c r="N672" s="17">
        <v>0.16146114630065539</v>
      </c>
      <c r="O672" s="17">
        <v>0.18279894541693459</v>
      </c>
      <c r="P672" s="17">
        <v>0.2190376480153268</v>
      </c>
      <c r="Q672" s="17">
        <v>0.28684500219094178</v>
      </c>
      <c r="R672" s="17">
        <v>0.19953554915994171</v>
      </c>
      <c r="S672" s="17">
        <v>0.24322512741936261</v>
      </c>
      <c r="T672" s="17">
        <v>0.20731474593578561</v>
      </c>
      <c r="U672" s="17">
        <v>0.263926883539153</v>
      </c>
      <c r="V672" s="17">
        <v>0.21898199401374341</v>
      </c>
      <c r="W672" s="17">
        <v>0.18901787702720721</v>
      </c>
      <c r="X672" s="17">
        <v>0.21870452046482361</v>
      </c>
      <c r="Y672" s="17">
        <v>0.20847250532780939</v>
      </c>
      <c r="AA672" s="17">
        <v>0.21583588230728601</v>
      </c>
      <c r="AB672" s="17">
        <v>0.2010963177945452</v>
      </c>
      <c r="AC672" s="17">
        <v>0.20931790594315899</v>
      </c>
      <c r="AD672" s="17">
        <v>0.21315090517063379</v>
      </c>
      <c r="AE672" s="17">
        <v>0.22085634492243869</v>
      </c>
      <c r="AF672" s="17">
        <v>0.1089055107642105</v>
      </c>
      <c r="AG672" s="17">
        <v>0.2169907300847243</v>
      </c>
      <c r="AH672" s="17">
        <v>0.24224633152239661</v>
      </c>
      <c r="AI672" s="17">
        <v>0.2429392538344787</v>
      </c>
    </row>
    <row r="673" spans="2:35" ht="16" x14ac:dyDescent="0.2">
      <c r="B673" s="16" t="s">
        <v>182</v>
      </c>
      <c r="C673" s="17">
        <v>9.4259019637118885E-2</v>
      </c>
      <c r="D673" s="17">
        <v>7.4405637353387039E-2</v>
      </c>
      <c r="E673" s="17">
        <v>7.7458176001320794E-2</v>
      </c>
      <c r="F673" s="17">
        <v>7.1813994274240872E-2</v>
      </c>
      <c r="G673" s="17">
        <v>8.4507265120611449E-2</v>
      </c>
      <c r="H673" s="17">
        <v>9.6171716308161473E-2</v>
      </c>
      <c r="I673" s="17">
        <v>0.14587078701977299</v>
      </c>
      <c r="K673" s="17">
        <v>9.0648929605913878E-2</v>
      </c>
      <c r="L673" s="17">
        <v>9.8343339877738106E-2</v>
      </c>
      <c r="N673" s="17">
        <v>0.14185072446653699</v>
      </c>
      <c r="O673" s="17">
        <v>0.1879092298378876</v>
      </c>
      <c r="P673" s="17">
        <v>3.2091484719921362E-2</v>
      </c>
      <c r="Q673" s="17">
        <v>5.4414112892333777E-2</v>
      </c>
      <c r="R673" s="17">
        <v>8.3667143231531474E-2</v>
      </c>
      <c r="S673" s="17">
        <v>9.116001286422365E-2</v>
      </c>
      <c r="T673" s="17">
        <v>0.12341148353829109</v>
      </c>
      <c r="U673" s="17">
        <v>7.2459866940224021E-2</v>
      </c>
      <c r="V673" s="17">
        <v>5.9972779990713279E-2</v>
      </c>
      <c r="W673" s="17">
        <v>0.12289953418900031</v>
      </c>
      <c r="X673" s="17">
        <v>0.10892066802623029</v>
      </c>
      <c r="Y673" s="17">
        <v>8.173517027833227E-2</v>
      </c>
      <c r="AA673" s="17">
        <v>0.11598546003481661</v>
      </c>
      <c r="AB673" s="17">
        <v>7.4121706102882684E-2</v>
      </c>
      <c r="AC673" s="17">
        <v>0.1704498120186633</v>
      </c>
      <c r="AD673" s="17">
        <v>0.1033374927999334</v>
      </c>
      <c r="AE673" s="17">
        <v>7.9621673787787284E-2</v>
      </c>
      <c r="AF673" s="17">
        <v>0.1183682774965104</v>
      </c>
      <c r="AG673" s="17">
        <v>7.4023147210496687E-2</v>
      </c>
      <c r="AH673" s="17">
        <v>8.6473331964070671E-2</v>
      </c>
      <c r="AI673" s="17">
        <v>7.7020176146021052E-2</v>
      </c>
    </row>
    <row r="674" spans="2:35" ht="16" x14ac:dyDescent="0.2">
      <c r="B674" s="16" t="s">
        <v>183</v>
      </c>
      <c r="C674" s="17">
        <v>3.7036897443912933E-2</v>
      </c>
      <c r="D674" s="17">
        <v>3.0165505975212791E-2</v>
      </c>
      <c r="E674" s="17">
        <v>1.7761827451639331E-2</v>
      </c>
      <c r="F674" s="17">
        <v>2.5699858135495059E-2</v>
      </c>
      <c r="G674" s="17">
        <v>3.1212851335097949E-2</v>
      </c>
      <c r="H674" s="17">
        <v>4.1911391007792988E-2</v>
      </c>
      <c r="I674" s="17">
        <v>6.7879604590826176E-2</v>
      </c>
      <c r="K674" s="17">
        <v>3.4690371210200223E-2</v>
      </c>
      <c r="L674" s="17">
        <v>3.8715367697042397E-2</v>
      </c>
      <c r="N674" s="17">
        <v>1.180490186099754E-2</v>
      </c>
      <c r="O674" s="17">
        <v>1.7279065293692029E-2</v>
      </c>
      <c r="P674" s="17">
        <v>1.8876759437431691E-2</v>
      </c>
      <c r="Q674" s="17">
        <v>2.3531984685823529E-2</v>
      </c>
      <c r="R674" s="17">
        <v>4.5444680787334629E-2</v>
      </c>
      <c r="S674" s="17">
        <v>4.0613501578053338E-2</v>
      </c>
      <c r="T674" s="17">
        <v>4.710347043945548E-2</v>
      </c>
      <c r="U674" s="17">
        <v>3.2324894268610828E-2</v>
      </c>
      <c r="V674" s="17">
        <v>4.9154296818557028E-2</v>
      </c>
      <c r="W674" s="17">
        <v>1.478812467333292E-2</v>
      </c>
      <c r="X674" s="17">
        <v>5.9029380628433437E-2</v>
      </c>
      <c r="Y674" s="17">
        <v>6.2008770416646923E-2</v>
      </c>
      <c r="AA674" s="17">
        <v>5.9884469868890691E-2</v>
      </c>
      <c r="AB674" s="17">
        <v>3.8537639594743878E-2</v>
      </c>
      <c r="AC674" s="17">
        <v>1.366468209198243E-2</v>
      </c>
      <c r="AD674" s="17">
        <v>3.6227930064488163E-2</v>
      </c>
      <c r="AE674" s="17">
        <v>3.6248255862885118E-2</v>
      </c>
      <c r="AF674" s="17">
        <v>0</v>
      </c>
      <c r="AG674" s="17">
        <v>4.2976935745535343E-2</v>
      </c>
      <c r="AH674" s="17">
        <v>3.0076894388488411E-2</v>
      </c>
      <c r="AI674" s="17">
        <v>3.8604192392219072E-2</v>
      </c>
    </row>
    <row r="675" spans="2:35" ht="16" x14ac:dyDescent="0.2">
      <c r="B675" s="16" t="s">
        <v>75</v>
      </c>
      <c r="C675" s="17">
        <v>6.8973721902222951E-2</v>
      </c>
      <c r="D675" s="17">
        <v>4.93449197708484E-2</v>
      </c>
      <c r="E675" s="17">
        <v>4.19060434113959E-2</v>
      </c>
      <c r="F675" s="17">
        <v>5.9418455792631698E-2</v>
      </c>
      <c r="G675" s="17">
        <v>5.3183925140897009E-2</v>
      </c>
      <c r="H675" s="17">
        <v>8.4604276100642598E-2</v>
      </c>
      <c r="I675" s="17">
        <v>0.1140603656278471</v>
      </c>
      <c r="K675" s="17">
        <v>5.3486518090836072E-2</v>
      </c>
      <c r="L675" s="17">
        <v>8.4516625807561238E-2</v>
      </c>
      <c r="N675" s="17">
        <v>6.0378394577379951E-2</v>
      </c>
      <c r="O675" s="17">
        <v>6.6734822437081467E-2</v>
      </c>
      <c r="P675" s="17">
        <v>0.11306032461290649</v>
      </c>
      <c r="Q675" s="17">
        <v>8.6861677402764972E-2</v>
      </c>
      <c r="R675" s="17">
        <v>6.0348908891333562E-2</v>
      </c>
      <c r="S675" s="17">
        <v>5.5965442039270258E-2</v>
      </c>
      <c r="T675" s="17">
        <v>8.9110988209716996E-2</v>
      </c>
      <c r="U675" s="17">
        <v>7.3132654434390848E-2</v>
      </c>
      <c r="V675" s="17">
        <v>4.0522690597342301E-2</v>
      </c>
      <c r="W675" s="17">
        <v>7.567203341271235E-2</v>
      </c>
      <c r="X675" s="17">
        <v>8.953577375266325E-2</v>
      </c>
      <c r="Y675" s="17">
        <v>6.4630183354066645E-2</v>
      </c>
      <c r="AA675" s="17">
        <v>5.111203114633367E-2</v>
      </c>
      <c r="AB675" s="17">
        <v>4.7215668786656673E-2</v>
      </c>
      <c r="AC675" s="17">
        <v>5.6534727900977549E-2</v>
      </c>
      <c r="AD675" s="17">
        <v>7.0796251939752211E-2</v>
      </c>
      <c r="AE675" s="17">
        <v>4.6410423235795063E-2</v>
      </c>
      <c r="AF675" s="17">
        <v>3.3158190844984198E-2</v>
      </c>
      <c r="AG675" s="17">
        <v>0.1630586011865707</v>
      </c>
      <c r="AH675" s="17">
        <v>0.1771385935521734</v>
      </c>
      <c r="AI675" s="17">
        <v>2.902728958590884E-2</v>
      </c>
    </row>
    <row r="677" spans="2:35" ht="80" x14ac:dyDescent="0.2">
      <c r="B677" s="14" t="s">
        <v>265</v>
      </c>
    </row>
    <row r="678" spans="2:35" ht="16" x14ac:dyDescent="0.2">
      <c r="B678" s="15" t="s">
        <v>16</v>
      </c>
    </row>
    <row r="679" spans="2:35" ht="16" x14ac:dyDescent="0.2">
      <c r="B679" s="16" t="s">
        <v>179</v>
      </c>
      <c r="C679" s="17">
        <v>0.2273829412316053</v>
      </c>
      <c r="D679" s="17">
        <v>0.21921186184518801</v>
      </c>
      <c r="E679" s="17">
        <v>0.25813994029372339</v>
      </c>
      <c r="F679" s="17">
        <v>0.25921809158935361</v>
      </c>
      <c r="G679" s="17">
        <v>0.19041375854903081</v>
      </c>
      <c r="H679" s="17">
        <v>0.24925197558790541</v>
      </c>
      <c r="I679" s="17">
        <v>0.1975527172801145</v>
      </c>
      <c r="K679" s="17">
        <v>0.23781811239837189</v>
      </c>
      <c r="L679" s="17">
        <v>0.21686741650697719</v>
      </c>
      <c r="N679" s="17">
        <v>0.22693611805792721</v>
      </c>
      <c r="O679" s="17">
        <v>0.2035066182150726</v>
      </c>
      <c r="P679" s="17">
        <v>0.28710435250475419</v>
      </c>
      <c r="Q679" s="17">
        <v>0.15415882479712209</v>
      </c>
      <c r="R679" s="17">
        <v>0.2351464417003552</v>
      </c>
      <c r="S679" s="17">
        <v>0.20389682628935821</v>
      </c>
      <c r="T679" s="17">
        <v>0.2090859379630087</v>
      </c>
      <c r="U679" s="17">
        <v>0.22759362816357531</v>
      </c>
      <c r="V679" s="17">
        <v>0.25465320761339372</v>
      </c>
      <c r="W679" s="17">
        <v>0.25663908971988741</v>
      </c>
      <c r="X679" s="17">
        <v>0.2079645722410299</v>
      </c>
      <c r="Y679" s="17">
        <v>0.19297625963795501</v>
      </c>
      <c r="AA679" s="17">
        <v>0.22483414491691139</v>
      </c>
      <c r="AB679" s="17">
        <v>0.25797403162352578</v>
      </c>
      <c r="AC679" s="17">
        <v>0.26885852531775961</v>
      </c>
      <c r="AD679" s="17">
        <v>0.23572895175671679</v>
      </c>
      <c r="AE679" s="17">
        <v>0.20710722110033369</v>
      </c>
      <c r="AF679" s="17">
        <v>0.28638240205699012</v>
      </c>
      <c r="AG679" s="17">
        <v>0.2106466567920898</v>
      </c>
      <c r="AH679" s="17">
        <v>0.16723053723484829</v>
      </c>
      <c r="AI679" s="17">
        <v>0.2178183407090275</v>
      </c>
    </row>
    <row r="680" spans="2:35" ht="16" x14ac:dyDescent="0.2">
      <c r="B680" s="16" t="s">
        <v>180</v>
      </c>
      <c r="C680" s="17">
        <v>0.3874982412189843</v>
      </c>
      <c r="D680" s="17">
        <v>0.36992135902344958</v>
      </c>
      <c r="E680" s="17">
        <v>0.41354906483587689</v>
      </c>
      <c r="F680" s="17">
        <v>0.40666805646519621</v>
      </c>
      <c r="G680" s="17">
        <v>0.39256013628483111</v>
      </c>
      <c r="H680" s="17">
        <v>0.37042872360335982</v>
      </c>
      <c r="I680" s="17">
        <v>0.36977250062630618</v>
      </c>
      <c r="K680" s="17">
        <v>0.36301584092343198</v>
      </c>
      <c r="L680" s="17">
        <v>0.4112211486149514</v>
      </c>
      <c r="N680" s="17">
        <v>0.41082084808504932</v>
      </c>
      <c r="O680" s="17">
        <v>0.335015279111741</v>
      </c>
      <c r="P680" s="17">
        <v>0.33485353522358902</v>
      </c>
      <c r="Q680" s="17">
        <v>0.36470108499784232</v>
      </c>
      <c r="R680" s="17">
        <v>0.39142792737112198</v>
      </c>
      <c r="S680" s="17">
        <v>0.33854515264809398</v>
      </c>
      <c r="T680" s="17">
        <v>0.45226703152473258</v>
      </c>
      <c r="U680" s="17">
        <v>0.37464317906211581</v>
      </c>
      <c r="V680" s="17">
        <v>0.4144658141767002</v>
      </c>
      <c r="W680" s="17">
        <v>0.37548862914290237</v>
      </c>
      <c r="X680" s="17">
        <v>0.42009167745966169</v>
      </c>
      <c r="Y680" s="17">
        <v>0.36873525886263381</v>
      </c>
      <c r="AA680" s="17">
        <v>0.38200413747732959</v>
      </c>
      <c r="AB680" s="17">
        <v>0.38165732281454562</v>
      </c>
      <c r="AC680" s="17">
        <v>0.35313539651028658</v>
      </c>
      <c r="AD680" s="17">
        <v>0.40380239921387368</v>
      </c>
      <c r="AE680" s="17">
        <v>0.43672731045862828</v>
      </c>
      <c r="AF680" s="17">
        <v>0.39367146377723899</v>
      </c>
      <c r="AG680" s="17">
        <v>0.25469889359539383</v>
      </c>
      <c r="AH680" s="17">
        <v>0.36394217369643572</v>
      </c>
      <c r="AI680" s="17">
        <v>0.42363920933504329</v>
      </c>
    </row>
    <row r="681" spans="2:35" ht="16" x14ac:dyDescent="0.2">
      <c r="B681" s="16" t="s">
        <v>181</v>
      </c>
      <c r="C681" s="17">
        <v>0.24259651696678569</v>
      </c>
      <c r="D681" s="17">
        <v>0.23317023110104609</v>
      </c>
      <c r="E681" s="17">
        <v>0.22086612024352181</v>
      </c>
      <c r="F681" s="17">
        <v>0.20862137322131119</v>
      </c>
      <c r="G681" s="17">
        <v>0.28978374118524741</v>
      </c>
      <c r="H681" s="17">
        <v>0.24321373757448961</v>
      </c>
      <c r="I681" s="17">
        <v>0.25515036884182229</v>
      </c>
      <c r="K681" s="17">
        <v>0.25134552459990112</v>
      </c>
      <c r="L681" s="17">
        <v>0.23462410191179409</v>
      </c>
      <c r="N681" s="17">
        <v>0.23487377597712911</v>
      </c>
      <c r="O681" s="17">
        <v>0.31244152156978422</v>
      </c>
      <c r="P681" s="17">
        <v>0.2187497693077286</v>
      </c>
      <c r="Q681" s="17">
        <v>0.34924386097069088</v>
      </c>
      <c r="R681" s="17">
        <v>0.23721529310606329</v>
      </c>
      <c r="S681" s="17">
        <v>0.27389649586914527</v>
      </c>
      <c r="T681" s="17">
        <v>0.19815691704938959</v>
      </c>
      <c r="U681" s="17">
        <v>0.24719187676719759</v>
      </c>
      <c r="V681" s="17">
        <v>0.22395522822625899</v>
      </c>
      <c r="W681" s="17">
        <v>0.2330295241697394</v>
      </c>
      <c r="X681" s="17">
        <v>0.2210183975006379</v>
      </c>
      <c r="Y681" s="17">
        <v>0.26365238224187121</v>
      </c>
      <c r="AA681" s="17">
        <v>0.26324098687420072</v>
      </c>
      <c r="AB681" s="17">
        <v>0.25534082059176699</v>
      </c>
      <c r="AC681" s="17">
        <v>0.21950781873195691</v>
      </c>
      <c r="AD681" s="17">
        <v>0.20835554128865991</v>
      </c>
      <c r="AE681" s="17">
        <v>0.23628088763639379</v>
      </c>
      <c r="AF681" s="17">
        <v>0.21747930175135391</v>
      </c>
      <c r="AG681" s="17">
        <v>0.24194828146513311</v>
      </c>
      <c r="AH681" s="17">
        <v>0.27895473413303568</v>
      </c>
      <c r="AI681" s="17">
        <v>0.24240434750588061</v>
      </c>
    </row>
    <row r="682" spans="2:35" ht="16" x14ac:dyDescent="0.2">
      <c r="B682" s="16" t="s">
        <v>182</v>
      </c>
      <c r="C682" s="17">
        <v>7.1469079708878711E-2</v>
      </c>
      <c r="D682" s="17">
        <v>7.1400125337705775E-2</v>
      </c>
      <c r="E682" s="17">
        <v>4.7339980507609528E-2</v>
      </c>
      <c r="F682" s="17">
        <v>5.4102186605670198E-2</v>
      </c>
      <c r="G682" s="17">
        <v>7.4216245550207338E-2</v>
      </c>
      <c r="H682" s="17">
        <v>8.1599276805486537E-2</v>
      </c>
      <c r="I682" s="17">
        <v>9.6137971447153595E-2</v>
      </c>
      <c r="K682" s="17">
        <v>7.8332327263288995E-2</v>
      </c>
      <c r="L682" s="17">
        <v>6.4285384612336738E-2</v>
      </c>
      <c r="N682" s="17">
        <v>7.1850061532873807E-2</v>
      </c>
      <c r="O682" s="17">
        <v>4.4917140294593892E-2</v>
      </c>
      <c r="P682" s="17">
        <v>9.0151994135525548E-2</v>
      </c>
      <c r="Q682" s="17">
        <v>4.7660932460356437E-2</v>
      </c>
      <c r="R682" s="17">
        <v>8.0584830778430358E-2</v>
      </c>
      <c r="S682" s="17">
        <v>7.05240689121613E-2</v>
      </c>
      <c r="T682" s="17">
        <v>6.1335040429655138E-2</v>
      </c>
      <c r="U682" s="17">
        <v>7.678349070147672E-2</v>
      </c>
      <c r="V682" s="17">
        <v>5.1363668962794443E-2</v>
      </c>
      <c r="W682" s="17">
        <v>6.8626979512834946E-2</v>
      </c>
      <c r="X682" s="17">
        <v>7.7680067684071027E-2</v>
      </c>
      <c r="Y682" s="17">
        <v>0.10214324112865721</v>
      </c>
      <c r="AA682" s="17">
        <v>8.245676616460422E-2</v>
      </c>
      <c r="AB682" s="17">
        <v>5.4211945496460308E-2</v>
      </c>
      <c r="AC682" s="17">
        <v>8.9607000235893616E-2</v>
      </c>
      <c r="AD682" s="17">
        <v>7.2697456767140553E-2</v>
      </c>
      <c r="AE682" s="17">
        <v>7.5124798431598097E-2</v>
      </c>
      <c r="AF682" s="17">
        <v>6.8666855571204152E-2</v>
      </c>
      <c r="AG682" s="17">
        <v>9.1045234028981112E-2</v>
      </c>
      <c r="AH682" s="17">
        <v>4.0368670623568317E-2</v>
      </c>
      <c r="AI682" s="17">
        <v>8.9213014553435305E-2</v>
      </c>
    </row>
    <row r="683" spans="2:35" ht="16" x14ac:dyDescent="0.2">
      <c r="B683" s="16" t="s">
        <v>183</v>
      </c>
      <c r="C683" s="17">
        <v>3.6742775897565673E-2</v>
      </c>
      <c r="D683" s="17">
        <v>4.9660497800134901E-2</v>
      </c>
      <c r="E683" s="17">
        <v>3.8756450775565589E-2</v>
      </c>
      <c r="F683" s="17">
        <v>2.064917916726914E-2</v>
      </c>
      <c r="G683" s="17">
        <v>3.1737025992967141E-2</v>
      </c>
      <c r="H683" s="17">
        <v>3.10806491093415E-2</v>
      </c>
      <c r="I683" s="17">
        <v>4.7460541380868963E-2</v>
      </c>
      <c r="K683" s="17">
        <v>4.38298274531718E-2</v>
      </c>
      <c r="L683" s="17">
        <v>3.0033219306367352E-2</v>
      </c>
      <c r="N683" s="17">
        <v>1.8933813945623421E-2</v>
      </c>
      <c r="O683" s="17">
        <v>5.3354708173116487E-2</v>
      </c>
      <c r="P683" s="17">
        <v>1.826753593971106E-2</v>
      </c>
      <c r="Q683" s="17">
        <v>2.4366861590895551E-2</v>
      </c>
      <c r="R683" s="17">
        <v>2.7071324529218989E-2</v>
      </c>
      <c r="S683" s="17">
        <v>7.8574158583071388E-2</v>
      </c>
      <c r="T683" s="17">
        <v>5.2702053681708862E-2</v>
      </c>
      <c r="U683" s="17">
        <v>2.2740397752190729E-2</v>
      </c>
      <c r="V683" s="17">
        <v>2.1804203129988459E-2</v>
      </c>
      <c r="W683" s="17">
        <v>3.6033244222742983E-2</v>
      </c>
      <c r="X683" s="17">
        <v>4.9480659080144047E-2</v>
      </c>
      <c r="Y683" s="17">
        <v>5.4067893203049888E-2</v>
      </c>
      <c r="AA683" s="17">
        <v>3.6968026385003593E-2</v>
      </c>
      <c r="AB683" s="17">
        <v>2.8118325841209199E-2</v>
      </c>
      <c r="AC683" s="17">
        <v>4.7351183572113917E-2</v>
      </c>
      <c r="AD683" s="17">
        <v>3.5372952829016063E-2</v>
      </c>
      <c r="AE683" s="17">
        <v>2.986409615926159E-2</v>
      </c>
      <c r="AF683" s="17">
        <v>0</v>
      </c>
      <c r="AG683" s="17">
        <v>6.9211493416498057E-2</v>
      </c>
      <c r="AH683" s="17">
        <v>6.1147433132555523E-2</v>
      </c>
      <c r="AI683" s="17">
        <v>2.6925087896613339E-2</v>
      </c>
    </row>
    <row r="684" spans="2:35" ht="16" x14ac:dyDescent="0.2">
      <c r="B684" s="16" t="s">
        <v>75</v>
      </c>
      <c r="C684" s="17">
        <v>3.431044497618025E-2</v>
      </c>
      <c r="D684" s="17">
        <v>5.6635924892475473E-2</v>
      </c>
      <c r="E684" s="17">
        <v>2.13484433437027E-2</v>
      </c>
      <c r="F684" s="17">
        <v>5.0741112951199749E-2</v>
      </c>
      <c r="G684" s="17">
        <v>2.128909243771648E-2</v>
      </c>
      <c r="H684" s="17">
        <v>2.4425637319417291E-2</v>
      </c>
      <c r="I684" s="17">
        <v>3.3925900423734487E-2</v>
      </c>
      <c r="K684" s="17">
        <v>2.5658367361834258E-2</v>
      </c>
      <c r="L684" s="17">
        <v>4.2968729047573352E-2</v>
      </c>
      <c r="N684" s="17">
        <v>3.6585382401397228E-2</v>
      </c>
      <c r="O684" s="17">
        <v>5.0764732635691957E-2</v>
      </c>
      <c r="P684" s="17">
        <v>5.0872812888691658E-2</v>
      </c>
      <c r="Q684" s="17">
        <v>5.9868435183093122E-2</v>
      </c>
      <c r="R684" s="17">
        <v>2.8554182514810102E-2</v>
      </c>
      <c r="S684" s="17">
        <v>3.4563297698169591E-2</v>
      </c>
      <c r="T684" s="17">
        <v>2.6453019351505121E-2</v>
      </c>
      <c r="U684" s="17">
        <v>5.104742755344395E-2</v>
      </c>
      <c r="V684" s="17">
        <v>3.3757877890863902E-2</v>
      </c>
      <c r="W684" s="17">
        <v>3.0182533231892759E-2</v>
      </c>
      <c r="X684" s="17">
        <v>2.3764626034455349E-2</v>
      </c>
      <c r="Y684" s="17">
        <v>1.8424964925833009E-2</v>
      </c>
      <c r="AA684" s="17">
        <v>1.0495938181950271E-2</v>
      </c>
      <c r="AB684" s="17">
        <v>2.2697553632491908E-2</v>
      </c>
      <c r="AC684" s="17">
        <v>2.154007563198939E-2</v>
      </c>
      <c r="AD684" s="17">
        <v>4.4042698144593113E-2</v>
      </c>
      <c r="AE684" s="17">
        <v>1.489568621378449E-2</v>
      </c>
      <c r="AF684" s="17">
        <v>3.379997684321305E-2</v>
      </c>
      <c r="AG684" s="17">
        <v>0.13244944070190409</v>
      </c>
      <c r="AH684" s="17">
        <v>8.8356451179556483E-2</v>
      </c>
      <c r="AI684" s="17">
        <v>0</v>
      </c>
    </row>
    <row r="686" spans="2:35" ht="96" x14ac:dyDescent="0.2">
      <c r="B686" s="14" t="s">
        <v>266</v>
      </c>
    </row>
    <row r="687" spans="2:35" ht="16" x14ac:dyDescent="0.2">
      <c r="B687" s="15" t="s">
        <v>16</v>
      </c>
    </row>
    <row r="688" spans="2:35" ht="16" x14ac:dyDescent="0.2">
      <c r="B688" s="16" t="s">
        <v>179</v>
      </c>
      <c r="C688" s="17">
        <v>0.31848025236332739</v>
      </c>
      <c r="D688" s="17">
        <v>0.29207959760055691</v>
      </c>
      <c r="E688" s="17">
        <v>0.31041526094263872</v>
      </c>
      <c r="F688" s="17">
        <v>0.31834705134566832</v>
      </c>
      <c r="G688" s="17">
        <v>0.25131341200491741</v>
      </c>
      <c r="H688" s="17">
        <v>0.35755392748708498</v>
      </c>
      <c r="I688" s="17">
        <v>0.37117942206173321</v>
      </c>
      <c r="K688" s="17">
        <v>0.33015620651606148</v>
      </c>
      <c r="L688" s="17">
        <v>0.30645617725791358</v>
      </c>
      <c r="N688" s="17">
        <v>0.32393098156970718</v>
      </c>
      <c r="O688" s="17">
        <v>0.34093899564138003</v>
      </c>
      <c r="P688" s="17">
        <v>0.31702210757360699</v>
      </c>
      <c r="Q688" s="17">
        <v>0.29479894754446839</v>
      </c>
      <c r="R688" s="17">
        <v>0.35085757556313818</v>
      </c>
      <c r="S688" s="17">
        <v>0.31006841014737202</v>
      </c>
      <c r="T688" s="17">
        <v>0.31051347288523917</v>
      </c>
      <c r="U688" s="17">
        <v>0.27736787979591548</v>
      </c>
      <c r="V688" s="17">
        <v>0.33962106638794132</v>
      </c>
      <c r="W688" s="17">
        <v>0.30760080998517159</v>
      </c>
      <c r="X688" s="17">
        <v>0.32263722215263352</v>
      </c>
      <c r="Y688" s="17">
        <v>0.31125739299966548</v>
      </c>
      <c r="AA688" s="17">
        <v>0.33404712750849291</v>
      </c>
      <c r="AB688" s="17">
        <v>0.34622920287334941</v>
      </c>
      <c r="AC688" s="17">
        <v>0.36166087228509558</v>
      </c>
      <c r="AD688" s="17">
        <v>0.28685805261836472</v>
      </c>
      <c r="AE688" s="17">
        <v>0.32727139565374591</v>
      </c>
      <c r="AF688" s="17">
        <v>0.28859105211183972</v>
      </c>
      <c r="AG688" s="17">
        <v>0.28453450918470108</v>
      </c>
      <c r="AH688" s="17">
        <v>0.25058537400130793</v>
      </c>
      <c r="AI688" s="17">
        <v>0.32528180735343631</v>
      </c>
    </row>
    <row r="689" spans="2:35" ht="16" x14ac:dyDescent="0.2">
      <c r="B689" s="16" t="s">
        <v>180</v>
      </c>
      <c r="C689" s="17">
        <v>0.40244103445662588</v>
      </c>
      <c r="D689" s="17">
        <v>0.35599701492661179</v>
      </c>
      <c r="E689" s="17">
        <v>0.42574207511198042</v>
      </c>
      <c r="F689" s="17">
        <v>0.37105010764240909</v>
      </c>
      <c r="G689" s="17">
        <v>0.4323791194633087</v>
      </c>
      <c r="H689" s="17">
        <v>0.41189803823090348</v>
      </c>
      <c r="I689" s="17">
        <v>0.40905104877734272</v>
      </c>
      <c r="K689" s="17">
        <v>0.37982085179835229</v>
      </c>
      <c r="L689" s="17">
        <v>0.42526546909022872</v>
      </c>
      <c r="N689" s="17">
        <v>0.44984834731320922</v>
      </c>
      <c r="O689" s="17">
        <v>0.43071269696491671</v>
      </c>
      <c r="P689" s="17">
        <v>0.41448051741890368</v>
      </c>
      <c r="Q689" s="17">
        <v>0.40204607293709138</v>
      </c>
      <c r="R689" s="17">
        <v>0.40624026827183463</v>
      </c>
      <c r="S689" s="17">
        <v>0.38511872595356161</v>
      </c>
      <c r="T689" s="17">
        <v>0.40317283558160399</v>
      </c>
      <c r="U689" s="17">
        <v>0.40838355670500942</v>
      </c>
      <c r="V689" s="17">
        <v>0.3494824286926031</v>
      </c>
      <c r="W689" s="17">
        <v>0.43327290938080648</v>
      </c>
      <c r="X689" s="17">
        <v>0.36312747630323489</v>
      </c>
      <c r="Y689" s="17">
        <v>0.41612293447558357</v>
      </c>
      <c r="AA689" s="17">
        <v>0.39170270460295459</v>
      </c>
      <c r="AB689" s="17">
        <v>0.38232762336935888</v>
      </c>
      <c r="AC689" s="17">
        <v>0.38150128735225408</v>
      </c>
      <c r="AD689" s="17">
        <v>0.43075746332957932</v>
      </c>
      <c r="AE689" s="17">
        <v>0.44098902955559782</v>
      </c>
      <c r="AF689" s="17">
        <v>0.50799297180544822</v>
      </c>
      <c r="AG689" s="17">
        <v>0.30706067993032932</v>
      </c>
      <c r="AH689" s="17">
        <v>0.35380695524599931</v>
      </c>
      <c r="AI689" s="17">
        <v>0.43466911009076081</v>
      </c>
    </row>
    <row r="690" spans="2:35" ht="16" x14ac:dyDescent="0.2">
      <c r="B690" s="16" t="s">
        <v>181</v>
      </c>
      <c r="C690" s="17">
        <v>0.17734151233489931</v>
      </c>
      <c r="D690" s="17">
        <v>0.20370218854393149</v>
      </c>
      <c r="E690" s="17">
        <v>0.17112126208470629</v>
      </c>
      <c r="F690" s="17">
        <v>0.19128583664830759</v>
      </c>
      <c r="G690" s="17">
        <v>0.21623157535160201</v>
      </c>
      <c r="H690" s="17">
        <v>0.14549232623695599</v>
      </c>
      <c r="I690" s="17">
        <v>0.14324818325961891</v>
      </c>
      <c r="K690" s="17">
        <v>0.19485596120995699</v>
      </c>
      <c r="L690" s="17">
        <v>0.16127052765423541</v>
      </c>
      <c r="N690" s="17">
        <v>0.15325308590667791</v>
      </c>
      <c r="O690" s="17">
        <v>9.6304205340011897E-2</v>
      </c>
      <c r="P690" s="17">
        <v>0.17071541710201379</v>
      </c>
      <c r="Q690" s="17">
        <v>0.23194109952445779</v>
      </c>
      <c r="R690" s="17">
        <v>0.1519668421566501</v>
      </c>
      <c r="S690" s="17">
        <v>0.1817235285775933</v>
      </c>
      <c r="T690" s="17">
        <v>0.17345842442829701</v>
      </c>
      <c r="U690" s="17">
        <v>0.1967695149216353</v>
      </c>
      <c r="V690" s="17">
        <v>0.19496307259219831</v>
      </c>
      <c r="W690" s="17">
        <v>0.1661257040418318</v>
      </c>
      <c r="X690" s="17">
        <v>0.19590844634395049</v>
      </c>
      <c r="Y690" s="17">
        <v>0.190775681928532</v>
      </c>
      <c r="AA690" s="17">
        <v>0.18008956761578779</v>
      </c>
      <c r="AB690" s="17">
        <v>0.192024586430319</v>
      </c>
      <c r="AC690" s="17">
        <v>0.18168864962178691</v>
      </c>
      <c r="AD690" s="17">
        <v>0.17959716829083119</v>
      </c>
      <c r="AE690" s="17">
        <v>0.15519191397248169</v>
      </c>
      <c r="AF690" s="17">
        <v>0.1014329462019584</v>
      </c>
      <c r="AG690" s="17">
        <v>0.19209986754086589</v>
      </c>
      <c r="AH690" s="17">
        <v>0.21207901428967671</v>
      </c>
      <c r="AI690" s="17">
        <v>0.17547827560738569</v>
      </c>
    </row>
    <row r="691" spans="2:35" ht="16" x14ac:dyDescent="0.2">
      <c r="B691" s="16" t="s">
        <v>182</v>
      </c>
      <c r="C691" s="17">
        <v>4.7038344796353618E-2</v>
      </c>
      <c r="D691" s="17">
        <v>7.1927517638280564E-2</v>
      </c>
      <c r="E691" s="17">
        <v>4.1671696401188223E-2</v>
      </c>
      <c r="F691" s="17">
        <v>4.798059090792782E-2</v>
      </c>
      <c r="G691" s="17">
        <v>5.4750311819353879E-2</v>
      </c>
      <c r="H691" s="17">
        <v>3.7259859170380723E-2</v>
      </c>
      <c r="I691" s="17">
        <v>3.4401169213661917E-2</v>
      </c>
      <c r="K691" s="17">
        <v>4.4766894814395032E-2</v>
      </c>
      <c r="L691" s="17">
        <v>4.8682723474059129E-2</v>
      </c>
      <c r="N691" s="17">
        <v>2.3801006044946029E-2</v>
      </c>
      <c r="O691" s="17">
        <v>9.7606423700237338E-2</v>
      </c>
      <c r="P691" s="17">
        <v>3.7629689776311412E-2</v>
      </c>
      <c r="Q691" s="17">
        <v>1.248968960298689E-2</v>
      </c>
      <c r="R691" s="17">
        <v>3.9691675924000941E-2</v>
      </c>
      <c r="S691" s="17">
        <v>2.339624381067856E-2</v>
      </c>
      <c r="T691" s="17">
        <v>7.9332490879075332E-2</v>
      </c>
      <c r="U691" s="17">
        <v>7.0234066693967895E-2</v>
      </c>
      <c r="V691" s="17">
        <v>4.773227510205446E-2</v>
      </c>
      <c r="W691" s="17">
        <v>5.6192225148141033E-2</v>
      </c>
      <c r="X691" s="17">
        <v>6.4642847146215654E-2</v>
      </c>
      <c r="Y691" s="17">
        <v>2.570835867902253E-2</v>
      </c>
      <c r="AA691" s="17">
        <v>6.4950697472390725E-2</v>
      </c>
      <c r="AB691" s="17">
        <v>3.3238322452143143E-2</v>
      </c>
      <c r="AC691" s="17">
        <v>6.1459009418902158E-2</v>
      </c>
      <c r="AD691" s="17">
        <v>3.9459918418691682E-2</v>
      </c>
      <c r="AE691" s="17">
        <v>4.9212349438929631E-2</v>
      </c>
      <c r="AF691" s="17">
        <v>3.3341745544893671E-2</v>
      </c>
      <c r="AG691" s="17">
        <v>6.3847802144992638E-2</v>
      </c>
      <c r="AH691" s="17">
        <v>2.9306154535355539E-2</v>
      </c>
      <c r="AI691" s="17">
        <v>5.5837526880649753E-2</v>
      </c>
    </row>
    <row r="692" spans="2:35" ht="16" x14ac:dyDescent="0.2">
      <c r="B692" s="16" t="s">
        <v>183</v>
      </c>
      <c r="C692" s="17">
        <v>2.024284941442217E-2</v>
      </c>
      <c r="D692" s="17">
        <v>3.3434131213880017E-2</v>
      </c>
      <c r="E692" s="17">
        <v>1.8852726578014799E-2</v>
      </c>
      <c r="F692" s="17">
        <v>2.0728870962177699E-2</v>
      </c>
      <c r="G692" s="17">
        <v>1.9839223512326441E-2</v>
      </c>
      <c r="H692" s="17">
        <v>2.015321509177732E-2</v>
      </c>
      <c r="I692" s="17">
        <v>1.2630630254028561E-2</v>
      </c>
      <c r="K692" s="17">
        <v>2.481036635065564E-2</v>
      </c>
      <c r="L692" s="17">
        <v>1.5000601272060351E-2</v>
      </c>
      <c r="N692" s="17">
        <v>1.2758921831284849E-2</v>
      </c>
      <c r="O692" s="17">
        <v>1.7279065293692029E-2</v>
      </c>
      <c r="P692" s="17">
        <v>9.2794552404724014E-3</v>
      </c>
      <c r="Q692" s="17">
        <v>0</v>
      </c>
      <c r="R692" s="17">
        <v>1.324419187245879E-2</v>
      </c>
      <c r="S692" s="17">
        <v>4.728996483492616E-2</v>
      </c>
      <c r="T692" s="17">
        <v>2.0297519059799561E-2</v>
      </c>
      <c r="U692" s="17">
        <v>0</v>
      </c>
      <c r="V692" s="17">
        <v>3.5203397843655108E-2</v>
      </c>
      <c r="W692" s="17">
        <v>1.050353250490439E-2</v>
      </c>
      <c r="X692" s="17">
        <v>2.4310247957179249E-2</v>
      </c>
      <c r="Y692" s="17">
        <v>3.5731227814876448E-2</v>
      </c>
      <c r="AA692" s="17">
        <v>1.8346433986580889E-2</v>
      </c>
      <c r="AB692" s="17">
        <v>2.0696998390013439E-2</v>
      </c>
      <c r="AC692" s="17">
        <v>7.1256023679994026E-3</v>
      </c>
      <c r="AD692" s="17">
        <v>3.1288039472781977E-2</v>
      </c>
      <c r="AE692" s="17">
        <v>9.9845740872589964E-3</v>
      </c>
      <c r="AF692" s="17">
        <v>1.8477562026892731E-2</v>
      </c>
      <c r="AG692" s="17">
        <v>3.483292136807617E-2</v>
      </c>
      <c r="AH692" s="17">
        <v>4.1571907488134267E-2</v>
      </c>
      <c r="AI692" s="17">
        <v>8.733280067767319E-3</v>
      </c>
    </row>
    <row r="693" spans="2:35" ht="16" x14ac:dyDescent="0.2">
      <c r="B693" s="16" t="s">
        <v>75</v>
      </c>
      <c r="C693" s="17">
        <v>3.4456006634371587E-2</v>
      </c>
      <c r="D693" s="17">
        <v>4.2859550076738938E-2</v>
      </c>
      <c r="E693" s="17">
        <v>3.2196978881471591E-2</v>
      </c>
      <c r="F693" s="17">
        <v>5.0607542493509468E-2</v>
      </c>
      <c r="G693" s="17">
        <v>2.548635784849182E-2</v>
      </c>
      <c r="H693" s="17">
        <v>2.764263378289742E-2</v>
      </c>
      <c r="I693" s="17">
        <v>2.9489546433614781E-2</v>
      </c>
      <c r="K693" s="17">
        <v>2.5589719310578619E-2</v>
      </c>
      <c r="L693" s="17">
        <v>4.3324501251502917E-2</v>
      </c>
      <c r="N693" s="17">
        <v>3.6407657334174608E-2</v>
      </c>
      <c r="O693" s="17">
        <v>1.715861305976225E-2</v>
      </c>
      <c r="P693" s="17">
        <v>5.0872812888691658E-2</v>
      </c>
      <c r="Q693" s="17">
        <v>5.8724190390995662E-2</v>
      </c>
      <c r="R693" s="17">
        <v>3.799944621191733E-2</v>
      </c>
      <c r="S693" s="17">
        <v>5.2403126675868147E-2</v>
      </c>
      <c r="T693" s="17">
        <v>1.3225257165984911E-2</v>
      </c>
      <c r="U693" s="17">
        <v>4.7244981883471912E-2</v>
      </c>
      <c r="V693" s="17">
        <v>3.2997759381547517E-2</v>
      </c>
      <c r="W693" s="17">
        <v>2.630481893914469E-2</v>
      </c>
      <c r="X693" s="17">
        <v>2.9373760096786002E-2</v>
      </c>
      <c r="Y693" s="17">
        <v>2.0404404102319949E-2</v>
      </c>
      <c r="AA693" s="17">
        <v>1.0863468813792951E-2</v>
      </c>
      <c r="AB693" s="17">
        <v>2.5483266484816119E-2</v>
      </c>
      <c r="AC693" s="17">
        <v>6.5645789539618788E-3</v>
      </c>
      <c r="AD693" s="17">
        <v>3.2039357869751248E-2</v>
      </c>
      <c r="AE693" s="17">
        <v>1.7350737291985909E-2</v>
      </c>
      <c r="AF693" s="17">
        <v>5.0163722308967373E-2</v>
      </c>
      <c r="AG693" s="17">
        <v>0.1176242198310349</v>
      </c>
      <c r="AH693" s="17">
        <v>0.1126505944395263</v>
      </c>
      <c r="AI693" s="17">
        <v>0</v>
      </c>
    </row>
    <row r="695" spans="2:35" ht="80" x14ac:dyDescent="0.2">
      <c r="B695" s="14" t="s">
        <v>267</v>
      </c>
    </row>
    <row r="696" spans="2:35" ht="16" x14ac:dyDescent="0.2">
      <c r="B696" s="15" t="s">
        <v>16</v>
      </c>
    </row>
    <row r="697" spans="2:35" ht="16" x14ac:dyDescent="0.2">
      <c r="B697" s="16" t="s">
        <v>179</v>
      </c>
      <c r="C697" s="17">
        <v>0.19164156131988319</v>
      </c>
      <c r="D697" s="17">
        <v>0.23989734668489801</v>
      </c>
      <c r="E697" s="17">
        <v>0.28388961577724109</v>
      </c>
      <c r="F697" s="17">
        <v>0.22448005989614531</v>
      </c>
      <c r="G697" s="17">
        <v>0.17061051676291469</v>
      </c>
      <c r="H697" s="17">
        <v>0.17031966197865811</v>
      </c>
      <c r="I697" s="17">
        <v>8.9691509136913428E-2</v>
      </c>
      <c r="K697" s="17">
        <v>0.20437197434738971</v>
      </c>
      <c r="L697" s="17">
        <v>0.1795680847406538</v>
      </c>
      <c r="N697" s="17">
        <v>0.1925341943838266</v>
      </c>
      <c r="O697" s="17">
        <v>0.1723391331871178</v>
      </c>
      <c r="P697" s="17">
        <v>0.22885366394816409</v>
      </c>
      <c r="Q697" s="17">
        <v>0.15728794422763001</v>
      </c>
      <c r="R697" s="17">
        <v>0.24134448729092531</v>
      </c>
      <c r="S697" s="17">
        <v>0.18679803314648549</v>
      </c>
      <c r="T697" s="17">
        <v>0.1540307416129599</v>
      </c>
      <c r="U697" s="17">
        <v>0.15958313665532509</v>
      </c>
      <c r="V697" s="17">
        <v>0.24284196133239841</v>
      </c>
      <c r="W697" s="17">
        <v>0.16682704811651569</v>
      </c>
      <c r="X697" s="17">
        <v>0.1648274769296732</v>
      </c>
      <c r="Y697" s="17">
        <v>0.1765184338420076</v>
      </c>
      <c r="AA697" s="17">
        <v>0.17367426344917811</v>
      </c>
      <c r="AB697" s="17">
        <v>0.26410730500139429</v>
      </c>
      <c r="AC697" s="17">
        <v>0.19613498957402789</v>
      </c>
      <c r="AD697" s="17">
        <v>0.18065298775770419</v>
      </c>
      <c r="AE697" s="17">
        <v>0.17306203059439931</v>
      </c>
      <c r="AF697" s="17">
        <v>0.25103306172190287</v>
      </c>
      <c r="AG697" s="17">
        <v>0.16596069496033219</v>
      </c>
      <c r="AH697" s="17">
        <v>0.1158011017674635</v>
      </c>
      <c r="AI697" s="17">
        <v>0.19269771105427189</v>
      </c>
    </row>
    <row r="698" spans="2:35" ht="16" x14ac:dyDescent="0.2">
      <c r="B698" s="16" t="s">
        <v>180</v>
      </c>
      <c r="C698" s="17">
        <v>0.28617603698857402</v>
      </c>
      <c r="D698" s="17">
        <v>0.32949784192283288</v>
      </c>
      <c r="E698" s="17">
        <v>0.31691350182736477</v>
      </c>
      <c r="F698" s="17">
        <v>0.30628759475872469</v>
      </c>
      <c r="G698" s="17">
        <v>0.29825561777089848</v>
      </c>
      <c r="H698" s="17">
        <v>0.26545977746319971</v>
      </c>
      <c r="I698" s="17">
        <v>0.22029330163309599</v>
      </c>
      <c r="K698" s="17">
        <v>0.27761104795898289</v>
      </c>
      <c r="L698" s="17">
        <v>0.29278424647218232</v>
      </c>
      <c r="N698" s="17">
        <v>0.2430771776771011</v>
      </c>
      <c r="O698" s="17">
        <v>0.24111122580136149</v>
      </c>
      <c r="P698" s="17">
        <v>0.25232146966788521</v>
      </c>
      <c r="Q698" s="17">
        <v>0.3622197261592397</v>
      </c>
      <c r="R698" s="17">
        <v>0.2634808230903169</v>
      </c>
      <c r="S698" s="17">
        <v>0.26030943124458489</v>
      </c>
      <c r="T698" s="17">
        <v>0.32854950011816481</v>
      </c>
      <c r="U698" s="17">
        <v>0.33776440438356919</v>
      </c>
      <c r="V698" s="17">
        <v>0.28354074214039632</v>
      </c>
      <c r="W698" s="17">
        <v>0.30099696460598802</v>
      </c>
      <c r="X698" s="17">
        <v>0.30048205538916239</v>
      </c>
      <c r="Y698" s="17">
        <v>0.26535550430013782</v>
      </c>
      <c r="AA698" s="17">
        <v>0.2675586684766515</v>
      </c>
      <c r="AB698" s="17">
        <v>0.28358604762709771</v>
      </c>
      <c r="AC698" s="17">
        <v>0.28784635332140213</v>
      </c>
      <c r="AD698" s="17">
        <v>0.29273094602090671</v>
      </c>
      <c r="AE698" s="17">
        <v>0.34546149429415812</v>
      </c>
      <c r="AF698" s="17">
        <v>0.24155471897620509</v>
      </c>
      <c r="AG698" s="17">
        <v>0.24958836448846819</v>
      </c>
      <c r="AH698" s="17">
        <v>0.2043675429842666</v>
      </c>
      <c r="AI698" s="17">
        <v>0.26615156908169291</v>
      </c>
    </row>
    <row r="699" spans="2:35" ht="16" x14ac:dyDescent="0.2">
      <c r="B699" s="16" t="s">
        <v>181</v>
      </c>
      <c r="C699" s="17">
        <v>0.31567907053264022</v>
      </c>
      <c r="D699" s="17">
        <v>0.2384812734423204</v>
      </c>
      <c r="E699" s="17">
        <v>0.23084281496304071</v>
      </c>
      <c r="F699" s="17">
        <v>0.3036241089693793</v>
      </c>
      <c r="G699" s="17">
        <v>0.36912209207531432</v>
      </c>
      <c r="H699" s="17">
        <v>0.32522322116486158</v>
      </c>
      <c r="I699" s="17">
        <v>0.39542098232466338</v>
      </c>
      <c r="K699" s="17">
        <v>0.32183222615010798</v>
      </c>
      <c r="L699" s="17">
        <v>0.31067480390321278</v>
      </c>
      <c r="N699" s="17">
        <v>0.32074239991273229</v>
      </c>
      <c r="O699" s="17">
        <v>0.34271608703612289</v>
      </c>
      <c r="P699" s="17">
        <v>0.3192627952660283</v>
      </c>
      <c r="Q699" s="17">
        <v>0.25953195105469179</v>
      </c>
      <c r="R699" s="17">
        <v>0.31169071664478032</v>
      </c>
      <c r="S699" s="17">
        <v>0.2863020452129576</v>
      </c>
      <c r="T699" s="17">
        <v>0.3241272020210651</v>
      </c>
      <c r="U699" s="17">
        <v>0.33639040468815562</v>
      </c>
      <c r="V699" s="17">
        <v>0.30023001618107231</v>
      </c>
      <c r="W699" s="17">
        <v>0.30448201528142688</v>
      </c>
      <c r="X699" s="17">
        <v>0.30408288429193708</v>
      </c>
      <c r="Y699" s="17">
        <v>0.37849171980676782</v>
      </c>
      <c r="AA699" s="17">
        <v>0.33102726112108022</v>
      </c>
      <c r="AB699" s="17">
        <v>0.31722534355338478</v>
      </c>
      <c r="AC699" s="17">
        <v>0.28228651545953221</v>
      </c>
      <c r="AD699" s="17">
        <v>0.29091828842995632</v>
      </c>
      <c r="AE699" s="17">
        <v>0.30627307648804691</v>
      </c>
      <c r="AF699" s="17">
        <v>0.33753770088023899</v>
      </c>
      <c r="AG699" s="17">
        <v>0.29599926717868952</v>
      </c>
      <c r="AH699" s="17">
        <v>0.37497012326034068</v>
      </c>
      <c r="AI699" s="17">
        <v>0.33591564406341762</v>
      </c>
    </row>
    <row r="700" spans="2:35" ht="16" x14ac:dyDescent="0.2">
      <c r="B700" s="16" t="s">
        <v>182</v>
      </c>
      <c r="C700" s="17">
        <v>0.1156689437129387</v>
      </c>
      <c r="D700" s="17">
        <v>9.0144021444598335E-2</v>
      </c>
      <c r="E700" s="17">
        <v>9.6022460088982894E-2</v>
      </c>
      <c r="F700" s="17">
        <v>8.9046417039299594E-2</v>
      </c>
      <c r="G700" s="17">
        <v>0.1061120430161888</v>
      </c>
      <c r="H700" s="17">
        <v>0.13465148870948199</v>
      </c>
      <c r="I700" s="17">
        <v>0.16516186182069431</v>
      </c>
      <c r="K700" s="17">
        <v>0.1131845963012003</v>
      </c>
      <c r="L700" s="17">
        <v>0.11794601621227099</v>
      </c>
      <c r="N700" s="17">
        <v>0.15193129476595271</v>
      </c>
      <c r="O700" s="17">
        <v>0.10686150543194579</v>
      </c>
      <c r="P700" s="17">
        <v>0.12003321520591979</v>
      </c>
      <c r="Q700" s="17">
        <v>0.12743469351766659</v>
      </c>
      <c r="R700" s="17">
        <v>9.288768378672442E-2</v>
      </c>
      <c r="S700" s="17">
        <v>0.13901093257000419</v>
      </c>
      <c r="T700" s="17">
        <v>0.1107969540346788</v>
      </c>
      <c r="U700" s="17">
        <v>9.3686837503955095E-2</v>
      </c>
      <c r="V700" s="17">
        <v>8.1559649309770832E-2</v>
      </c>
      <c r="W700" s="17">
        <v>0.14995387440841679</v>
      </c>
      <c r="X700" s="17">
        <v>0.13290445456865629</v>
      </c>
      <c r="Y700" s="17">
        <v>9.6127426493938434E-2</v>
      </c>
      <c r="AA700" s="17">
        <v>0.1248593708624814</v>
      </c>
      <c r="AB700" s="17">
        <v>7.3900568536240857E-2</v>
      </c>
      <c r="AC700" s="17">
        <v>0.19182844741123281</v>
      </c>
      <c r="AD700" s="17">
        <v>0.1244461887179438</v>
      </c>
      <c r="AE700" s="17">
        <v>0.1194665999820536</v>
      </c>
      <c r="AF700" s="17">
        <v>8.3344775247138292E-2</v>
      </c>
      <c r="AG700" s="17">
        <v>9.3966855420156731E-2</v>
      </c>
      <c r="AH700" s="17">
        <v>0.1335526359858033</v>
      </c>
      <c r="AI700" s="17">
        <v>0.12309805503030261</v>
      </c>
    </row>
    <row r="701" spans="2:35" ht="16" x14ac:dyDescent="0.2">
      <c r="B701" s="16" t="s">
        <v>183</v>
      </c>
      <c r="C701" s="17">
        <v>5.2312982031167507E-2</v>
      </c>
      <c r="D701" s="17">
        <v>6.9532590182852155E-2</v>
      </c>
      <c r="E701" s="17">
        <v>4.1928286978598781E-2</v>
      </c>
      <c r="F701" s="17">
        <v>2.3347976644309421E-2</v>
      </c>
      <c r="G701" s="17">
        <v>3.085967991648433E-2</v>
      </c>
      <c r="H701" s="17">
        <v>6.5727561215139813E-2</v>
      </c>
      <c r="I701" s="17">
        <v>8.1305548788149745E-2</v>
      </c>
      <c r="K701" s="17">
        <v>5.0925645193437473E-2</v>
      </c>
      <c r="L701" s="17">
        <v>5.3977487938412658E-2</v>
      </c>
      <c r="N701" s="17">
        <v>3.1242526935948488E-2</v>
      </c>
      <c r="O701" s="17">
        <v>8.1526078031094643E-2</v>
      </c>
      <c r="P701" s="17">
        <v>1.887755385151129E-2</v>
      </c>
      <c r="Q701" s="17">
        <v>4.7027675822163557E-2</v>
      </c>
      <c r="R701" s="17">
        <v>4.8226914378714167E-2</v>
      </c>
      <c r="S701" s="17">
        <v>8.0461842481040269E-2</v>
      </c>
      <c r="T701" s="17">
        <v>5.5735012900094562E-2</v>
      </c>
      <c r="U701" s="17">
        <v>3.1779701863635011E-2</v>
      </c>
      <c r="V701" s="17">
        <v>5.1751391491346478E-2</v>
      </c>
      <c r="W701" s="17">
        <v>5.8640662954443833E-2</v>
      </c>
      <c r="X701" s="17">
        <v>7.3938502786115523E-2</v>
      </c>
      <c r="Y701" s="17">
        <v>5.5015073313648112E-2</v>
      </c>
      <c r="AA701" s="17">
        <v>8.2994383169168351E-2</v>
      </c>
      <c r="AB701" s="17">
        <v>3.7486867445291311E-2</v>
      </c>
      <c r="AC701" s="17">
        <v>2.8800035555860179E-2</v>
      </c>
      <c r="AD701" s="17">
        <v>7.1018963946155186E-2</v>
      </c>
      <c r="AE701" s="17">
        <v>3.1866125607355862E-2</v>
      </c>
      <c r="AF701" s="17">
        <v>3.5483093490875903E-2</v>
      </c>
      <c r="AG701" s="17">
        <v>9.6370216056657396E-2</v>
      </c>
      <c r="AH701" s="17">
        <v>5.279385223748586E-2</v>
      </c>
      <c r="AI701" s="17">
        <v>6.2125012024881021E-2</v>
      </c>
    </row>
    <row r="702" spans="2:35" ht="16" x14ac:dyDescent="0.2">
      <c r="B702" s="16" t="s">
        <v>75</v>
      </c>
      <c r="C702" s="17">
        <v>3.8521405414796352E-2</v>
      </c>
      <c r="D702" s="17">
        <v>3.2446926322498203E-2</v>
      </c>
      <c r="E702" s="17">
        <v>3.0403320364771742E-2</v>
      </c>
      <c r="F702" s="17">
        <v>5.3213842692141723E-2</v>
      </c>
      <c r="G702" s="17">
        <v>2.5040050458199369E-2</v>
      </c>
      <c r="H702" s="17">
        <v>3.8618289468658848E-2</v>
      </c>
      <c r="I702" s="17">
        <v>4.8126796296483122E-2</v>
      </c>
      <c r="K702" s="17">
        <v>3.2074510048881642E-2</v>
      </c>
      <c r="L702" s="17">
        <v>4.5049360733267631E-2</v>
      </c>
      <c r="N702" s="17">
        <v>6.0472406324438691E-2</v>
      </c>
      <c r="O702" s="17">
        <v>5.5445970512357459E-2</v>
      </c>
      <c r="P702" s="17">
        <v>6.0651302060491477E-2</v>
      </c>
      <c r="Q702" s="17">
        <v>4.6498009218608499E-2</v>
      </c>
      <c r="R702" s="17">
        <v>4.2369374808538862E-2</v>
      </c>
      <c r="S702" s="17">
        <v>4.7117715344927293E-2</v>
      </c>
      <c r="T702" s="17">
        <v>2.676058931303681E-2</v>
      </c>
      <c r="U702" s="17">
        <v>4.079551490536009E-2</v>
      </c>
      <c r="V702" s="17">
        <v>4.0076239545015539E-2</v>
      </c>
      <c r="W702" s="17">
        <v>1.909943463320863E-2</v>
      </c>
      <c r="X702" s="17">
        <v>2.3764626034455349E-2</v>
      </c>
      <c r="Y702" s="17">
        <v>2.8491842243500341E-2</v>
      </c>
      <c r="AA702" s="17">
        <v>1.9886052921440332E-2</v>
      </c>
      <c r="AB702" s="17">
        <v>2.3693867836590918E-2</v>
      </c>
      <c r="AC702" s="17">
        <v>1.3103658677944901E-2</v>
      </c>
      <c r="AD702" s="17">
        <v>4.0232625127333888E-2</v>
      </c>
      <c r="AE702" s="17">
        <v>2.3870673033986229E-2</v>
      </c>
      <c r="AF702" s="17">
        <v>5.1046649683639041E-2</v>
      </c>
      <c r="AG702" s="17">
        <v>9.8114601895696027E-2</v>
      </c>
      <c r="AH702" s="17">
        <v>0.11851474376464</v>
      </c>
      <c r="AI702" s="17">
        <v>2.0012008745433799E-2</v>
      </c>
    </row>
    <row r="704" spans="2:35" ht="64" x14ac:dyDescent="0.2">
      <c r="B704" s="14" t="s">
        <v>268</v>
      </c>
    </row>
    <row r="705" spans="2:35" ht="32" x14ac:dyDescent="0.2">
      <c r="B705" s="15" t="s">
        <v>17</v>
      </c>
    </row>
    <row r="706" spans="2:35" ht="16" x14ac:dyDescent="0.2">
      <c r="B706" s="16" t="s">
        <v>269</v>
      </c>
      <c r="C706" s="17">
        <v>0.34503845663729271</v>
      </c>
      <c r="D706" s="17">
        <v>0.351724555986208</v>
      </c>
      <c r="E706" s="17">
        <v>0.35309270599730458</v>
      </c>
      <c r="F706" s="17">
        <v>0.36424009300676752</v>
      </c>
      <c r="G706" s="17">
        <v>0.31005211076993838</v>
      </c>
      <c r="H706" s="17">
        <v>0.34531749248139432</v>
      </c>
      <c r="I706" s="17">
        <v>0.34351639665924411</v>
      </c>
      <c r="K706" s="17">
        <v>0.34668475994138159</v>
      </c>
      <c r="L706" s="17">
        <v>0.34302496981298769</v>
      </c>
      <c r="N706" s="17">
        <v>0.36670147994949559</v>
      </c>
      <c r="O706" s="17">
        <v>0.25802826622077862</v>
      </c>
      <c r="P706" s="17">
        <v>0.39128365681592042</v>
      </c>
      <c r="Q706" s="17">
        <v>0.48273743871791591</v>
      </c>
      <c r="R706" s="17">
        <v>0.36828305008108042</v>
      </c>
      <c r="S706" s="17">
        <v>0.39295410848362378</v>
      </c>
      <c r="T706" s="17">
        <v>0.36206706473051969</v>
      </c>
      <c r="U706" s="17">
        <v>0.27321500011110728</v>
      </c>
      <c r="V706" s="17">
        <v>0.28425829954914578</v>
      </c>
      <c r="W706" s="17">
        <v>0.37273600695246539</v>
      </c>
      <c r="X706" s="17">
        <v>0.34000360535296792</v>
      </c>
      <c r="Y706" s="17">
        <v>0.32509115553149709</v>
      </c>
      <c r="AA706" s="17">
        <v>0.33992075394792032</v>
      </c>
      <c r="AB706" s="17">
        <v>0.3314234039306736</v>
      </c>
      <c r="AC706" s="17">
        <v>0.33189702518471309</v>
      </c>
      <c r="AD706" s="17">
        <v>0.42438968197629168</v>
      </c>
      <c r="AE706" s="17">
        <v>0.32582055538231958</v>
      </c>
      <c r="AF706" s="17">
        <v>0.30871087302541672</v>
      </c>
      <c r="AG706" s="17">
        <v>0.40055123276405802</v>
      </c>
      <c r="AH706" s="17">
        <v>0.39934030401156329</v>
      </c>
      <c r="AI706" s="17">
        <v>0.22111653914285029</v>
      </c>
    </row>
    <row r="707" spans="2:35" ht="48" x14ac:dyDescent="0.2">
      <c r="B707" s="16" t="s">
        <v>270</v>
      </c>
      <c r="C707" s="17">
        <v>0.44206675101936149</v>
      </c>
      <c r="D707" s="17">
        <v>0.40227876594535877</v>
      </c>
      <c r="E707" s="17">
        <v>0.46020909557267081</v>
      </c>
      <c r="F707" s="17">
        <v>0.42837277376893462</v>
      </c>
      <c r="G707" s="17">
        <v>0.43339917153803009</v>
      </c>
      <c r="H707" s="17">
        <v>0.51714462824822161</v>
      </c>
      <c r="I707" s="17">
        <v>0.41749107068488012</v>
      </c>
      <c r="K707" s="17">
        <v>0.43128649061394958</v>
      </c>
      <c r="L707" s="17">
        <v>0.45363875728934783</v>
      </c>
      <c r="N707" s="17">
        <v>0.41890418706689309</v>
      </c>
      <c r="O707" s="17">
        <v>0.40315419200973651</v>
      </c>
      <c r="P707" s="17">
        <v>0.43971683376546211</v>
      </c>
      <c r="Q707" s="17">
        <v>0.32574189744147819</v>
      </c>
      <c r="R707" s="17">
        <v>0.47522831144939831</v>
      </c>
      <c r="S707" s="17">
        <v>0.39965960365970937</v>
      </c>
      <c r="T707" s="17">
        <v>0.46268957699881469</v>
      </c>
      <c r="U707" s="17">
        <v>0.38691354252733529</v>
      </c>
      <c r="V707" s="17">
        <v>0.45349619461293839</v>
      </c>
      <c r="W707" s="17">
        <v>0.41634759132082733</v>
      </c>
      <c r="X707" s="17">
        <v>0.50382302557222658</v>
      </c>
      <c r="Y707" s="17">
        <v>0.52046203715100714</v>
      </c>
      <c r="AA707" s="17">
        <v>0.50155464157072849</v>
      </c>
      <c r="AB707" s="17">
        <v>0.39295763236945491</v>
      </c>
      <c r="AC707" s="17">
        <v>0.62595010033226983</v>
      </c>
      <c r="AD707" s="17">
        <v>0.45024978688884848</v>
      </c>
      <c r="AE707" s="17">
        <v>0.43520347423614558</v>
      </c>
      <c r="AF707" s="17">
        <v>0.46813452616437051</v>
      </c>
      <c r="AG707" s="17">
        <v>0.32544537402720192</v>
      </c>
      <c r="AH707" s="17">
        <v>0.42544711511943439</v>
      </c>
      <c r="AI707" s="17">
        <v>0.36206515847184823</v>
      </c>
    </row>
    <row r="708" spans="2:35" ht="48" x14ac:dyDescent="0.2">
      <c r="B708" s="16" t="s">
        <v>271</v>
      </c>
      <c r="C708" s="17">
        <v>0.31715276761006861</v>
      </c>
      <c r="D708" s="17">
        <v>0.35199731346495639</v>
      </c>
      <c r="E708" s="17">
        <v>0.36450970214094941</v>
      </c>
      <c r="F708" s="17">
        <v>0.33040237074662238</v>
      </c>
      <c r="G708" s="17">
        <v>0.3236393626892356</v>
      </c>
      <c r="H708" s="17">
        <v>0.29801086784019659</v>
      </c>
      <c r="I708" s="17">
        <v>0.24369887378027399</v>
      </c>
      <c r="K708" s="17">
        <v>0.31254551082261789</v>
      </c>
      <c r="L708" s="17">
        <v>0.31827633524789523</v>
      </c>
      <c r="N708" s="17">
        <v>0.23125858494114529</v>
      </c>
      <c r="O708" s="17">
        <v>0.22442544072942811</v>
      </c>
      <c r="P708" s="17">
        <v>0.39276222061595017</v>
      </c>
      <c r="Q708" s="17">
        <v>0.24515310269033819</v>
      </c>
      <c r="R708" s="17">
        <v>0.32551642224894572</v>
      </c>
      <c r="S708" s="17">
        <v>0.2429573052999924</v>
      </c>
      <c r="T708" s="17">
        <v>0.35462216529900209</v>
      </c>
      <c r="U708" s="17">
        <v>0.31089781939150002</v>
      </c>
      <c r="V708" s="17">
        <v>0.36070385461437959</v>
      </c>
      <c r="W708" s="17">
        <v>0.31073930562110968</v>
      </c>
      <c r="X708" s="17">
        <v>0.29898310203562672</v>
      </c>
      <c r="Y708" s="17">
        <v>0.39910220240111882</v>
      </c>
      <c r="AA708" s="17">
        <v>0.31611261580276029</v>
      </c>
      <c r="AB708" s="17">
        <v>0.35992370548735769</v>
      </c>
      <c r="AC708" s="17">
        <v>0.34317312019927543</v>
      </c>
      <c r="AD708" s="17">
        <v>0.34277057232024699</v>
      </c>
      <c r="AE708" s="17">
        <v>0.2488171473098324</v>
      </c>
      <c r="AF708" s="17">
        <v>0.32114176626743901</v>
      </c>
      <c r="AG708" s="17">
        <v>0.2541248775790324</v>
      </c>
      <c r="AH708" s="17">
        <v>0.37418573358185209</v>
      </c>
      <c r="AI708" s="17">
        <v>0.35888869148565439</v>
      </c>
    </row>
    <row r="709" spans="2:35" ht="48" x14ac:dyDescent="0.2">
      <c r="B709" s="16" t="s">
        <v>272</v>
      </c>
      <c r="C709" s="17">
        <v>0.31046013444884218</v>
      </c>
      <c r="D709" s="17">
        <v>0.29954635980818078</v>
      </c>
      <c r="E709" s="17">
        <v>0.36930798818880028</v>
      </c>
      <c r="F709" s="17">
        <v>0.34900744687366347</v>
      </c>
      <c r="G709" s="17">
        <v>0.28216272631874512</v>
      </c>
      <c r="H709" s="17">
        <v>0.31368944355027728</v>
      </c>
      <c r="I709" s="17">
        <v>0.24614944247275561</v>
      </c>
      <c r="K709" s="17">
        <v>0.32139694318675099</v>
      </c>
      <c r="L709" s="17">
        <v>0.29954780001523701</v>
      </c>
      <c r="N709" s="17">
        <v>0.25376504659739452</v>
      </c>
      <c r="O709" s="17">
        <v>0.3370472262388432</v>
      </c>
      <c r="P709" s="17">
        <v>0.37972944251259277</v>
      </c>
      <c r="Q709" s="17">
        <v>0.30762759383032628</v>
      </c>
      <c r="R709" s="17">
        <v>0.36382712844387038</v>
      </c>
      <c r="S709" s="17">
        <v>0.32571284902695458</v>
      </c>
      <c r="T709" s="17">
        <v>0.27912094954026118</v>
      </c>
      <c r="U709" s="17">
        <v>0.30363702135940668</v>
      </c>
      <c r="V709" s="17">
        <v>0.32549856833976099</v>
      </c>
      <c r="W709" s="17">
        <v>0.25975169054149089</v>
      </c>
      <c r="X709" s="17">
        <v>0.32370514774100689</v>
      </c>
      <c r="Y709" s="17">
        <v>0.31634178513377093</v>
      </c>
      <c r="AA709" s="17">
        <v>0.30826654107490631</v>
      </c>
      <c r="AB709" s="17">
        <v>0.3251199057388533</v>
      </c>
      <c r="AC709" s="17">
        <v>0.38426179544478373</v>
      </c>
      <c r="AD709" s="17">
        <v>0.30449987336052858</v>
      </c>
      <c r="AE709" s="17">
        <v>0.29306726431984392</v>
      </c>
      <c r="AF709" s="17">
        <v>0.27398910154360212</v>
      </c>
      <c r="AG709" s="17">
        <v>0.30870981370100409</v>
      </c>
      <c r="AH709" s="17">
        <v>0.32124142541912443</v>
      </c>
      <c r="AI709" s="17">
        <v>0.26459288062437669</v>
      </c>
    </row>
    <row r="710" spans="2:35" ht="32" x14ac:dyDescent="0.2">
      <c r="B710" s="16" t="s">
        <v>273</v>
      </c>
      <c r="C710" s="17">
        <v>0.31936249115466497</v>
      </c>
      <c r="D710" s="17">
        <v>0.33365716478733931</v>
      </c>
      <c r="E710" s="17">
        <v>0.33105174582351521</v>
      </c>
      <c r="F710" s="17">
        <v>0.35184325881957013</v>
      </c>
      <c r="G710" s="17">
        <v>0.34341402081742478</v>
      </c>
      <c r="H710" s="17">
        <v>0.28839800821993661</v>
      </c>
      <c r="I710" s="17">
        <v>0.26990095191500041</v>
      </c>
      <c r="K710" s="17">
        <v>0.33479720348402919</v>
      </c>
      <c r="L710" s="17">
        <v>0.30297700427442892</v>
      </c>
      <c r="N710" s="17">
        <v>0.33508248864889922</v>
      </c>
      <c r="O710" s="17">
        <v>0.33980618258035811</v>
      </c>
      <c r="P710" s="17">
        <v>0.34699418105755181</v>
      </c>
      <c r="Q710" s="17">
        <v>0.29802656789514193</v>
      </c>
      <c r="R710" s="17">
        <v>0.31223372435366659</v>
      </c>
      <c r="S710" s="17">
        <v>0.28483192191772722</v>
      </c>
      <c r="T710" s="17">
        <v>0.31621041039955272</v>
      </c>
      <c r="U710" s="17">
        <v>0.29350928753651612</v>
      </c>
      <c r="V710" s="17">
        <v>0.32392113694402341</v>
      </c>
      <c r="W710" s="17">
        <v>0.3858042552117148</v>
      </c>
      <c r="X710" s="17">
        <v>0.27388716943817348</v>
      </c>
      <c r="Y710" s="17">
        <v>0.28539657022174569</v>
      </c>
      <c r="AA710" s="17">
        <v>0.32059755641922022</v>
      </c>
      <c r="AB710" s="17">
        <v>0.32538211367992859</v>
      </c>
      <c r="AC710" s="17">
        <v>0.30719706026819049</v>
      </c>
      <c r="AD710" s="17">
        <v>0.36723858325230913</v>
      </c>
      <c r="AE710" s="17">
        <v>0.27016782993535998</v>
      </c>
      <c r="AF710" s="17">
        <v>0.35309477149646651</v>
      </c>
      <c r="AG710" s="17">
        <v>0.28417992084321447</v>
      </c>
      <c r="AH710" s="17">
        <v>0.40939751653239442</v>
      </c>
      <c r="AI710" s="17">
        <v>0.31248686579906132</v>
      </c>
    </row>
    <row r="711" spans="2:35" ht="32" x14ac:dyDescent="0.2">
      <c r="B711" s="16" t="s">
        <v>274</v>
      </c>
      <c r="C711" s="17">
        <v>0.36897509372931742</v>
      </c>
      <c r="D711" s="17">
        <v>0.35797311678617988</v>
      </c>
      <c r="E711" s="17">
        <v>0.41362512693894871</v>
      </c>
      <c r="F711" s="17">
        <v>0.37107575613723742</v>
      </c>
      <c r="G711" s="17">
        <v>0.35221894675213711</v>
      </c>
      <c r="H711" s="17">
        <v>0.34456807752281782</v>
      </c>
      <c r="I711" s="17">
        <v>0.36353291641046592</v>
      </c>
      <c r="K711" s="17">
        <v>0.3767191537056741</v>
      </c>
      <c r="L711" s="17">
        <v>0.36022038614877572</v>
      </c>
      <c r="N711" s="17">
        <v>0.35277904952154432</v>
      </c>
      <c r="O711" s="17">
        <v>0.2341049439924604</v>
      </c>
      <c r="P711" s="17">
        <v>0.42323352128913322</v>
      </c>
      <c r="Q711" s="17">
        <v>0.45509489022558341</v>
      </c>
      <c r="R711" s="17">
        <v>0.39365912312066009</v>
      </c>
      <c r="S711" s="17">
        <v>0.41583391658542529</v>
      </c>
      <c r="T711" s="17">
        <v>0.34768473434367247</v>
      </c>
      <c r="U711" s="17">
        <v>0.40890482255844202</v>
      </c>
      <c r="V711" s="17">
        <v>0.32976363694519578</v>
      </c>
      <c r="W711" s="17">
        <v>0.35073630950462492</v>
      </c>
      <c r="X711" s="17">
        <v>0.35525737295481152</v>
      </c>
      <c r="Y711" s="17">
        <v>0.38040125351325471</v>
      </c>
      <c r="AA711" s="17">
        <v>0.35793112854108261</v>
      </c>
      <c r="AB711" s="17">
        <v>0.41830781503576769</v>
      </c>
      <c r="AC711" s="17">
        <v>0.41414799168156691</v>
      </c>
      <c r="AD711" s="17">
        <v>0.32623621998292163</v>
      </c>
      <c r="AE711" s="17">
        <v>0.34603703540225211</v>
      </c>
      <c r="AF711" s="17">
        <v>0.37915526279148931</v>
      </c>
      <c r="AG711" s="17">
        <v>0.28627951226294379</v>
      </c>
      <c r="AH711" s="17">
        <v>0.41195798094539038</v>
      </c>
      <c r="AI711" s="17">
        <v>0.37210058710353422</v>
      </c>
    </row>
    <row r="712" spans="2:35" ht="32" x14ac:dyDescent="0.2">
      <c r="B712" s="16" t="s">
        <v>275</v>
      </c>
      <c r="C712" s="17">
        <v>0.37828639755657478</v>
      </c>
      <c r="D712" s="17">
        <v>0.37391209881295517</v>
      </c>
      <c r="E712" s="17">
        <v>0.31922985580729668</v>
      </c>
      <c r="F712" s="17">
        <v>0.36981483882279859</v>
      </c>
      <c r="G712" s="17">
        <v>0.3914467948242184</v>
      </c>
      <c r="H712" s="17">
        <v>0.33712345177455588</v>
      </c>
      <c r="I712" s="17">
        <v>0.46505214856592381</v>
      </c>
      <c r="K712" s="17">
        <v>0.38741503524521242</v>
      </c>
      <c r="L712" s="17">
        <v>0.36949720364457062</v>
      </c>
      <c r="N712" s="17">
        <v>0.38141591748960718</v>
      </c>
      <c r="O712" s="17">
        <v>0.31271620899386182</v>
      </c>
      <c r="P712" s="17">
        <v>0.41840693676125268</v>
      </c>
      <c r="Q712" s="17">
        <v>0.35039634983594248</v>
      </c>
      <c r="R712" s="17">
        <v>0.33361805795005178</v>
      </c>
      <c r="S712" s="17">
        <v>0.43484050216144948</v>
      </c>
      <c r="T712" s="17">
        <v>0.31266346769585301</v>
      </c>
      <c r="U712" s="17">
        <v>0.34337918355446923</v>
      </c>
      <c r="V712" s="17">
        <v>0.44833756381542339</v>
      </c>
      <c r="W712" s="17">
        <v>0.39655175693544198</v>
      </c>
      <c r="X712" s="17">
        <v>0.39184400330044739</v>
      </c>
      <c r="Y712" s="17">
        <v>0.31959275561521111</v>
      </c>
      <c r="AA712" s="17">
        <v>0.41578909971959949</v>
      </c>
      <c r="AB712" s="17">
        <v>0.41273514176407228</v>
      </c>
      <c r="AC712" s="17">
        <v>0.40694025720740368</v>
      </c>
      <c r="AD712" s="17">
        <v>0.38866360670497641</v>
      </c>
      <c r="AE712" s="17">
        <v>0.32499048275480968</v>
      </c>
      <c r="AF712" s="17">
        <v>0.38269418520927712</v>
      </c>
      <c r="AG712" s="17">
        <v>0.44035382386269217</v>
      </c>
      <c r="AH712" s="17">
        <v>0.35142437397086729</v>
      </c>
      <c r="AI712" s="17">
        <v>0.31213242003509561</v>
      </c>
    </row>
    <row r="713" spans="2:35" ht="48" x14ac:dyDescent="0.2">
      <c r="B713" s="16" t="s">
        <v>276</v>
      </c>
      <c r="C713" s="17">
        <v>0.53343965406181992</v>
      </c>
      <c r="D713" s="17">
        <v>0.43553949966080391</v>
      </c>
      <c r="E713" s="17">
        <v>0.45723185684085932</v>
      </c>
      <c r="F713" s="17">
        <v>0.50712795019662327</v>
      </c>
      <c r="G713" s="17">
        <v>0.52949593435240716</v>
      </c>
      <c r="H713" s="17">
        <v>0.58684408130188936</v>
      </c>
      <c r="I713" s="17">
        <v>0.66321645861124612</v>
      </c>
      <c r="K713" s="17">
        <v>0.53030970812488398</v>
      </c>
      <c r="L713" s="17">
        <v>0.53582461034664364</v>
      </c>
      <c r="N713" s="17">
        <v>0.53133376166993385</v>
      </c>
      <c r="O713" s="17">
        <v>0.56515308722212654</v>
      </c>
      <c r="P713" s="17">
        <v>0.65505582177845545</v>
      </c>
      <c r="Q713" s="17">
        <v>0.62254943077001634</v>
      </c>
      <c r="R713" s="17">
        <v>0.49751386120715368</v>
      </c>
      <c r="S713" s="17">
        <v>0.54575846363850633</v>
      </c>
      <c r="T713" s="17">
        <v>0.47455524964016932</v>
      </c>
      <c r="U713" s="17">
        <v>0.54147959204890972</v>
      </c>
      <c r="V713" s="17">
        <v>0.51820827268741942</v>
      </c>
      <c r="W713" s="17">
        <v>0.52782551913658071</v>
      </c>
      <c r="X713" s="17">
        <v>0.55508141817303991</v>
      </c>
      <c r="Y713" s="17">
        <v>0.51426856415850652</v>
      </c>
      <c r="AA713" s="17">
        <v>0.57883367276740738</v>
      </c>
      <c r="AB713" s="17">
        <v>0.50824451355674904</v>
      </c>
      <c r="AC713" s="17">
        <v>0.52651042339537801</v>
      </c>
      <c r="AD713" s="17">
        <v>0.52288732119667314</v>
      </c>
      <c r="AE713" s="17">
        <v>0.53711736247373465</v>
      </c>
      <c r="AF713" s="17">
        <v>0.57443626828749306</v>
      </c>
      <c r="AG713" s="17">
        <v>0.39030177982217062</v>
      </c>
      <c r="AH713" s="17">
        <v>0.61284672162079556</v>
      </c>
      <c r="AI713" s="17">
        <v>0.54216947978615981</v>
      </c>
    </row>
    <row r="714" spans="2:35" ht="16" x14ac:dyDescent="0.2">
      <c r="B714" s="16" t="s">
        <v>277</v>
      </c>
      <c r="C714" s="17">
        <v>3.9964263800008983E-2</v>
      </c>
      <c r="D714" s="17">
        <v>4.0467114465288341E-2</v>
      </c>
      <c r="E714" s="17">
        <v>3.7635496613320933E-2</v>
      </c>
      <c r="F714" s="17">
        <v>4.086866771789268E-2</v>
      </c>
      <c r="G714" s="17">
        <v>2.4648228781824238E-2</v>
      </c>
      <c r="H714" s="17">
        <v>4.489791589802232E-2</v>
      </c>
      <c r="I714" s="17">
        <v>5.020583736738906E-2</v>
      </c>
      <c r="K714" s="17">
        <v>4.0794057686499109E-2</v>
      </c>
      <c r="L714" s="17">
        <v>3.8125667291470301E-2</v>
      </c>
      <c r="N714" s="17">
        <v>3.7392702318482407E-2</v>
      </c>
      <c r="O714" s="17">
        <v>0</v>
      </c>
      <c r="P714" s="17">
        <v>4.7845830388895692E-2</v>
      </c>
      <c r="Q714" s="17">
        <v>2.5625490410899222E-2</v>
      </c>
      <c r="R714" s="17">
        <v>2.0337788425072788E-2</v>
      </c>
      <c r="S714" s="17">
        <v>2.0910020583053E-2</v>
      </c>
      <c r="T714" s="17">
        <v>4.490100677301033E-2</v>
      </c>
      <c r="U714" s="17">
        <v>6.8690308782170834E-2</v>
      </c>
      <c r="V714" s="17">
        <v>5.9197802361383438E-2</v>
      </c>
      <c r="W714" s="17">
        <v>5.6153948734133659E-2</v>
      </c>
      <c r="X714" s="17">
        <v>1.903427961557402E-2</v>
      </c>
      <c r="Y714" s="17">
        <v>2.314926320722361E-2</v>
      </c>
      <c r="AA714" s="17">
        <v>3.9673656578183267E-2</v>
      </c>
      <c r="AB714" s="17">
        <v>3.646125870888859E-2</v>
      </c>
      <c r="AC714" s="17">
        <v>2.4032836430356901E-2</v>
      </c>
      <c r="AD714" s="17">
        <v>2.3935748328486439E-2</v>
      </c>
      <c r="AE714" s="17">
        <v>6.2012488567103487E-2</v>
      </c>
      <c r="AF714" s="17">
        <v>2.4939234457411769E-2</v>
      </c>
      <c r="AG714" s="17">
        <v>5.8029156295045722E-2</v>
      </c>
      <c r="AH714" s="17">
        <v>1.136913057474348E-2</v>
      </c>
      <c r="AI714" s="17">
        <v>4.3600094704329233E-2</v>
      </c>
    </row>
    <row r="715" spans="2:35" ht="16" x14ac:dyDescent="0.2">
      <c r="B715" s="16" t="s">
        <v>75</v>
      </c>
      <c r="C715" s="17">
        <v>3.8984733013769542E-3</v>
      </c>
      <c r="D715" s="17">
        <v>5.480195228488363E-3</v>
      </c>
      <c r="E715" s="17">
        <v>4.2806991636547354E-3</v>
      </c>
      <c r="F715" s="17">
        <v>4.6347758941201857E-3</v>
      </c>
      <c r="G715" s="17">
        <v>9.3839273410378024E-3</v>
      </c>
      <c r="H715" s="17">
        <v>0</v>
      </c>
      <c r="I715" s="17">
        <v>0</v>
      </c>
      <c r="K715" s="17">
        <v>3.4241674794945982E-3</v>
      </c>
      <c r="L715" s="17">
        <v>4.3676596019289254E-3</v>
      </c>
      <c r="N715" s="17">
        <v>0</v>
      </c>
      <c r="O715" s="17">
        <v>2.8680022024924309E-2</v>
      </c>
      <c r="P715" s="17">
        <v>1.576362660577851E-2</v>
      </c>
      <c r="Q715" s="17">
        <v>0</v>
      </c>
      <c r="R715" s="17">
        <v>7.5996733323133083E-3</v>
      </c>
      <c r="S715" s="17">
        <v>1.0362220762289461E-2</v>
      </c>
      <c r="T715" s="17">
        <v>1.0231999192848651E-2</v>
      </c>
      <c r="U715" s="17">
        <v>0</v>
      </c>
      <c r="V715" s="17">
        <v>0</v>
      </c>
      <c r="W715" s="17">
        <v>0</v>
      </c>
      <c r="X715" s="17">
        <v>0</v>
      </c>
      <c r="Y715" s="17">
        <v>0</v>
      </c>
      <c r="AA715" s="17">
        <v>0</v>
      </c>
      <c r="AB715" s="17">
        <v>0</v>
      </c>
      <c r="AC715" s="17">
        <v>0</v>
      </c>
      <c r="AD715" s="17">
        <v>6.1920211711875414E-3</v>
      </c>
      <c r="AE715" s="17">
        <v>6.5336049489441699E-3</v>
      </c>
      <c r="AF715" s="17">
        <v>0</v>
      </c>
      <c r="AG715" s="17">
        <v>1.408912924764656E-2</v>
      </c>
      <c r="AH715" s="17">
        <v>9.9118006901258975E-3</v>
      </c>
      <c r="AI715" s="17">
        <v>0</v>
      </c>
    </row>
    <row r="717" spans="2:35" ht="64" x14ac:dyDescent="0.2">
      <c r="B717" s="14" t="s">
        <v>278</v>
      </c>
    </row>
    <row r="718" spans="2:35" ht="16" x14ac:dyDescent="0.2">
      <c r="B718" s="15" t="s">
        <v>16</v>
      </c>
    </row>
    <row r="719" spans="2:35" ht="32" x14ac:dyDescent="0.2">
      <c r="B719" s="16" t="s">
        <v>279</v>
      </c>
      <c r="C719" s="17">
        <v>0.37169586695340961</v>
      </c>
      <c r="D719" s="17">
        <v>0.27340775151759128</v>
      </c>
      <c r="E719" s="17">
        <v>0.363645795451291</v>
      </c>
      <c r="F719" s="17">
        <v>0.38345057068293242</v>
      </c>
      <c r="G719" s="17">
        <v>0.35348598667643888</v>
      </c>
      <c r="H719" s="17">
        <v>0.41578702017171382</v>
      </c>
      <c r="I719" s="17">
        <v>0.41912912973690508</v>
      </c>
      <c r="K719" s="17">
        <v>0.39812518430065302</v>
      </c>
      <c r="L719" s="17">
        <v>0.34633902472545941</v>
      </c>
      <c r="N719" s="17">
        <v>0.41959313598645992</v>
      </c>
      <c r="O719" s="17">
        <v>0.47553869839244939</v>
      </c>
      <c r="P719" s="17">
        <v>0.31620302005124018</v>
      </c>
      <c r="Q719" s="17">
        <v>0.39575434749644212</v>
      </c>
      <c r="R719" s="17">
        <v>0.35768505417405738</v>
      </c>
      <c r="S719" s="17">
        <v>0.34329577088607321</v>
      </c>
      <c r="T719" s="17">
        <v>0.32717207240701918</v>
      </c>
      <c r="U719" s="17">
        <v>0.28174179461530169</v>
      </c>
      <c r="V719" s="17">
        <v>0.39364724972188331</v>
      </c>
      <c r="W719" s="17">
        <v>0.33672197687932809</v>
      </c>
      <c r="X719" s="17">
        <v>0.41742990894209009</v>
      </c>
      <c r="Y719" s="17">
        <v>0.45219529724953</v>
      </c>
      <c r="AA719" s="17">
        <v>0.40776802043687488</v>
      </c>
      <c r="AB719" s="17">
        <v>0.34329376933041528</v>
      </c>
      <c r="AC719" s="17">
        <v>0.43760807057338241</v>
      </c>
      <c r="AD719" s="17">
        <v>0.36176348677475639</v>
      </c>
      <c r="AE719" s="17">
        <v>0.39127410530340112</v>
      </c>
      <c r="AF719" s="17">
        <v>0.43226806831778558</v>
      </c>
      <c r="AG719" s="17">
        <v>0.28052059303849802</v>
      </c>
      <c r="AH719" s="17">
        <v>0.35674488690227141</v>
      </c>
      <c r="AI719" s="17">
        <v>0.33769454696926249</v>
      </c>
    </row>
    <row r="720" spans="2:35" ht="32" x14ac:dyDescent="0.2">
      <c r="B720" s="16" t="s">
        <v>280</v>
      </c>
      <c r="C720" s="17">
        <v>0.35123982942797433</v>
      </c>
      <c r="D720" s="17">
        <v>0.33013022363754829</v>
      </c>
      <c r="E720" s="17">
        <v>0.38000182152279149</v>
      </c>
      <c r="F720" s="17">
        <v>0.34706868000524732</v>
      </c>
      <c r="G720" s="17">
        <v>0.3288485366126892</v>
      </c>
      <c r="H720" s="17">
        <v>0.39807076171371869</v>
      </c>
      <c r="I720" s="17">
        <v>0.33222302769077189</v>
      </c>
      <c r="K720" s="17">
        <v>0.32313936741208837</v>
      </c>
      <c r="L720" s="17">
        <v>0.37732434311184798</v>
      </c>
      <c r="N720" s="17">
        <v>0.29280602914005832</v>
      </c>
      <c r="O720" s="17">
        <v>0.3913684931527317</v>
      </c>
      <c r="P720" s="17">
        <v>0.2950147560810486</v>
      </c>
      <c r="Q720" s="17">
        <v>0.43299294749431072</v>
      </c>
      <c r="R720" s="17">
        <v>0.3738274185899465</v>
      </c>
      <c r="S720" s="17">
        <v>0.37863774393748989</v>
      </c>
      <c r="T720" s="17">
        <v>0.33902467290819138</v>
      </c>
      <c r="U720" s="17">
        <v>0.33427574457778558</v>
      </c>
      <c r="V720" s="17">
        <v>0.37823007942258119</v>
      </c>
      <c r="W720" s="17">
        <v>0.32651612919551798</v>
      </c>
      <c r="X720" s="17">
        <v>0.36629897089302449</v>
      </c>
      <c r="Y720" s="17">
        <v>0.34602914374201399</v>
      </c>
      <c r="AA720" s="17">
        <v>0.32118766700598023</v>
      </c>
      <c r="AB720" s="17">
        <v>0.37136066797395317</v>
      </c>
      <c r="AC720" s="17">
        <v>0.42099907677200782</v>
      </c>
      <c r="AD720" s="17">
        <v>0.44457969534424652</v>
      </c>
      <c r="AE720" s="17">
        <v>0.31789991714850241</v>
      </c>
      <c r="AF720" s="17">
        <v>0.33458173527033302</v>
      </c>
      <c r="AG720" s="17">
        <v>0.25799167722624672</v>
      </c>
      <c r="AH720" s="17">
        <v>0.33121886866553929</v>
      </c>
      <c r="AI720" s="17">
        <v>0.35356133301559028</v>
      </c>
    </row>
    <row r="721" spans="2:35" ht="48" x14ac:dyDescent="0.2">
      <c r="B721" s="16" t="s">
        <v>281</v>
      </c>
      <c r="C721" s="17">
        <v>0.37024572781208032</v>
      </c>
      <c r="D721" s="17">
        <v>0.32196373860359812</v>
      </c>
      <c r="E721" s="17">
        <v>0.38963992428062949</v>
      </c>
      <c r="F721" s="17">
        <v>0.36783930591335051</v>
      </c>
      <c r="G721" s="17">
        <v>0.34246171464054381</v>
      </c>
      <c r="H721" s="17">
        <v>0.42040158781732928</v>
      </c>
      <c r="I721" s="17">
        <v>0.37754933660676032</v>
      </c>
      <c r="K721" s="17">
        <v>0.35078277769675198</v>
      </c>
      <c r="L721" s="17">
        <v>0.38804540815164879</v>
      </c>
      <c r="N721" s="17">
        <v>0.38093292130292838</v>
      </c>
      <c r="O721" s="17">
        <v>0.34205527749797549</v>
      </c>
      <c r="P721" s="17">
        <v>0.41788155113170111</v>
      </c>
      <c r="Q721" s="17">
        <v>0.2149137262515266</v>
      </c>
      <c r="R721" s="17">
        <v>0.31326312096486308</v>
      </c>
      <c r="S721" s="17">
        <v>0.34145827829423392</v>
      </c>
      <c r="T721" s="17">
        <v>0.37306772968458918</v>
      </c>
      <c r="U721" s="17">
        <v>0.33992541694920292</v>
      </c>
      <c r="V721" s="17">
        <v>0.42386745742768261</v>
      </c>
      <c r="W721" s="17">
        <v>0.3727419823008376</v>
      </c>
      <c r="X721" s="17">
        <v>0.43281530332373658</v>
      </c>
      <c r="Y721" s="17">
        <v>0.39230270269166462</v>
      </c>
      <c r="AA721" s="17">
        <v>0.42903779294418443</v>
      </c>
      <c r="AB721" s="17">
        <v>0.40442541505176888</v>
      </c>
      <c r="AC721" s="17">
        <v>0.33619778486147239</v>
      </c>
      <c r="AD721" s="17">
        <v>0.3959278339230074</v>
      </c>
      <c r="AE721" s="17">
        <v>0.32971902517020307</v>
      </c>
      <c r="AF721" s="17">
        <v>0.49192540528877909</v>
      </c>
      <c r="AG721" s="17">
        <v>0.30378551792131991</v>
      </c>
      <c r="AH721" s="17">
        <v>0.34194483665908448</v>
      </c>
      <c r="AI721" s="17">
        <v>0.32562811140084119</v>
      </c>
    </row>
    <row r="722" spans="2:35" ht="16" x14ac:dyDescent="0.2">
      <c r="B722" s="16" t="s">
        <v>282</v>
      </c>
      <c r="C722" s="17">
        <v>0.30696743232193507</v>
      </c>
      <c r="D722" s="17">
        <v>0.23133451124472099</v>
      </c>
      <c r="E722" s="17">
        <v>0.25005951905577001</v>
      </c>
      <c r="F722" s="17">
        <v>0.26634533249318942</v>
      </c>
      <c r="G722" s="17">
        <v>0.2994813218684087</v>
      </c>
      <c r="H722" s="17">
        <v>0.35753276659439359</v>
      </c>
      <c r="I722" s="17">
        <v>0.40838713684126088</v>
      </c>
      <c r="K722" s="17">
        <v>0.34090751417351611</v>
      </c>
      <c r="L722" s="17">
        <v>0.27471197635748179</v>
      </c>
      <c r="N722" s="17">
        <v>0.28401404130854141</v>
      </c>
      <c r="O722" s="17">
        <v>0.31265159457955599</v>
      </c>
      <c r="P722" s="17">
        <v>0.25400631177573529</v>
      </c>
      <c r="Q722" s="17">
        <v>0.26862842909497542</v>
      </c>
      <c r="R722" s="17">
        <v>0.33670465185259141</v>
      </c>
      <c r="S722" s="17">
        <v>0.27911825530013051</v>
      </c>
      <c r="T722" s="17">
        <v>0.30906413222204387</v>
      </c>
      <c r="U722" s="17">
        <v>0.25939006617725813</v>
      </c>
      <c r="V722" s="17">
        <v>0.29188107370191613</v>
      </c>
      <c r="W722" s="17">
        <v>0.37316976284876968</v>
      </c>
      <c r="X722" s="17">
        <v>0.30904266161456811</v>
      </c>
      <c r="Y722" s="17">
        <v>0.33450378591082802</v>
      </c>
      <c r="AA722" s="17">
        <v>0.30037720006129343</v>
      </c>
      <c r="AB722" s="17">
        <v>0.27238998467291498</v>
      </c>
      <c r="AC722" s="17">
        <v>0.40879409868700223</v>
      </c>
      <c r="AD722" s="17">
        <v>0.30106298267518461</v>
      </c>
      <c r="AE722" s="17">
        <v>0.35166744520554749</v>
      </c>
      <c r="AF722" s="17">
        <v>0.35486955316811031</v>
      </c>
      <c r="AG722" s="17">
        <v>0.26317747542686598</v>
      </c>
      <c r="AH722" s="17">
        <v>0.25900749139338219</v>
      </c>
      <c r="AI722" s="17">
        <v>0.22669685714967991</v>
      </c>
    </row>
    <row r="723" spans="2:35" ht="48" x14ac:dyDescent="0.2">
      <c r="B723" s="16" t="s">
        <v>283</v>
      </c>
      <c r="C723" s="17">
        <v>0.50162912976893093</v>
      </c>
      <c r="D723" s="17">
        <v>0.31898953167642158</v>
      </c>
      <c r="E723" s="17">
        <v>0.39648145332625562</v>
      </c>
      <c r="F723" s="17">
        <v>0.44011244666999122</v>
      </c>
      <c r="G723" s="17">
        <v>0.5224688745649354</v>
      </c>
      <c r="H723" s="17">
        <v>0.62881259881889151</v>
      </c>
      <c r="I723" s="17">
        <v>0.6556596492979595</v>
      </c>
      <c r="K723" s="17">
        <v>0.49541740726897038</v>
      </c>
      <c r="L723" s="17">
        <v>0.50734389548231462</v>
      </c>
      <c r="N723" s="17">
        <v>0.57282686753826484</v>
      </c>
      <c r="O723" s="17">
        <v>0.5752354824508743</v>
      </c>
      <c r="P723" s="17">
        <v>0.48440639549153802</v>
      </c>
      <c r="Q723" s="17">
        <v>0.52298523506497874</v>
      </c>
      <c r="R723" s="17">
        <v>0.43682730503650868</v>
      </c>
      <c r="S723" s="17">
        <v>0.47970551931807159</v>
      </c>
      <c r="T723" s="17">
        <v>0.45157856653248563</v>
      </c>
      <c r="U723" s="17">
        <v>0.50333774034408807</v>
      </c>
      <c r="V723" s="17">
        <v>0.47696163898523919</v>
      </c>
      <c r="W723" s="17">
        <v>0.51496628669650935</v>
      </c>
      <c r="X723" s="17">
        <v>0.52197243397970494</v>
      </c>
      <c r="Y723" s="17">
        <v>0.54308976982214874</v>
      </c>
      <c r="AA723" s="17">
        <v>0.57770796654750411</v>
      </c>
      <c r="AB723" s="17">
        <v>0.47297506808595602</v>
      </c>
      <c r="AC723" s="17">
        <v>0.58584675828419863</v>
      </c>
      <c r="AD723" s="17">
        <v>0.4219081104415896</v>
      </c>
      <c r="AE723" s="17">
        <v>0.53421493342439108</v>
      </c>
      <c r="AF723" s="17">
        <v>0.50513431184189173</v>
      </c>
      <c r="AG723" s="17">
        <v>0.36419962217601731</v>
      </c>
      <c r="AH723" s="17">
        <v>0.55402266175427139</v>
      </c>
      <c r="AI723" s="17">
        <v>0.43559009818244232</v>
      </c>
    </row>
    <row r="724" spans="2:35" ht="32" x14ac:dyDescent="0.2">
      <c r="B724" s="16" t="s">
        <v>284</v>
      </c>
      <c r="C724" s="17">
        <v>0.44782089968259309</v>
      </c>
      <c r="D724" s="17">
        <v>0.32452934935584749</v>
      </c>
      <c r="E724" s="17">
        <v>0.40258414036534368</v>
      </c>
      <c r="F724" s="17">
        <v>0.4295849391638013</v>
      </c>
      <c r="G724" s="17">
        <v>0.44306902425259281</v>
      </c>
      <c r="H724" s="17">
        <v>0.52041926106681535</v>
      </c>
      <c r="I724" s="17">
        <v>0.53624299139321119</v>
      </c>
      <c r="K724" s="17">
        <v>0.4612649968605842</v>
      </c>
      <c r="L724" s="17">
        <v>0.4356652076571641</v>
      </c>
      <c r="N724" s="17">
        <v>0.4901578395171412</v>
      </c>
      <c r="O724" s="17">
        <v>0.46232372653579501</v>
      </c>
      <c r="P724" s="17">
        <v>0.41509682238616408</v>
      </c>
      <c r="Q724" s="17">
        <v>0.27071581436576653</v>
      </c>
      <c r="R724" s="17">
        <v>0.44696982902421462</v>
      </c>
      <c r="S724" s="17">
        <v>0.44276811785665893</v>
      </c>
      <c r="T724" s="17">
        <v>0.49982060031336389</v>
      </c>
      <c r="U724" s="17">
        <v>0.47822029610101441</v>
      </c>
      <c r="V724" s="17">
        <v>0.38609069441648253</v>
      </c>
      <c r="W724" s="17">
        <v>0.43373719041549291</v>
      </c>
      <c r="X724" s="17">
        <v>0.45425980056866322</v>
      </c>
      <c r="Y724" s="17">
        <v>0.54260576580960407</v>
      </c>
      <c r="AA724" s="17">
        <v>0.46257663057506232</v>
      </c>
      <c r="AB724" s="17">
        <v>0.43036442505967831</v>
      </c>
      <c r="AC724" s="17">
        <v>0.47870592560579228</v>
      </c>
      <c r="AD724" s="17">
        <v>0.40784801824438438</v>
      </c>
      <c r="AE724" s="17">
        <v>0.47400976656673188</v>
      </c>
      <c r="AF724" s="17">
        <v>0.54416783898664711</v>
      </c>
      <c r="AG724" s="17">
        <v>0.35714553255463111</v>
      </c>
      <c r="AH724" s="17">
        <v>0.46268393598507168</v>
      </c>
      <c r="AI724" s="17">
        <v>0.4459301405726106</v>
      </c>
    </row>
    <row r="725" spans="2:35" ht="32" x14ac:dyDescent="0.2">
      <c r="B725" s="16" t="s">
        <v>285</v>
      </c>
      <c r="C725" s="17">
        <v>0.473008804338935</v>
      </c>
      <c r="D725" s="17">
        <v>0.33830042992926568</v>
      </c>
      <c r="E725" s="17">
        <v>0.40212947840387459</v>
      </c>
      <c r="F725" s="17">
        <v>0.39907547610518401</v>
      </c>
      <c r="G725" s="17">
        <v>0.42286367953585269</v>
      </c>
      <c r="H725" s="17">
        <v>0.5930325857006411</v>
      </c>
      <c r="I725" s="17">
        <v>0.6401768112082975</v>
      </c>
      <c r="K725" s="17">
        <v>0.49017589824132218</v>
      </c>
      <c r="L725" s="17">
        <v>0.45563514831960739</v>
      </c>
      <c r="N725" s="17">
        <v>0.49519596939928751</v>
      </c>
      <c r="O725" s="17">
        <v>0.48651572704384821</v>
      </c>
      <c r="P725" s="17">
        <v>0.45702724207448958</v>
      </c>
      <c r="Q725" s="17">
        <v>0.3800096272063021</v>
      </c>
      <c r="R725" s="17">
        <v>0.5177123398438257</v>
      </c>
      <c r="S725" s="17">
        <v>0.45615855121263371</v>
      </c>
      <c r="T725" s="17">
        <v>0.45687276026526291</v>
      </c>
      <c r="U725" s="17">
        <v>0.46517159054173068</v>
      </c>
      <c r="V725" s="17">
        <v>0.41951382428913242</v>
      </c>
      <c r="W725" s="17">
        <v>0.43808150633833359</v>
      </c>
      <c r="X725" s="17">
        <v>0.51141359453949553</v>
      </c>
      <c r="Y725" s="17">
        <v>0.57649745253178464</v>
      </c>
      <c r="AA725" s="17">
        <v>0.4970394338744768</v>
      </c>
      <c r="AB725" s="17">
        <v>0.47410276760852071</v>
      </c>
      <c r="AC725" s="17">
        <v>0.50870681710782939</v>
      </c>
      <c r="AD725" s="17">
        <v>0.46123032120603302</v>
      </c>
      <c r="AE725" s="17">
        <v>0.48835142629365969</v>
      </c>
      <c r="AF725" s="17">
        <v>0.52617310744823265</v>
      </c>
      <c r="AG725" s="17">
        <v>0.42523648210189979</v>
      </c>
      <c r="AH725" s="17">
        <v>0.42539218972354043</v>
      </c>
      <c r="AI725" s="17">
        <v>0.42485901775620522</v>
      </c>
    </row>
    <row r="726" spans="2:35" ht="32" x14ac:dyDescent="0.2">
      <c r="B726" s="16" t="s">
        <v>286</v>
      </c>
      <c r="C726" s="17">
        <v>0.30410977346292067</v>
      </c>
      <c r="D726" s="17">
        <v>0.32643592803793781</v>
      </c>
      <c r="E726" s="17">
        <v>0.34686626324815512</v>
      </c>
      <c r="F726" s="17">
        <v>0.33816796323853959</v>
      </c>
      <c r="G726" s="17">
        <v>0.26782739352427332</v>
      </c>
      <c r="H726" s="17">
        <v>0.3077046156013572</v>
      </c>
      <c r="I726" s="17">
        <v>0.25421462159326991</v>
      </c>
      <c r="K726" s="17">
        <v>0.30748604595782658</v>
      </c>
      <c r="L726" s="17">
        <v>0.29921463242438762</v>
      </c>
      <c r="N726" s="17">
        <v>0.30302921054876242</v>
      </c>
      <c r="O726" s="17">
        <v>0.30811989295813691</v>
      </c>
      <c r="P726" s="17">
        <v>0.31910429940919982</v>
      </c>
      <c r="Q726" s="17">
        <v>0.24675737418928029</v>
      </c>
      <c r="R726" s="17">
        <v>0.32369006727104038</v>
      </c>
      <c r="S726" s="17">
        <v>0.30545774904501849</v>
      </c>
      <c r="T726" s="17">
        <v>0.31587336736808402</v>
      </c>
      <c r="U726" s="17">
        <v>0.28073526495492701</v>
      </c>
      <c r="V726" s="17">
        <v>0.32718905711458418</v>
      </c>
      <c r="W726" s="17">
        <v>0.29978213831819489</v>
      </c>
      <c r="X726" s="17">
        <v>0.31654342668218621</v>
      </c>
      <c r="Y726" s="17">
        <v>0.26951513733137761</v>
      </c>
      <c r="AA726" s="17">
        <v>0.33375552303998829</v>
      </c>
      <c r="AB726" s="17">
        <v>0.32510658836541689</v>
      </c>
      <c r="AC726" s="17">
        <v>0.31678228010571807</v>
      </c>
      <c r="AD726" s="17">
        <v>0.36760273461379323</v>
      </c>
      <c r="AE726" s="17">
        <v>0.25693899311601398</v>
      </c>
      <c r="AF726" s="17">
        <v>0.33486655785760649</v>
      </c>
      <c r="AG726" s="17">
        <v>0.2388176099761736</v>
      </c>
      <c r="AH726" s="17">
        <v>0.2423983433395703</v>
      </c>
      <c r="AI726" s="17">
        <v>0.36775483167634299</v>
      </c>
    </row>
    <row r="727" spans="2:35" ht="16" x14ac:dyDescent="0.2">
      <c r="B727" s="16" t="s">
        <v>287</v>
      </c>
      <c r="C727" s="17">
        <v>0.1740960478627202</v>
      </c>
      <c r="D727" s="17">
        <v>0.26509655527592207</v>
      </c>
      <c r="E727" s="17">
        <v>0.23247162363761109</v>
      </c>
      <c r="F727" s="17">
        <v>0.21394050211105731</v>
      </c>
      <c r="G727" s="17">
        <v>0.1336997709937941</v>
      </c>
      <c r="H727" s="17">
        <v>9.1126237860122195E-2</v>
      </c>
      <c r="I727" s="17">
        <v>0.1225827023211955</v>
      </c>
      <c r="K727" s="17">
        <v>0.1611326124721261</v>
      </c>
      <c r="L727" s="17">
        <v>0.18599876635207849</v>
      </c>
      <c r="N727" s="17">
        <v>0.19250026233409809</v>
      </c>
      <c r="O727" s="17">
        <v>0.11188489400498321</v>
      </c>
      <c r="P727" s="17">
        <v>0.13764267642240721</v>
      </c>
      <c r="Q727" s="17">
        <v>0.1697315963033921</v>
      </c>
      <c r="R727" s="17">
        <v>0.1795104533125936</v>
      </c>
      <c r="S727" s="17">
        <v>0.1802863092814245</v>
      </c>
      <c r="T727" s="17">
        <v>0.1868430107345298</v>
      </c>
      <c r="U727" s="17">
        <v>0.1957427370260181</v>
      </c>
      <c r="V727" s="17">
        <v>0.20085763816976079</v>
      </c>
      <c r="W727" s="17">
        <v>0.18815321779544089</v>
      </c>
      <c r="X727" s="17">
        <v>0.1215163721875536</v>
      </c>
      <c r="Y727" s="17">
        <v>0.139557442205269</v>
      </c>
      <c r="AA727" s="17">
        <v>0.1112186465415603</v>
      </c>
      <c r="AB727" s="17">
        <v>0.18575622225713401</v>
      </c>
      <c r="AC727" s="17">
        <v>0.17739379283276391</v>
      </c>
      <c r="AD727" s="17">
        <v>0.21847413822337611</v>
      </c>
      <c r="AE727" s="17">
        <v>0.18624949533430021</v>
      </c>
      <c r="AF727" s="17">
        <v>0.2010017177788547</v>
      </c>
      <c r="AG727" s="17">
        <v>0.17658483953357609</v>
      </c>
      <c r="AH727" s="17">
        <v>0.1667299698452277</v>
      </c>
      <c r="AI727" s="17">
        <v>0.1158122413334224</v>
      </c>
    </row>
    <row r="728" spans="2:35" ht="32" x14ac:dyDescent="0.2">
      <c r="B728" s="16" t="s">
        <v>288</v>
      </c>
      <c r="C728" s="17">
        <v>0.1167402494622551</v>
      </c>
      <c r="D728" s="17">
        <v>0.1382078016597951</v>
      </c>
      <c r="E728" s="17">
        <v>0.14479672586122261</v>
      </c>
      <c r="F728" s="17">
        <v>0.13524949343104961</v>
      </c>
      <c r="G728" s="17">
        <v>0.12076843504801681</v>
      </c>
      <c r="H728" s="17">
        <v>6.4837045276287905E-2</v>
      </c>
      <c r="I728" s="17">
        <v>9.619366489043242E-2</v>
      </c>
      <c r="K728" s="17">
        <v>0.12498746211335909</v>
      </c>
      <c r="L728" s="17">
        <v>0.10936880465133279</v>
      </c>
      <c r="N728" s="17">
        <v>0.1293104206046097</v>
      </c>
      <c r="O728" s="17">
        <v>0.1104581206456814</v>
      </c>
      <c r="P728" s="17">
        <v>0.13587397855249619</v>
      </c>
      <c r="Q728" s="17">
        <v>0.12044739778886709</v>
      </c>
      <c r="R728" s="17">
        <v>9.7409381590237251E-2</v>
      </c>
      <c r="S728" s="17">
        <v>9.4309253434711693E-2</v>
      </c>
      <c r="T728" s="17">
        <v>9.5725001684556277E-2</v>
      </c>
      <c r="U728" s="17">
        <v>9.0190851593594967E-2</v>
      </c>
      <c r="V728" s="17">
        <v>0.1498429427384311</v>
      </c>
      <c r="W728" s="17">
        <v>0.12609238355428701</v>
      </c>
      <c r="X728" s="17">
        <v>0.1092079974703426</v>
      </c>
      <c r="Y728" s="17">
        <v>0.12212931296281949</v>
      </c>
      <c r="AA728" s="17">
        <v>0.1204842232133299</v>
      </c>
      <c r="AB728" s="17">
        <v>0.13065104816258671</v>
      </c>
      <c r="AC728" s="17">
        <v>0.1231664367226169</v>
      </c>
      <c r="AD728" s="17">
        <v>0.12784850727027719</v>
      </c>
      <c r="AE728" s="17">
        <v>9.0369552344783902E-2</v>
      </c>
      <c r="AF728" s="17">
        <v>0.1212918490166312</v>
      </c>
      <c r="AG728" s="17">
        <v>0.14074007494651081</v>
      </c>
      <c r="AH728" s="17">
        <v>0.1134953118166004</v>
      </c>
      <c r="AI728" s="17">
        <v>0.10992806811159669</v>
      </c>
    </row>
    <row r="729" spans="2:35" ht="16" x14ac:dyDescent="0.2">
      <c r="B729" s="16" t="s">
        <v>289</v>
      </c>
      <c r="C729" s="17">
        <v>9.9363335785281573E-2</v>
      </c>
      <c r="D729" s="17">
        <v>0.16526946990179101</v>
      </c>
      <c r="E729" s="17">
        <v>0.15355488587144289</v>
      </c>
      <c r="F729" s="17">
        <v>0.13523093085268839</v>
      </c>
      <c r="G729" s="17">
        <v>9.3929615935390176E-2</v>
      </c>
      <c r="H729" s="17">
        <v>3.7486816022467867E-2</v>
      </c>
      <c r="I729" s="17">
        <v>2.8515905484645689E-2</v>
      </c>
      <c r="K729" s="17">
        <v>0.1051659172532826</v>
      </c>
      <c r="L729" s="17">
        <v>9.3425491735994862E-2</v>
      </c>
      <c r="N729" s="17">
        <v>5.8196919748089583E-2</v>
      </c>
      <c r="O729" s="17">
        <v>6.2658012157402312E-2</v>
      </c>
      <c r="P729" s="17">
        <v>0.1023035491413046</v>
      </c>
      <c r="Q729" s="17">
        <v>8.4682697674665325E-2</v>
      </c>
      <c r="R729" s="17">
        <v>8.9172450578266116E-2</v>
      </c>
      <c r="S729" s="17">
        <v>0.1022903743544382</v>
      </c>
      <c r="T729" s="17">
        <v>0.1034589429606014</v>
      </c>
      <c r="U729" s="17">
        <v>0.12551160809980089</v>
      </c>
      <c r="V729" s="17">
        <v>0.1205821654375448</v>
      </c>
      <c r="W729" s="17">
        <v>9.3008585108678057E-2</v>
      </c>
      <c r="X729" s="17">
        <v>0.1187949678790346</v>
      </c>
      <c r="Y729" s="17">
        <v>9.6917706091839306E-2</v>
      </c>
      <c r="AA729" s="17">
        <v>7.685920314832706E-2</v>
      </c>
      <c r="AB729" s="17">
        <v>0.12873021965284989</v>
      </c>
      <c r="AC729" s="17">
        <v>8.5806006904364171E-2</v>
      </c>
      <c r="AD729" s="17">
        <v>0.1068053391260176</v>
      </c>
      <c r="AE729" s="17">
        <v>9.5159630678599144E-2</v>
      </c>
      <c r="AF729" s="17">
        <v>4.8921124426719927E-2</v>
      </c>
      <c r="AG729" s="17">
        <v>9.7155439044382189E-2</v>
      </c>
      <c r="AH729" s="17">
        <v>8.8595003269177061E-2</v>
      </c>
      <c r="AI729" s="17">
        <v>0.119526965761542</v>
      </c>
    </row>
    <row r="730" spans="2:35" ht="32" x14ac:dyDescent="0.2">
      <c r="B730" s="16" t="s">
        <v>290</v>
      </c>
      <c r="C730" s="17">
        <v>2.552517028746714E-2</v>
      </c>
      <c r="D730" s="17">
        <v>3.4672789338775233E-2</v>
      </c>
      <c r="E730" s="17">
        <v>6.1785834060664648E-3</v>
      </c>
      <c r="F730" s="17">
        <v>2.7035059627112262E-2</v>
      </c>
      <c r="G730" s="17">
        <v>3.5443918857314023E-2</v>
      </c>
      <c r="H730" s="17">
        <v>2.1215645087392241E-2</v>
      </c>
      <c r="I730" s="17">
        <v>2.8728192577659961E-2</v>
      </c>
      <c r="K730" s="17">
        <v>3.0981232100535421E-2</v>
      </c>
      <c r="L730" s="17">
        <v>2.034343451025648E-2</v>
      </c>
      <c r="N730" s="17">
        <v>3.0183781505179232E-2</v>
      </c>
      <c r="O730" s="17">
        <v>4.5869856840403497E-2</v>
      </c>
      <c r="P730" s="17">
        <v>4.107571022068035E-2</v>
      </c>
      <c r="Q730" s="17">
        <v>3.7587185095151528E-2</v>
      </c>
      <c r="R730" s="17">
        <v>1.283011736140623E-2</v>
      </c>
      <c r="S730" s="17">
        <v>1.9453702027544359E-2</v>
      </c>
      <c r="T730" s="17">
        <v>2.0147977489902529E-2</v>
      </c>
      <c r="U730" s="17">
        <v>1.0426761051533159E-2</v>
      </c>
      <c r="V730" s="17">
        <v>3.9555149355281642E-2</v>
      </c>
      <c r="W730" s="17">
        <v>2.6109384376116759E-2</v>
      </c>
      <c r="X730" s="17">
        <v>1.258848385249947E-2</v>
      </c>
      <c r="Y730" s="17">
        <v>2.916282404485445E-2</v>
      </c>
      <c r="AA730" s="17">
        <v>2.9860365965217329E-2</v>
      </c>
      <c r="AB730" s="17">
        <v>2.7933631750647631E-2</v>
      </c>
      <c r="AC730" s="17">
        <v>2.1158563625392129E-2</v>
      </c>
      <c r="AD730" s="17">
        <v>1.2976261901443119E-2</v>
      </c>
      <c r="AE730" s="17">
        <v>1.694379094155132E-2</v>
      </c>
      <c r="AF730" s="17">
        <v>3.3922598402989328E-2</v>
      </c>
      <c r="AG730" s="17">
        <v>5.5645765029497113E-2</v>
      </c>
      <c r="AH730" s="17">
        <v>3.5828764061401168E-2</v>
      </c>
      <c r="AI730" s="17">
        <v>1.7625840997321032E-2</v>
      </c>
    </row>
    <row r="731" spans="2:35" ht="16" x14ac:dyDescent="0.2">
      <c r="B731" s="16" t="s">
        <v>75</v>
      </c>
      <c r="C731" s="17">
        <v>3.033854090088044E-2</v>
      </c>
      <c r="D731" s="17">
        <v>3.5542650726044449E-2</v>
      </c>
      <c r="E731" s="17">
        <v>2.349749299565328E-2</v>
      </c>
      <c r="F731" s="17">
        <v>5.3575359196025317E-2</v>
      </c>
      <c r="G731" s="17">
        <v>2.3956836397449489E-2</v>
      </c>
      <c r="H731" s="17">
        <v>2.0733200154805561E-2</v>
      </c>
      <c r="I731" s="17">
        <v>2.522021435730553E-2</v>
      </c>
      <c r="K731" s="17">
        <v>2.217157129481313E-2</v>
      </c>
      <c r="L731" s="17">
        <v>3.8499285342489087E-2</v>
      </c>
      <c r="N731" s="17">
        <v>1.7808386029867711E-2</v>
      </c>
      <c r="O731" s="17">
        <v>1.715861305976225E-2</v>
      </c>
      <c r="P731" s="17">
        <v>6.179399571908125E-2</v>
      </c>
      <c r="Q731" s="17">
        <v>4.6545217839107741E-2</v>
      </c>
      <c r="R731" s="17">
        <v>4.2866430591950618E-2</v>
      </c>
      <c r="S731" s="17">
        <v>4.0981421069238258E-2</v>
      </c>
      <c r="T731" s="17">
        <v>2.7553338396492759E-2</v>
      </c>
      <c r="U731" s="17">
        <v>2.9356056090441531E-2</v>
      </c>
      <c r="V731" s="17">
        <v>2.0795235647174549E-2</v>
      </c>
      <c r="W731" s="17">
        <v>3.3149524545388602E-2</v>
      </c>
      <c r="X731" s="17">
        <v>3.5773598556276362E-2</v>
      </c>
      <c r="Y731" s="17">
        <v>7.0168060395171244E-3</v>
      </c>
      <c r="AA731" s="17">
        <v>6.7256144843267371E-3</v>
      </c>
      <c r="AB731" s="17">
        <v>2.363214937557364E-2</v>
      </c>
      <c r="AC731" s="17">
        <v>1.318063751679736E-2</v>
      </c>
      <c r="AD731" s="17">
        <v>3.2284844864078191E-2</v>
      </c>
      <c r="AE731" s="17">
        <v>1.8964649234741299E-2</v>
      </c>
      <c r="AF731" s="17">
        <v>0</v>
      </c>
      <c r="AG731" s="17">
        <v>0.1030614712999743</v>
      </c>
      <c r="AH731" s="17">
        <v>9.0262134227610008E-2</v>
      </c>
      <c r="AI731" s="17">
        <v>8.7489015501708099E-3</v>
      </c>
    </row>
    <row r="733" spans="2:35" ht="96" x14ac:dyDescent="0.2">
      <c r="B733" s="14" t="s">
        <v>291</v>
      </c>
    </row>
    <row r="734" spans="2:35" ht="16" x14ac:dyDescent="0.2">
      <c r="B734" s="15" t="s">
        <v>16</v>
      </c>
    </row>
    <row r="735" spans="2:35" ht="16" x14ac:dyDescent="0.2">
      <c r="B735" s="16" t="s">
        <v>179</v>
      </c>
      <c r="C735" s="17">
        <v>0.3393917555319042</v>
      </c>
      <c r="D735" s="17">
        <v>0.33481084658881771</v>
      </c>
      <c r="E735" s="17">
        <v>0.25415859068781799</v>
      </c>
      <c r="F735" s="17">
        <v>0.31535615219688939</v>
      </c>
      <c r="G735" s="17">
        <v>0.33801004005332191</v>
      </c>
      <c r="H735" s="17">
        <v>0.37055336433010883</v>
      </c>
      <c r="I735" s="17">
        <v>0.41128022585094748</v>
      </c>
      <c r="K735" s="17">
        <v>0.33074730433370608</v>
      </c>
      <c r="L735" s="17">
        <v>0.34735062316276688</v>
      </c>
      <c r="N735" s="17">
        <v>0.3381658766728336</v>
      </c>
      <c r="O735" s="17">
        <v>0.31451806655938958</v>
      </c>
      <c r="P735" s="17">
        <v>0.34011561081605668</v>
      </c>
      <c r="Q735" s="17">
        <v>0.2273716568596402</v>
      </c>
      <c r="R735" s="17">
        <v>0.37355656792523612</v>
      </c>
      <c r="S735" s="17">
        <v>0.34094749606256192</v>
      </c>
      <c r="T735" s="17">
        <v>0.34900941035079691</v>
      </c>
      <c r="U735" s="17">
        <v>0.27837234492232488</v>
      </c>
      <c r="V735" s="17">
        <v>0.31710278851836088</v>
      </c>
      <c r="W735" s="17">
        <v>0.34556327513353652</v>
      </c>
      <c r="X735" s="17">
        <v>0.37466151026574329</v>
      </c>
      <c r="Y735" s="17">
        <v>0.40298389136810059</v>
      </c>
      <c r="AA735" s="17">
        <v>0.37440098233939478</v>
      </c>
      <c r="AB735" s="17">
        <v>0.2819936549055051</v>
      </c>
      <c r="AC735" s="17">
        <v>0.38861640114850798</v>
      </c>
      <c r="AD735" s="17">
        <v>0.33648307717075371</v>
      </c>
      <c r="AE735" s="17">
        <v>0.38390929470274732</v>
      </c>
      <c r="AF735" s="17">
        <v>0.42217360475822618</v>
      </c>
      <c r="AG735" s="17">
        <v>0.30845806197937781</v>
      </c>
      <c r="AH735" s="17">
        <v>0.25733415271326249</v>
      </c>
      <c r="AI735" s="17">
        <v>0.32419441955927453</v>
      </c>
    </row>
    <row r="736" spans="2:35" ht="16" x14ac:dyDescent="0.2">
      <c r="B736" s="16" t="s">
        <v>180</v>
      </c>
      <c r="C736" s="17">
        <v>0.41054889688745921</v>
      </c>
      <c r="D736" s="17">
        <v>0.3308800970145972</v>
      </c>
      <c r="E736" s="17">
        <v>0.45602164228660902</v>
      </c>
      <c r="F736" s="17">
        <v>0.38639818685047139</v>
      </c>
      <c r="G736" s="17">
        <v>0.40879866910438672</v>
      </c>
      <c r="H736" s="17">
        <v>0.45116360817619527</v>
      </c>
      <c r="I736" s="17">
        <v>0.42029915218251718</v>
      </c>
      <c r="K736" s="17">
        <v>0.42341975717047797</v>
      </c>
      <c r="L736" s="17">
        <v>0.39873500313316651</v>
      </c>
      <c r="N736" s="17">
        <v>0.4289311218820811</v>
      </c>
      <c r="O736" s="17">
        <v>0.37366667466262088</v>
      </c>
      <c r="P736" s="17">
        <v>0.44095214092772822</v>
      </c>
      <c r="Q736" s="17">
        <v>0.44318987448791852</v>
      </c>
      <c r="R736" s="17">
        <v>0.40972093567673368</v>
      </c>
      <c r="S736" s="17">
        <v>0.42697677183775551</v>
      </c>
      <c r="T736" s="17">
        <v>0.35708571411212692</v>
      </c>
      <c r="U736" s="17">
        <v>0.45541511901740989</v>
      </c>
      <c r="V736" s="17">
        <v>0.40898427866375098</v>
      </c>
      <c r="W736" s="17">
        <v>0.424642477598556</v>
      </c>
      <c r="X736" s="17">
        <v>0.36124624685204437</v>
      </c>
      <c r="Y736" s="17">
        <v>0.38193451171621801</v>
      </c>
      <c r="AA736" s="17">
        <v>0.41675125053016498</v>
      </c>
      <c r="AB736" s="17">
        <v>0.44550108319140808</v>
      </c>
      <c r="AC736" s="17">
        <v>0.39872779420556698</v>
      </c>
      <c r="AD736" s="17">
        <v>0.40877982122212791</v>
      </c>
      <c r="AE736" s="17">
        <v>0.42076375811139871</v>
      </c>
      <c r="AF736" s="17">
        <v>0.35732377718653452</v>
      </c>
      <c r="AG736" s="17">
        <v>0.297684828070856</v>
      </c>
      <c r="AH736" s="17">
        <v>0.42717039858164779</v>
      </c>
      <c r="AI736" s="17">
        <v>0.39745459768165092</v>
      </c>
    </row>
    <row r="737" spans="2:35" ht="16" x14ac:dyDescent="0.2">
      <c r="B737" s="16" t="s">
        <v>181</v>
      </c>
      <c r="C737" s="17">
        <v>0.1784294984758488</v>
      </c>
      <c r="D737" s="17">
        <v>0.2133755532880996</v>
      </c>
      <c r="E737" s="17">
        <v>0.21090762012799211</v>
      </c>
      <c r="F737" s="17">
        <v>0.2141855666011126</v>
      </c>
      <c r="G737" s="17">
        <v>0.18850187503529009</v>
      </c>
      <c r="H737" s="17">
        <v>0.1407075284173927</v>
      </c>
      <c r="I737" s="17">
        <v>0.11700088665637209</v>
      </c>
      <c r="K737" s="17">
        <v>0.18039448570187541</v>
      </c>
      <c r="L737" s="17">
        <v>0.17581094365361249</v>
      </c>
      <c r="N737" s="17">
        <v>0.16607386942543351</v>
      </c>
      <c r="O737" s="17">
        <v>0.27999655106746252</v>
      </c>
      <c r="P737" s="17">
        <v>0.13875911293924051</v>
      </c>
      <c r="Q737" s="17">
        <v>0.22240920427863881</v>
      </c>
      <c r="R737" s="17">
        <v>0.14738832704577901</v>
      </c>
      <c r="S737" s="17">
        <v>0.1492098183956401</v>
      </c>
      <c r="T737" s="17">
        <v>0.16948321382837259</v>
      </c>
      <c r="U737" s="17">
        <v>0.19328828204293541</v>
      </c>
      <c r="V737" s="17">
        <v>0.1945810408634471</v>
      </c>
      <c r="W737" s="17">
        <v>0.1667991020730005</v>
      </c>
      <c r="X737" s="17">
        <v>0.2224480983042646</v>
      </c>
      <c r="Y737" s="17">
        <v>0.16810345039484281</v>
      </c>
      <c r="AA737" s="17">
        <v>0.16326419311695259</v>
      </c>
      <c r="AB737" s="17">
        <v>0.20858209065711281</v>
      </c>
      <c r="AC737" s="17">
        <v>0.18398507819702059</v>
      </c>
      <c r="AD737" s="17">
        <v>0.14720265417630249</v>
      </c>
      <c r="AE737" s="17">
        <v>0.13938152359228659</v>
      </c>
      <c r="AF737" s="17">
        <v>0.1702008497066369</v>
      </c>
      <c r="AG737" s="17">
        <v>0.23968238559700861</v>
      </c>
      <c r="AH737" s="17">
        <v>0.21700084710472911</v>
      </c>
      <c r="AI737" s="17">
        <v>0.20757313666948221</v>
      </c>
    </row>
    <row r="738" spans="2:35" ht="16" x14ac:dyDescent="0.2">
      <c r="B738" s="16" t="s">
        <v>182</v>
      </c>
      <c r="C738" s="17">
        <v>3.4007828427508491E-2</v>
      </c>
      <c r="D738" s="17">
        <v>6.7652295398978241E-2</v>
      </c>
      <c r="E738" s="17">
        <v>3.2933092770963172E-2</v>
      </c>
      <c r="F738" s="17">
        <v>3.388091674030274E-2</v>
      </c>
      <c r="G738" s="17">
        <v>3.5120114153939438E-2</v>
      </c>
      <c r="H738" s="17">
        <v>1.6607203196011101E-2</v>
      </c>
      <c r="I738" s="17">
        <v>2.3429203106321E-2</v>
      </c>
      <c r="K738" s="17">
        <v>3.5623376705386227E-2</v>
      </c>
      <c r="L738" s="17">
        <v>3.2629554701213419E-2</v>
      </c>
      <c r="N738" s="17">
        <v>2.4396357697489761E-2</v>
      </c>
      <c r="O738" s="17">
        <v>1.466009465076481E-2</v>
      </c>
      <c r="P738" s="17">
        <v>2.257674117995883E-2</v>
      </c>
      <c r="Q738" s="17">
        <v>4.7995595431927517E-2</v>
      </c>
      <c r="R738" s="17">
        <v>3.4710332993006278E-2</v>
      </c>
      <c r="S738" s="17">
        <v>4.846410324129017E-2</v>
      </c>
      <c r="T738" s="17">
        <v>7.6387784126447825E-2</v>
      </c>
      <c r="U738" s="17">
        <v>4.3568197926888312E-2</v>
      </c>
      <c r="V738" s="17">
        <v>2.5649224159099381E-2</v>
      </c>
      <c r="W738" s="17">
        <v>2.5609744228624481E-2</v>
      </c>
      <c r="X738" s="17">
        <v>1.2179458848244409E-2</v>
      </c>
      <c r="Y738" s="17">
        <v>3.8518026130212643E-2</v>
      </c>
      <c r="AA738" s="17">
        <v>3.8772856036585028E-2</v>
      </c>
      <c r="AB738" s="17">
        <v>2.530349489510663E-2</v>
      </c>
      <c r="AC738" s="17">
        <v>1.5017362286860811E-2</v>
      </c>
      <c r="AD738" s="17">
        <v>4.4241781111266552E-2</v>
      </c>
      <c r="AE738" s="17">
        <v>3.8589811823461793E-2</v>
      </c>
      <c r="AF738" s="17">
        <v>3.3341745544893671E-2</v>
      </c>
      <c r="AG738" s="17">
        <v>5.7136041169674773E-2</v>
      </c>
      <c r="AH738" s="17">
        <v>6.0642516271864639E-3</v>
      </c>
      <c r="AI738" s="17">
        <v>5.107860512196865E-2</v>
      </c>
    </row>
    <row r="739" spans="2:35" ht="16" x14ac:dyDescent="0.2">
      <c r="B739" s="16" t="s">
        <v>183</v>
      </c>
      <c r="C739" s="17">
        <v>1.2351754420325829E-2</v>
      </c>
      <c r="D739" s="17">
        <v>2.393435590383158E-2</v>
      </c>
      <c r="E739" s="17">
        <v>2.4660971516123849E-2</v>
      </c>
      <c r="F739" s="17">
        <v>8.4582306931221384E-3</v>
      </c>
      <c r="G739" s="17">
        <v>1.137659054556075E-2</v>
      </c>
      <c r="H739" s="17">
        <v>3.2465292582260371E-3</v>
      </c>
      <c r="I739" s="17">
        <v>4.7415594237504716E-3</v>
      </c>
      <c r="K739" s="17">
        <v>1.1097805794430191E-2</v>
      </c>
      <c r="L739" s="17">
        <v>1.3650137309428481E-2</v>
      </c>
      <c r="N739" s="17">
        <v>1.282414116782331E-2</v>
      </c>
      <c r="O739" s="17">
        <v>0</v>
      </c>
      <c r="P739" s="17">
        <v>2.8083134468246208E-2</v>
      </c>
      <c r="Q739" s="17">
        <v>2.4714632275154639E-2</v>
      </c>
      <c r="R739" s="17">
        <v>9.6016625665135726E-3</v>
      </c>
      <c r="S739" s="17">
        <v>1.112282233762649E-2</v>
      </c>
      <c r="T739" s="17">
        <v>1.436125424341103E-2</v>
      </c>
      <c r="U739" s="17">
        <v>0</v>
      </c>
      <c r="V739" s="17">
        <v>2.4890648275069909E-2</v>
      </c>
      <c r="W739" s="17">
        <v>1.457814109778908E-2</v>
      </c>
      <c r="X739" s="17">
        <v>6.000468581525034E-3</v>
      </c>
      <c r="Y739" s="17">
        <v>0</v>
      </c>
      <c r="AA739" s="17">
        <v>6.810717976902388E-3</v>
      </c>
      <c r="AB739" s="17">
        <v>1.527594149521141E-2</v>
      </c>
      <c r="AC739" s="17">
        <v>0</v>
      </c>
      <c r="AD739" s="17">
        <v>2.3491402285459852E-2</v>
      </c>
      <c r="AE739" s="17">
        <v>6.7900343402329446E-3</v>
      </c>
      <c r="AF739" s="17">
        <v>1.6960022803709091E-2</v>
      </c>
      <c r="AG739" s="17">
        <v>2.054860100602365E-2</v>
      </c>
      <c r="AH739" s="17">
        <v>1.1238741774247369E-2</v>
      </c>
      <c r="AI739" s="17">
        <v>1.9699240967623651E-2</v>
      </c>
    </row>
    <row r="740" spans="2:35" ht="16" x14ac:dyDescent="0.2">
      <c r="B740" s="16" t="s">
        <v>75</v>
      </c>
      <c r="C740" s="17">
        <v>2.527026625695341E-2</v>
      </c>
      <c r="D740" s="17">
        <v>2.9346851805675572E-2</v>
      </c>
      <c r="E740" s="17">
        <v>2.1318082610493842E-2</v>
      </c>
      <c r="F740" s="17">
        <v>4.1720946918101701E-2</v>
      </c>
      <c r="G740" s="17">
        <v>1.8192711107501081E-2</v>
      </c>
      <c r="H740" s="17">
        <v>1.7721766622066069E-2</v>
      </c>
      <c r="I740" s="17">
        <v>2.324897278009164E-2</v>
      </c>
      <c r="K740" s="17">
        <v>1.871727029412406E-2</v>
      </c>
      <c r="L740" s="17">
        <v>3.182373803981231E-2</v>
      </c>
      <c r="N740" s="17">
        <v>2.9608633154338579E-2</v>
      </c>
      <c r="O740" s="17">
        <v>1.715861305976225E-2</v>
      </c>
      <c r="P740" s="17">
        <v>2.9513259668769609E-2</v>
      </c>
      <c r="Q740" s="17">
        <v>3.4319036666720593E-2</v>
      </c>
      <c r="R740" s="17">
        <v>2.5022173792731452E-2</v>
      </c>
      <c r="S740" s="17">
        <v>2.3278988125125771E-2</v>
      </c>
      <c r="T740" s="17">
        <v>3.3672623338844757E-2</v>
      </c>
      <c r="U740" s="17">
        <v>2.9356056090441531E-2</v>
      </c>
      <c r="V740" s="17">
        <v>2.879201952027139E-2</v>
      </c>
      <c r="W740" s="17">
        <v>2.280725986849327E-2</v>
      </c>
      <c r="X740" s="17">
        <v>2.3464217148178139E-2</v>
      </c>
      <c r="Y740" s="17">
        <v>8.4601203906258509E-3</v>
      </c>
      <c r="AA740" s="17">
        <v>0</v>
      </c>
      <c r="AB740" s="17">
        <v>2.3343734855656061E-2</v>
      </c>
      <c r="AC740" s="17">
        <v>1.365336416204367E-2</v>
      </c>
      <c r="AD740" s="17">
        <v>3.9801264034089602E-2</v>
      </c>
      <c r="AE740" s="17">
        <v>1.0565577429872811E-2</v>
      </c>
      <c r="AF740" s="17">
        <v>0</v>
      </c>
      <c r="AG740" s="17">
        <v>7.6490082177059257E-2</v>
      </c>
      <c r="AH740" s="17">
        <v>8.1191608198926832E-2</v>
      </c>
      <c r="AI740" s="17">
        <v>0</v>
      </c>
    </row>
    <row r="742" spans="2:35" ht="80" x14ac:dyDescent="0.2">
      <c r="B742" s="14" t="s">
        <v>292</v>
      </c>
    </row>
    <row r="743" spans="2:35" ht="16" x14ac:dyDescent="0.2">
      <c r="B743" s="15" t="s">
        <v>16</v>
      </c>
    </row>
    <row r="744" spans="2:35" ht="16" x14ac:dyDescent="0.2">
      <c r="B744" s="16" t="s">
        <v>179</v>
      </c>
      <c r="C744" s="17">
        <v>0.4089197896506267</v>
      </c>
      <c r="D744" s="17">
        <v>0.32835554475379453</v>
      </c>
      <c r="E744" s="17">
        <v>0.34538762027441178</v>
      </c>
      <c r="F744" s="17">
        <v>0.37742263880111288</v>
      </c>
      <c r="G744" s="17">
        <v>0.37865771080160149</v>
      </c>
      <c r="H744" s="17">
        <v>0.49658074834315941</v>
      </c>
      <c r="I744" s="17">
        <v>0.50533284996155625</v>
      </c>
      <c r="K744" s="17">
        <v>0.40515415652370318</v>
      </c>
      <c r="L744" s="17">
        <v>0.41253033528355693</v>
      </c>
      <c r="N744" s="17">
        <v>0.43196345735570602</v>
      </c>
      <c r="O744" s="17">
        <v>0.43619149203558721</v>
      </c>
      <c r="P744" s="17">
        <v>0.3801974907880285</v>
      </c>
      <c r="Q744" s="17">
        <v>0.31683470465456731</v>
      </c>
      <c r="R744" s="17">
        <v>0.42287789229009792</v>
      </c>
      <c r="S744" s="17">
        <v>0.38951596421504481</v>
      </c>
      <c r="T744" s="17">
        <v>0.40562098699044358</v>
      </c>
      <c r="U744" s="17">
        <v>0.31526814707640188</v>
      </c>
      <c r="V744" s="17">
        <v>0.40304571583918442</v>
      </c>
      <c r="W744" s="17">
        <v>0.41921034825569647</v>
      </c>
      <c r="X744" s="17">
        <v>0.45082619086703207</v>
      </c>
      <c r="Y744" s="17">
        <v>0.48708123238015161</v>
      </c>
      <c r="AA744" s="17">
        <v>0.43896567127282848</v>
      </c>
      <c r="AB744" s="17">
        <v>0.36251469766082273</v>
      </c>
      <c r="AC744" s="17">
        <v>0.48754824372171029</v>
      </c>
      <c r="AD744" s="17">
        <v>0.40212763616066471</v>
      </c>
      <c r="AE744" s="17">
        <v>0.47000479690904012</v>
      </c>
      <c r="AF744" s="17">
        <v>0.54174435778424923</v>
      </c>
      <c r="AG744" s="17">
        <v>0.32287351896770461</v>
      </c>
      <c r="AH744" s="17">
        <v>0.30205998372710557</v>
      </c>
      <c r="AI744" s="17">
        <v>0.34106286425182469</v>
      </c>
    </row>
    <row r="745" spans="2:35" ht="16" x14ac:dyDescent="0.2">
      <c r="B745" s="16" t="s">
        <v>180</v>
      </c>
      <c r="C745" s="17">
        <v>0.36879328134783002</v>
      </c>
      <c r="D745" s="17">
        <v>0.30466059738087048</v>
      </c>
      <c r="E745" s="17">
        <v>0.40183191739455199</v>
      </c>
      <c r="F745" s="17">
        <v>0.37054379368787932</v>
      </c>
      <c r="G745" s="17">
        <v>0.41547371273655209</v>
      </c>
      <c r="H745" s="17">
        <v>0.34941776051685641</v>
      </c>
      <c r="I745" s="17">
        <v>0.35799963048791028</v>
      </c>
      <c r="K745" s="17">
        <v>0.37372080740354741</v>
      </c>
      <c r="L745" s="17">
        <v>0.3644865767329884</v>
      </c>
      <c r="N745" s="17">
        <v>0.386754951461529</v>
      </c>
      <c r="O745" s="17">
        <v>0.46736305831967118</v>
      </c>
      <c r="P745" s="17">
        <v>0.37336512311619657</v>
      </c>
      <c r="Q745" s="17">
        <v>0.35450069559070979</v>
      </c>
      <c r="R745" s="17">
        <v>0.38650456226363139</v>
      </c>
      <c r="S745" s="17">
        <v>0.35278444552365462</v>
      </c>
      <c r="T745" s="17">
        <v>0.3658570236340089</v>
      </c>
      <c r="U745" s="17">
        <v>0.35897527778839022</v>
      </c>
      <c r="V745" s="17">
        <v>0.35905827565784748</v>
      </c>
      <c r="W745" s="17">
        <v>0.38464871918527621</v>
      </c>
      <c r="X745" s="17">
        <v>0.34311405700836289</v>
      </c>
      <c r="Y745" s="17">
        <v>0.34161255187944289</v>
      </c>
      <c r="AA745" s="17">
        <v>0.37242815055516021</v>
      </c>
      <c r="AB745" s="17">
        <v>0.42108557944218378</v>
      </c>
      <c r="AC745" s="17">
        <v>0.32081711101744798</v>
      </c>
      <c r="AD745" s="17">
        <v>0.35889578849715098</v>
      </c>
      <c r="AE745" s="17">
        <v>0.37155566356586789</v>
      </c>
      <c r="AF745" s="17">
        <v>0.30735748936004559</v>
      </c>
      <c r="AG745" s="17">
        <v>0.30011359841916668</v>
      </c>
      <c r="AH745" s="17">
        <v>0.35025121291016958</v>
      </c>
      <c r="AI745" s="17">
        <v>0.40493101552310973</v>
      </c>
    </row>
    <row r="746" spans="2:35" ht="16" x14ac:dyDescent="0.2">
      <c r="B746" s="16" t="s">
        <v>181</v>
      </c>
      <c r="C746" s="17">
        <v>0.1521322141572046</v>
      </c>
      <c r="D746" s="17">
        <v>0.22599583061957881</v>
      </c>
      <c r="E746" s="17">
        <v>0.1718457193349105</v>
      </c>
      <c r="F746" s="17">
        <v>0.1636340457089672</v>
      </c>
      <c r="G746" s="17">
        <v>0.144196159457779</v>
      </c>
      <c r="H746" s="17">
        <v>0.1201486105303263</v>
      </c>
      <c r="I746" s="17">
        <v>0.1057665731117413</v>
      </c>
      <c r="K746" s="17">
        <v>0.15572614210682029</v>
      </c>
      <c r="L746" s="17">
        <v>0.14866425619641671</v>
      </c>
      <c r="N746" s="17">
        <v>0.1214871246675312</v>
      </c>
      <c r="O746" s="17">
        <v>6.4626741934214776E-2</v>
      </c>
      <c r="P746" s="17">
        <v>0.17664759392698029</v>
      </c>
      <c r="Q746" s="17">
        <v>0.23392946659589051</v>
      </c>
      <c r="R746" s="17">
        <v>0.1200513224570164</v>
      </c>
      <c r="S746" s="17">
        <v>0.17571534835858449</v>
      </c>
      <c r="T746" s="17">
        <v>0.1446711127872144</v>
      </c>
      <c r="U746" s="17">
        <v>0.22071624040976359</v>
      </c>
      <c r="V746" s="17">
        <v>0.1605409629416322</v>
      </c>
      <c r="W746" s="17">
        <v>0.1371517583455415</v>
      </c>
      <c r="X746" s="17">
        <v>0.1447744938775691</v>
      </c>
      <c r="Y746" s="17">
        <v>0.13247943779582519</v>
      </c>
      <c r="AA746" s="17">
        <v>0.1425588405257936</v>
      </c>
      <c r="AB746" s="17">
        <v>0.16311678824218331</v>
      </c>
      <c r="AC746" s="17">
        <v>0.12574592028484469</v>
      </c>
      <c r="AD746" s="17">
        <v>0.14491252025071891</v>
      </c>
      <c r="AE746" s="17">
        <v>0.12047240517583779</v>
      </c>
      <c r="AF746" s="17">
        <v>0.1339381300519962</v>
      </c>
      <c r="AG746" s="17">
        <v>0.21934777771841479</v>
      </c>
      <c r="AH746" s="17">
        <v>0.20785851719837239</v>
      </c>
      <c r="AI746" s="17">
        <v>0.1631259332422422</v>
      </c>
    </row>
    <row r="747" spans="2:35" ht="16" x14ac:dyDescent="0.2">
      <c r="B747" s="16" t="s">
        <v>182</v>
      </c>
      <c r="C747" s="17">
        <v>2.844987374903515E-2</v>
      </c>
      <c r="D747" s="17">
        <v>7.7723094909505797E-2</v>
      </c>
      <c r="E747" s="17">
        <v>3.8883527473919842E-2</v>
      </c>
      <c r="F747" s="17">
        <v>2.096775549421763E-2</v>
      </c>
      <c r="G747" s="17">
        <v>2.59715895113505E-2</v>
      </c>
      <c r="H747" s="17">
        <v>9.9132053186383306E-3</v>
      </c>
      <c r="I747" s="17">
        <v>7.840783842047153E-3</v>
      </c>
      <c r="K747" s="17">
        <v>3.0439647337257479E-2</v>
      </c>
      <c r="L747" s="17">
        <v>2.6673071201486421E-2</v>
      </c>
      <c r="N747" s="17">
        <v>1.156103325736034E-2</v>
      </c>
      <c r="O747" s="17">
        <v>0</v>
      </c>
      <c r="P747" s="17">
        <v>1.203428283255005E-2</v>
      </c>
      <c r="Q747" s="17">
        <v>3.6078749108840923E-2</v>
      </c>
      <c r="R747" s="17">
        <v>3.7737633890428793E-2</v>
      </c>
      <c r="S747" s="17">
        <v>2.9421581538040149E-2</v>
      </c>
      <c r="T747" s="17">
        <v>4.1809090732621068E-2</v>
      </c>
      <c r="U747" s="17">
        <v>4.8905540799823462E-2</v>
      </c>
      <c r="V747" s="17">
        <v>3.8681908542286959E-2</v>
      </c>
      <c r="W747" s="17">
        <v>2.195021339774433E-2</v>
      </c>
      <c r="X747" s="17">
        <v>1.9738333631486481E-2</v>
      </c>
      <c r="Y747" s="17">
        <v>1.8573774410047941E-2</v>
      </c>
      <c r="AA747" s="17">
        <v>2.493714633459693E-2</v>
      </c>
      <c r="AB747" s="17">
        <v>1.7490607363583769E-2</v>
      </c>
      <c r="AC747" s="17">
        <v>4.6094565590791378E-2</v>
      </c>
      <c r="AD747" s="17">
        <v>3.9667313124920368E-2</v>
      </c>
      <c r="AE747" s="17">
        <v>2.245470398221441E-2</v>
      </c>
      <c r="AF747" s="17">
        <v>0</v>
      </c>
      <c r="AG747" s="17">
        <v>3.5071860765781622E-2</v>
      </c>
      <c r="AH747" s="17">
        <v>2.9126259640184279E-2</v>
      </c>
      <c r="AI747" s="17">
        <v>6.198730157120147E-2</v>
      </c>
    </row>
    <row r="748" spans="2:35" ht="16" x14ac:dyDescent="0.2">
      <c r="B748" s="16" t="s">
        <v>183</v>
      </c>
      <c r="C748" s="17">
        <v>1.6184489550408479E-2</v>
      </c>
      <c r="D748" s="17">
        <v>2.3927021730132409E-2</v>
      </c>
      <c r="E748" s="17">
        <v>2.7360459520534449E-2</v>
      </c>
      <c r="F748" s="17">
        <v>1.9698473769647E-2</v>
      </c>
      <c r="G748" s="17">
        <v>1.6990089750749719E-2</v>
      </c>
      <c r="H748" s="17">
        <v>6.4293670240981064E-3</v>
      </c>
      <c r="I748" s="17">
        <v>5.0162292849548823E-3</v>
      </c>
      <c r="K748" s="17">
        <v>1.6410111033225289E-2</v>
      </c>
      <c r="L748" s="17">
        <v>1.5161726404329751E-2</v>
      </c>
      <c r="N748" s="17">
        <v>1.828202321031161E-2</v>
      </c>
      <c r="O748" s="17">
        <v>1.466009465076481E-2</v>
      </c>
      <c r="P748" s="17">
        <v>9.2794552404724014E-3</v>
      </c>
      <c r="Q748" s="17">
        <v>1.2226181172387159E-2</v>
      </c>
      <c r="R748" s="17">
        <v>1.3473869903163739E-2</v>
      </c>
      <c r="S748" s="17">
        <v>1.8019226644730341E-2</v>
      </c>
      <c r="T748" s="17">
        <v>2.839712779184083E-2</v>
      </c>
      <c r="U748" s="17">
        <v>2.1753945779573548E-2</v>
      </c>
      <c r="V748" s="17">
        <v>2.0943269279561721E-2</v>
      </c>
      <c r="W748" s="17">
        <v>1.423170094724817E-2</v>
      </c>
      <c r="X748" s="17">
        <v>1.2037309786835419E-2</v>
      </c>
      <c r="Y748" s="17">
        <v>5.9343488003149479E-3</v>
      </c>
      <c r="AA748" s="17">
        <v>1.7666243918967879E-2</v>
      </c>
      <c r="AB748" s="17">
        <v>9.9009304791006694E-3</v>
      </c>
      <c r="AC748" s="17">
        <v>6.5552876450766023E-3</v>
      </c>
      <c r="AD748" s="17">
        <v>2.3374774011211789E-2</v>
      </c>
      <c r="AE748" s="17">
        <v>9.0138107951793986E-3</v>
      </c>
      <c r="AF748" s="17">
        <v>1.6960022803709091E-2</v>
      </c>
      <c r="AG748" s="17">
        <v>4.0820653104584097E-2</v>
      </c>
      <c r="AH748" s="17">
        <v>1.7684654457414441E-2</v>
      </c>
      <c r="AI748" s="17">
        <v>2.8892885411621719E-2</v>
      </c>
    </row>
    <row r="749" spans="2:35" ht="16" x14ac:dyDescent="0.2">
      <c r="B749" s="16" t="s">
        <v>75</v>
      </c>
      <c r="C749" s="17">
        <v>2.552035154489506E-2</v>
      </c>
      <c r="D749" s="17">
        <v>3.9337910606117903E-2</v>
      </c>
      <c r="E749" s="17">
        <v>1.4690756001671411E-2</v>
      </c>
      <c r="F749" s="17">
        <v>4.7733292538176098E-2</v>
      </c>
      <c r="G749" s="17">
        <v>1.8710737741967069E-2</v>
      </c>
      <c r="H749" s="17">
        <v>1.751030826692147E-2</v>
      </c>
      <c r="I749" s="17">
        <v>1.8043933311790019E-2</v>
      </c>
      <c r="K749" s="17">
        <v>1.8549135595446541E-2</v>
      </c>
      <c r="L749" s="17">
        <v>3.2484034181221873E-2</v>
      </c>
      <c r="N749" s="17">
        <v>2.9951410047561772E-2</v>
      </c>
      <c r="O749" s="17">
        <v>1.715861305976225E-2</v>
      </c>
      <c r="P749" s="17">
        <v>4.8476054095772173E-2</v>
      </c>
      <c r="Q749" s="17">
        <v>4.6430202877604541E-2</v>
      </c>
      <c r="R749" s="17">
        <v>1.935471919566174E-2</v>
      </c>
      <c r="S749" s="17">
        <v>3.4543433719945449E-2</v>
      </c>
      <c r="T749" s="17">
        <v>1.3644658063871299E-2</v>
      </c>
      <c r="U749" s="17">
        <v>3.438084814604736E-2</v>
      </c>
      <c r="V749" s="17">
        <v>1.7729867739487069E-2</v>
      </c>
      <c r="W749" s="17">
        <v>2.280725986849327E-2</v>
      </c>
      <c r="X749" s="17">
        <v>2.9509614828713841E-2</v>
      </c>
      <c r="Y749" s="17">
        <v>1.431865473421731E-2</v>
      </c>
      <c r="AA749" s="17">
        <v>3.443947392652932E-3</v>
      </c>
      <c r="AB749" s="17">
        <v>2.5891396812125829E-2</v>
      </c>
      <c r="AC749" s="17">
        <v>1.3238871740129041E-2</v>
      </c>
      <c r="AD749" s="17">
        <v>3.1021967955333352E-2</v>
      </c>
      <c r="AE749" s="17">
        <v>6.4986195718603678E-3</v>
      </c>
      <c r="AF749" s="17">
        <v>0</v>
      </c>
      <c r="AG749" s="17">
        <v>8.177259102434821E-2</v>
      </c>
      <c r="AH749" s="17">
        <v>9.3019372066753689E-2</v>
      </c>
      <c r="AI749" s="17">
        <v>0</v>
      </c>
    </row>
    <row r="751" spans="2:35" ht="96" x14ac:dyDescent="0.2">
      <c r="B751" s="14" t="s">
        <v>293</v>
      </c>
    </row>
    <row r="752" spans="2:35" ht="16" x14ac:dyDescent="0.2">
      <c r="B752" s="15" t="s">
        <v>16</v>
      </c>
    </row>
    <row r="753" spans="2:35" ht="16" x14ac:dyDescent="0.2">
      <c r="B753" s="16" t="s">
        <v>179</v>
      </c>
      <c r="C753" s="17">
        <v>0.34192358573888448</v>
      </c>
      <c r="D753" s="17">
        <v>0.28125281678090841</v>
      </c>
      <c r="E753" s="17">
        <v>0.29403548163008753</v>
      </c>
      <c r="F753" s="17">
        <v>0.31831493161034641</v>
      </c>
      <c r="G753" s="17">
        <v>0.35613143415303861</v>
      </c>
      <c r="H753" s="17">
        <v>0.38838539053703819</v>
      </c>
      <c r="I753" s="17">
        <v>0.39741837290828491</v>
      </c>
      <c r="K753" s="17">
        <v>0.34041676415585281</v>
      </c>
      <c r="L753" s="17">
        <v>0.34375498545338767</v>
      </c>
      <c r="N753" s="17">
        <v>0.33623062634086748</v>
      </c>
      <c r="O753" s="17">
        <v>0.37666634980729941</v>
      </c>
      <c r="P753" s="17">
        <v>0.36038990085283551</v>
      </c>
      <c r="Q753" s="17">
        <v>0.26462150756204589</v>
      </c>
      <c r="R753" s="17">
        <v>0.3818200418859084</v>
      </c>
      <c r="S753" s="17">
        <v>0.33046465903588179</v>
      </c>
      <c r="T753" s="17">
        <v>0.3512220220724625</v>
      </c>
      <c r="U753" s="17">
        <v>0.29465166311813012</v>
      </c>
      <c r="V753" s="17">
        <v>0.32423645438748089</v>
      </c>
      <c r="W753" s="17">
        <v>0.35356601563553519</v>
      </c>
      <c r="X753" s="17">
        <v>0.36448567492090028</v>
      </c>
      <c r="Y753" s="17">
        <v>0.35225441819222808</v>
      </c>
      <c r="AA753" s="17">
        <v>0.35521641102948032</v>
      </c>
      <c r="AB753" s="17">
        <v>0.33392995896407718</v>
      </c>
      <c r="AC753" s="17">
        <v>0.40206188605633592</v>
      </c>
      <c r="AD753" s="17">
        <v>0.32588474502546672</v>
      </c>
      <c r="AE753" s="17">
        <v>0.36054990194795677</v>
      </c>
      <c r="AF753" s="17">
        <v>0.4385835424808322</v>
      </c>
      <c r="AG753" s="17">
        <v>0.29308995399504861</v>
      </c>
      <c r="AH753" s="17">
        <v>0.25141094517429691</v>
      </c>
      <c r="AI753" s="17">
        <v>0.36053438784823483</v>
      </c>
    </row>
    <row r="754" spans="2:35" ht="16" x14ac:dyDescent="0.2">
      <c r="B754" s="16" t="s">
        <v>180</v>
      </c>
      <c r="C754" s="17">
        <v>0.42159252065445352</v>
      </c>
      <c r="D754" s="17">
        <v>0.39955665521181621</v>
      </c>
      <c r="E754" s="17">
        <v>0.41549216033173159</v>
      </c>
      <c r="F754" s="17">
        <v>0.40348334826187637</v>
      </c>
      <c r="G754" s="17">
        <v>0.43156549740746719</v>
      </c>
      <c r="H754" s="17">
        <v>0.48046412268702821</v>
      </c>
      <c r="I754" s="17">
        <v>0.40834102114710169</v>
      </c>
      <c r="K754" s="17">
        <v>0.42241479408876897</v>
      </c>
      <c r="L754" s="17">
        <v>0.42076604702605841</v>
      </c>
      <c r="N754" s="17">
        <v>0.43599131010162551</v>
      </c>
      <c r="O754" s="17">
        <v>0.46333646125604261</v>
      </c>
      <c r="P754" s="17">
        <v>0.44159363115882477</v>
      </c>
      <c r="Q754" s="17">
        <v>0.40363475951335132</v>
      </c>
      <c r="R754" s="17">
        <v>0.39801547258849679</v>
      </c>
      <c r="S754" s="17">
        <v>0.41859664686015419</v>
      </c>
      <c r="T754" s="17">
        <v>0.36436529484655611</v>
      </c>
      <c r="U754" s="17">
        <v>0.42689907775589792</v>
      </c>
      <c r="V754" s="17">
        <v>0.39356056477717333</v>
      </c>
      <c r="W754" s="17">
        <v>0.44902441173485591</v>
      </c>
      <c r="X754" s="17">
        <v>0.41190134994507888</v>
      </c>
      <c r="Y754" s="17">
        <v>0.47324563313320739</v>
      </c>
      <c r="AA754" s="17">
        <v>0.4675759831794889</v>
      </c>
      <c r="AB754" s="17">
        <v>0.42619306759637948</v>
      </c>
      <c r="AC754" s="17">
        <v>0.37925079511969739</v>
      </c>
      <c r="AD754" s="17">
        <v>0.39327726984103301</v>
      </c>
      <c r="AE754" s="17">
        <v>0.46972558978837509</v>
      </c>
      <c r="AF754" s="17">
        <v>0.37345736695736792</v>
      </c>
      <c r="AG754" s="17">
        <v>0.28705853847335472</v>
      </c>
      <c r="AH754" s="17">
        <v>0.4269546185875997</v>
      </c>
      <c r="AI754" s="17">
        <v>0.39905614849597582</v>
      </c>
    </row>
    <row r="755" spans="2:35" ht="16" x14ac:dyDescent="0.2">
      <c r="B755" s="16" t="s">
        <v>181</v>
      </c>
      <c r="C755" s="17">
        <v>0.1687646887497373</v>
      </c>
      <c r="D755" s="17">
        <v>0.2015800402801331</v>
      </c>
      <c r="E755" s="17">
        <v>0.20122949668355161</v>
      </c>
      <c r="F755" s="17">
        <v>0.17917517838800809</v>
      </c>
      <c r="G755" s="17">
        <v>0.16569841175478631</v>
      </c>
      <c r="H755" s="17">
        <v>0.1074708608219487</v>
      </c>
      <c r="I755" s="17">
        <v>0.1557475087166276</v>
      </c>
      <c r="K755" s="17">
        <v>0.17450453116745371</v>
      </c>
      <c r="L755" s="17">
        <v>0.1641506803435549</v>
      </c>
      <c r="N755" s="17">
        <v>0.17297006624176539</v>
      </c>
      <c r="O755" s="17">
        <v>0.12697811336143031</v>
      </c>
      <c r="P755" s="17">
        <v>0.1472547090638841</v>
      </c>
      <c r="Q755" s="17">
        <v>0.2500464907507835</v>
      </c>
      <c r="R755" s="17">
        <v>0.14787652441478499</v>
      </c>
      <c r="S755" s="17">
        <v>0.19285500620780041</v>
      </c>
      <c r="T755" s="17">
        <v>0.1866096816926382</v>
      </c>
      <c r="U755" s="17">
        <v>0.19906251409809109</v>
      </c>
      <c r="V755" s="17">
        <v>0.20499215548607599</v>
      </c>
      <c r="W755" s="17">
        <v>0.1238408034551105</v>
      </c>
      <c r="X755" s="17">
        <v>0.16291850753881221</v>
      </c>
      <c r="Y755" s="17">
        <v>0.12820611938537679</v>
      </c>
      <c r="AA755" s="17">
        <v>0.13065308122943761</v>
      </c>
      <c r="AB755" s="17">
        <v>0.17150351971350791</v>
      </c>
      <c r="AC755" s="17">
        <v>0.17895090684175419</v>
      </c>
      <c r="AD755" s="17">
        <v>0.19797413619440171</v>
      </c>
      <c r="AE755" s="17">
        <v>0.12722167987640981</v>
      </c>
      <c r="AF755" s="17">
        <v>0.15249158864261139</v>
      </c>
      <c r="AG755" s="17">
        <v>0.26523462097446121</v>
      </c>
      <c r="AH755" s="17">
        <v>0.20339352414676379</v>
      </c>
      <c r="AI755" s="17">
        <v>0.18346844545496169</v>
      </c>
    </row>
    <row r="756" spans="2:35" ht="16" x14ac:dyDescent="0.2">
      <c r="B756" s="16" t="s">
        <v>182</v>
      </c>
      <c r="C756" s="17">
        <v>3.0335574383303931E-2</v>
      </c>
      <c r="D756" s="17">
        <v>4.788165183136385E-2</v>
      </c>
      <c r="E756" s="17">
        <v>5.6141517202505813E-2</v>
      </c>
      <c r="F756" s="17">
        <v>4.5252679900967263E-2</v>
      </c>
      <c r="G756" s="17">
        <v>1.964458378927491E-2</v>
      </c>
      <c r="H756" s="17">
        <v>9.6153393886140633E-3</v>
      </c>
      <c r="I756" s="17">
        <v>8.2667378956381536E-3</v>
      </c>
      <c r="K756" s="17">
        <v>2.9650385998017031E-2</v>
      </c>
      <c r="L756" s="17">
        <v>2.9453105127953651E-2</v>
      </c>
      <c r="N756" s="17">
        <v>1.8267462936270129E-2</v>
      </c>
      <c r="O756" s="17">
        <v>1.5860462515465631E-2</v>
      </c>
      <c r="P756" s="17">
        <v>2.164732108545332E-3</v>
      </c>
      <c r="Q756" s="17">
        <v>3.5153262834931247E-2</v>
      </c>
      <c r="R756" s="17">
        <v>3.0485464716938679E-2</v>
      </c>
      <c r="S756" s="17">
        <v>2.9363152416269231E-2</v>
      </c>
      <c r="T756" s="17">
        <v>4.1902943411905889E-2</v>
      </c>
      <c r="U756" s="17">
        <v>3.3461097626255723E-2</v>
      </c>
      <c r="V756" s="17">
        <v>3.8657344415477683E-2</v>
      </c>
      <c r="W756" s="17">
        <v>2.923409112274921E-2</v>
      </c>
      <c r="X756" s="17">
        <v>3.7230250447030391E-2</v>
      </c>
      <c r="Y756" s="17">
        <v>3.1747959530459259E-2</v>
      </c>
      <c r="AA756" s="17">
        <v>2.4851083951850358E-2</v>
      </c>
      <c r="AB756" s="17">
        <v>3.5297879522018731E-2</v>
      </c>
      <c r="AC756" s="17">
        <v>2.6991802018595901E-2</v>
      </c>
      <c r="AD756" s="17">
        <v>4.0268728608703078E-2</v>
      </c>
      <c r="AE756" s="17">
        <v>2.311545173543109E-2</v>
      </c>
      <c r="AF756" s="17">
        <v>3.546750191918864E-2</v>
      </c>
      <c r="AG756" s="17">
        <v>5.0645599206132222E-2</v>
      </c>
      <c r="AH756" s="17">
        <v>1.216899717317891E-2</v>
      </c>
      <c r="AI756" s="17">
        <v>3.8816754113856211E-2</v>
      </c>
    </row>
    <row r="757" spans="2:35" ht="16" x14ac:dyDescent="0.2">
      <c r="B757" s="16" t="s">
        <v>183</v>
      </c>
      <c r="C757" s="17">
        <v>1.1147333748503029E-2</v>
      </c>
      <c r="D757" s="17">
        <v>2.9700083613899659E-2</v>
      </c>
      <c r="E757" s="17">
        <v>1.8417736976612829E-2</v>
      </c>
      <c r="F757" s="17">
        <v>5.6612531225065012E-3</v>
      </c>
      <c r="G757" s="17">
        <v>1.4297139805092601E-2</v>
      </c>
      <c r="H757" s="17">
        <v>3.4460217015505751E-3</v>
      </c>
      <c r="I757" s="17">
        <v>0</v>
      </c>
      <c r="K757" s="17">
        <v>1.36346393742131E-2</v>
      </c>
      <c r="L757" s="17">
        <v>8.7822023514445447E-3</v>
      </c>
      <c r="N757" s="17">
        <v>1.218667612337139E-2</v>
      </c>
      <c r="O757" s="17">
        <v>0</v>
      </c>
      <c r="P757" s="17">
        <v>1.9083767147140711E-2</v>
      </c>
      <c r="Q757" s="17">
        <v>1.2111166210883951E-2</v>
      </c>
      <c r="R757" s="17">
        <v>2.262543159383237E-2</v>
      </c>
      <c r="S757" s="17">
        <v>5.4415473547684548E-3</v>
      </c>
      <c r="T757" s="17">
        <v>2.0295182296247351E-2</v>
      </c>
      <c r="U757" s="17">
        <v>5.1326688731115856E-3</v>
      </c>
      <c r="V757" s="17">
        <v>1.390122512739975E-2</v>
      </c>
      <c r="W757" s="17">
        <v>1.4299126551444189E-2</v>
      </c>
      <c r="X757" s="17">
        <v>0</v>
      </c>
      <c r="Y757" s="17">
        <v>0</v>
      </c>
      <c r="AA757" s="17">
        <v>1.8060722055379549E-2</v>
      </c>
      <c r="AB757" s="17">
        <v>1.2701088054255859E-2</v>
      </c>
      <c r="AC757" s="17">
        <v>0</v>
      </c>
      <c r="AD757" s="17">
        <v>1.1323543684836389E-2</v>
      </c>
      <c r="AE757" s="17">
        <v>8.272608731581416E-3</v>
      </c>
      <c r="AF757" s="17">
        <v>0</v>
      </c>
      <c r="AG757" s="17">
        <v>1.330936692181354E-2</v>
      </c>
      <c r="AH757" s="17">
        <v>1.8231741279719649E-2</v>
      </c>
      <c r="AI757" s="17">
        <v>8.6813578082960453E-3</v>
      </c>
    </row>
    <row r="758" spans="2:35" ht="16" x14ac:dyDescent="0.2">
      <c r="B758" s="16" t="s">
        <v>75</v>
      </c>
      <c r="C758" s="17">
        <v>2.623629672511776E-2</v>
      </c>
      <c r="D758" s="17">
        <v>4.0028752281878723E-2</v>
      </c>
      <c r="E758" s="17">
        <v>1.4683607175510481E-2</v>
      </c>
      <c r="F758" s="17">
        <v>4.811260871629542E-2</v>
      </c>
      <c r="G758" s="17">
        <v>1.26629330903404E-2</v>
      </c>
      <c r="H758" s="17">
        <v>1.061826486382032E-2</v>
      </c>
      <c r="I758" s="17">
        <v>3.0226359332347529E-2</v>
      </c>
      <c r="K758" s="17">
        <v>1.9378885215694371E-2</v>
      </c>
      <c r="L758" s="17">
        <v>3.3092979697600992E-2</v>
      </c>
      <c r="N758" s="17">
        <v>2.435385825610005E-2</v>
      </c>
      <c r="O758" s="17">
        <v>1.715861305976225E-2</v>
      </c>
      <c r="P758" s="17">
        <v>2.9513259668769609E-2</v>
      </c>
      <c r="Q758" s="17">
        <v>3.4432813128004378E-2</v>
      </c>
      <c r="R758" s="17">
        <v>1.9177064800038581E-2</v>
      </c>
      <c r="S758" s="17">
        <v>2.3278988125125771E-2</v>
      </c>
      <c r="T758" s="17">
        <v>3.560487568019003E-2</v>
      </c>
      <c r="U758" s="17">
        <v>4.0792978528513657E-2</v>
      </c>
      <c r="V758" s="17">
        <v>2.46522558063921E-2</v>
      </c>
      <c r="W758" s="17">
        <v>3.003555150030501E-2</v>
      </c>
      <c r="X758" s="17">
        <v>2.3464217148178139E-2</v>
      </c>
      <c r="Y758" s="17">
        <v>1.4545869758728489E-2</v>
      </c>
      <c r="AA758" s="17">
        <v>3.6427185543632889E-3</v>
      </c>
      <c r="AB758" s="17">
        <v>2.0374486149760739E-2</v>
      </c>
      <c r="AC758" s="17">
        <v>1.274460996361663E-2</v>
      </c>
      <c r="AD758" s="17">
        <v>3.1271576645559247E-2</v>
      </c>
      <c r="AE758" s="17">
        <v>1.111476792024575E-2</v>
      </c>
      <c r="AF758" s="17">
        <v>0</v>
      </c>
      <c r="AG758" s="17">
        <v>9.0661920429189857E-2</v>
      </c>
      <c r="AH758" s="17">
        <v>8.7840173638441113E-2</v>
      </c>
      <c r="AI758" s="17">
        <v>9.4429062786752088E-3</v>
      </c>
    </row>
    <row r="760" spans="2:35" ht="96" x14ac:dyDescent="0.2">
      <c r="B760" s="14" t="s">
        <v>294</v>
      </c>
    </row>
    <row r="761" spans="2:35" ht="16" x14ac:dyDescent="0.2">
      <c r="B761" s="15" t="s">
        <v>16</v>
      </c>
    </row>
    <row r="762" spans="2:35" ht="16" x14ac:dyDescent="0.2">
      <c r="B762" s="16" t="s">
        <v>179</v>
      </c>
      <c r="C762" s="17">
        <v>0.39344737611641251</v>
      </c>
      <c r="D762" s="17">
        <v>0.33114413239893642</v>
      </c>
      <c r="E762" s="17">
        <v>0.37983492768819882</v>
      </c>
      <c r="F762" s="17">
        <v>0.35954193836251253</v>
      </c>
      <c r="G762" s="17">
        <v>0.38911313540529091</v>
      </c>
      <c r="H762" s="17">
        <v>0.47107541827967953</v>
      </c>
      <c r="I762" s="17">
        <v>0.42486009637428263</v>
      </c>
      <c r="K762" s="17">
        <v>0.39126563472819909</v>
      </c>
      <c r="L762" s="17">
        <v>0.3954090106656778</v>
      </c>
      <c r="N762" s="17">
        <v>0.41944856311172518</v>
      </c>
      <c r="O762" s="17">
        <v>0.34687393442261988</v>
      </c>
      <c r="P762" s="17">
        <v>0.45805396073636251</v>
      </c>
      <c r="Q762" s="17">
        <v>0.29191275592037819</v>
      </c>
      <c r="R762" s="17">
        <v>0.42712192646556491</v>
      </c>
      <c r="S762" s="17">
        <v>0.37604909753122501</v>
      </c>
      <c r="T762" s="17">
        <v>0.33739528700339089</v>
      </c>
      <c r="U762" s="17">
        <v>0.33432666389848459</v>
      </c>
      <c r="V762" s="17">
        <v>0.37677484866528038</v>
      </c>
      <c r="W762" s="17">
        <v>0.41571799793038999</v>
      </c>
      <c r="X762" s="17">
        <v>0.40330887855411318</v>
      </c>
      <c r="Y762" s="17">
        <v>0.45400289498794122</v>
      </c>
      <c r="AA762" s="17">
        <v>0.39335040951661099</v>
      </c>
      <c r="AB762" s="17">
        <v>0.39418450510615061</v>
      </c>
      <c r="AC762" s="17">
        <v>0.43902798329582782</v>
      </c>
      <c r="AD762" s="17">
        <v>0.37799848341160508</v>
      </c>
      <c r="AE762" s="17">
        <v>0.43140680675366128</v>
      </c>
      <c r="AF762" s="17">
        <v>0.47238524808708848</v>
      </c>
      <c r="AG762" s="17">
        <v>0.29469455851827719</v>
      </c>
      <c r="AH762" s="17">
        <v>0.32267746740455377</v>
      </c>
      <c r="AI762" s="17">
        <v>0.39061569195514062</v>
      </c>
    </row>
    <row r="763" spans="2:35" ht="16" x14ac:dyDescent="0.2">
      <c r="B763" s="16" t="s">
        <v>180</v>
      </c>
      <c r="C763" s="17">
        <v>0.38504917440559822</v>
      </c>
      <c r="D763" s="17">
        <v>0.30916200875074312</v>
      </c>
      <c r="E763" s="17">
        <v>0.38785478718721489</v>
      </c>
      <c r="F763" s="17">
        <v>0.39874868837552241</v>
      </c>
      <c r="G763" s="17">
        <v>0.39054596275550729</v>
      </c>
      <c r="H763" s="17">
        <v>0.38559452416724987</v>
      </c>
      <c r="I763" s="17">
        <v>0.41707513959622722</v>
      </c>
      <c r="K763" s="17">
        <v>0.39507947657602771</v>
      </c>
      <c r="L763" s="17">
        <v>0.37411016482479631</v>
      </c>
      <c r="N763" s="17">
        <v>0.40134961911403838</v>
      </c>
      <c r="O763" s="17">
        <v>0.48304418831767049</v>
      </c>
      <c r="P763" s="17">
        <v>0.29503036156593931</v>
      </c>
      <c r="Q763" s="17">
        <v>0.40209966320445478</v>
      </c>
      <c r="R763" s="17">
        <v>0.37943131829429849</v>
      </c>
      <c r="S763" s="17">
        <v>0.38380265285993681</v>
      </c>
      <c r="T763" s="17">
        <v>0.40408543557649479</v>
      </c>
      <c r="U763" s="17">
        <v>0.36312488864083459</v>
      </c>
      <c r="V763" s="17">
        <v>0.40263815994248742</v>
      </c>
      <c r="W763" s="17">
        <v>0.36054766549452377</v>
      </c>
      <c r="X763" s="17">
        <v>0.40640507680182691</v>
      </c>
      <c r="Y763" s="17">
        <v>0.38285975708053649</v>
      </c>
      <c r="AA763" s="17">
        <v>0.44605211312051779</v>
      </c>
      <c r="AB763" s="17">
        <v>0.39508811882329642</v>
      </c>
      <c r="AC763" s="17">
        <v>0.38049657131572701</v>
      </c>
      <c r="AD763" s="17">
        <v>0.35838539155824661</v>
      </c>
      <c r="AE763" s="17">
        <v>0.40075858840598222</v>
      </c>
      <c r="AF763" s="17">
        <v>0.37576249016134661</v>
      </c>
      <c r="AG763" s="17">
        <v>0.29443549597182239</v>
      </c>
      <c r="AH763" s="17">
        <v>0.38463425550273828</v>
      </c>
      <c r="AI763" s="17">
        <v>0.32002222284726761</v>
      </c>
    </row>
    <row r="764" spans="2:35" ht="16" x14ac:dyDescent="0.2">
      <c r="B764" s="16" t="s">
        <v>181</v>
      </c>
      <c r="C764" s="17">
        <v>0.14836002218059791</v>
      </c>
      <c r="D764" s="17">
        <v>0.2184480404111612</v>
      </c>
      <c r="E764" s="17">
        <v>0.1649224887360024</v>
      </c>
      <c r="F764" s="17">
        <v>0.15791690538080591</v>
      </c>
      <c r="G764" s="17">
        <v>0.15908889678127891</v>
      </c>
      <c r="H764" s="17">
        <v>0.1091986440379539</v>
      </c>
      <c r="I764" s="17">
        <v>9.8223562926792365E-2</v>
      </c>
      <c r="K764" s="17">
        <v>0.1463988136260756</v>
      </c>
      <c r="L764" s="17">
        <v>0.15115203543336639</v>
      </c>
      <c r="N764" s="17">
        <v>9.4950149852823851E-2</v>
      </c>
      <c r="O764" s="17">
        <v>0.13444122337890621</v>
      </c>
      <c r="P764" s="17">
        <v>0.15803460228612551</v>
      </c>
      <c r="Q764" s="17">
        <v>0.18592032766561509</v>
      </c>
      <c r="R764" s="17">
        <v>0.1104975424277487</v>
      </c>
      <c r="S764" s="17">
        <v>0.15057533535610479</v>
      </c>
      <c r="T764" s="17">
        <v>0.1703104892770127</v>
      </c>
      <c r="U764" s="17">
        <v>0.19682750113452821</v>
      </c>
      <c r="V764" s="17">
        <v>0.15768584573335881</v>
      </c>
      <c r="W764" s="17">
        <v>0.16758205309418561</v>
      </c>
      <c r="X764" s="17">
        <v>0.13276626519795071</v>
      </c>
      <c r="Y764" s="17">
        <v>0.13455697981619569</v>
      </c>
      <c r="AA764" s="17">
        <v>0.10675929283116301</v>
      </c>
      <c r="AB764" s="17">
        <v>0.14894159978466939</v>
      </c>
      <c r="AC764" s="17">
        <v>0.1469366858841008</v>
      </c>
      <c r="AD764" s="17">
        <v>0.1794754221451538</v>
      </c>
      <c r="AE764" s="17">
        <v>0.12291222922978599</v>
      </c>
      <c r="AF764" s="17">
        <v>0.11841660181341281</v>
      </c>
      <c r="AG764" s="17">
        <v>0.2323298528298143</v>
      </c>
      <c r="AH764" s="17">
        <v>0.14845173535198539</v>
      </c>
      <c r="AI764" s="17">
        <v>0.2007818695878861</v>
      </c>
    </row>
    <row r="765" spans="2:35" ht="16" x14ac:dyDescent="0.2">
      <c r="B765" s="16" t="s">
        <v>182</v>
      </c>
      <c r="C765" s="17">
        <v>2.8392615271924111E-2</v>
      </c>
      <c r="D765" s="17">
        <v>6.775759159652639E-2</v>
      </c>
      <c r="E765" s="17">
        <v>3.9309985282499078E-2</v>
      </c>
      <c r="F765" s="17">
        <v>2.4679266862913701E-2</v>
      </c>
      <c r="G765" s="17">
        <v>2.353067741335774E-2</v>
      </c>
      <c r="H765" s="17">
        <v>1.309321977743059E-2</v>
      </c>
      <c r="I765" s="17">
        <v>1.0674547383599039E-2</v>
      </c>
      <c r="K765" s="17">
        <v>2.9664140891170209E-2</v>
      </c>
      <c r="L765" s="17">
        <v>2.7317434161628001E-2</v>
      </c>
      <c r="N765" s="17">
        <v>3.019733498980607E-2</v>
      </c>
      <c r="O765" s="17">
        <v>1.473862971969188E-2</v>
      </c>
      <c r="P765" s="17">
        <v>3.0791279449893998E-2</v>
      </c>
      <c r="Q765" s="17">
        <v>6.1941090519148263E-2</v>
      </c>
      <c r="R765" s="17">
        <v>2.615149152171628E-2</v>
      </c>
      <c r="S765" s="17">
        <v>3.5789100279783277E-2</v>
      </c>
      <c r="T765" s="17">
        <v>2.7947542059808841E-2</v>
      </c>
      <c r="U765" s="17">
        <v>5.4563100200353848E-2</v>
      </c>
      <c r="V765" s="17">
        <v>2.0843141889467641E-2</v>
      </c>
      <c r="W765" s="17">
        <v>2.5783722042111261E-2</v>
      </c>
      <c r="X765" s="17">
        <v>6.5650981981103858E-3</v>
      </c>
      <c r="Y765" s="17">
        <v>2.0120247724700641E-2</v>
      </c>
      <c r="AA765" s="17">
        <v>3.2040297261189628E-2</v>
      </c>
      <c r="AB765" s="17">
        <v>2.5131952664786461E-2</v>
      </c>
      <c r="AC765" s="17">
        <v>2.6864466718177198E-2</v>
      </c>
      <c r="AD765" s="17">
        <v>2.0134417463489752E-2</v>
      </c>
      <c r="AE765" s="17">
        <v>1.7540085242394549E-2</v>
      </c>
      <c r="AF765" s="17">
        <v>1.6475637134443291E-2</v>
      </c>
      <c r="AG765" s="17">
        <v>6.4777386930070152E-2</v>
      </c>
      <c r="AH765" s="17">
        <v>2.8772934901194518E-2</v>
      </c>
      <c r="AI765" s="17">
        <v>6.0303618095552347E-2</v>
      </c>
    </row>
    <row r="766" spans="2:35" ht="16" x14ac:dyDescent="0.2">
      <c r="B766" s="16" t="s">
        <v>183</v>
      </c>
      <c r="C766" s="17">
        <v>1.018990415603358E-2</v>
      </c>
      <c r="D766" s="17">
        <v>2.699446362075256E-2</v>
      </c>
      <c r="E766" s="17">
        <v>1.222294942469182E-2</v>
      </c>
      <c r="F766" s="17">
        <v>1.4220395826872239E-2</v>
      </c>
      <c r="G766" s="17">
        <v>1.136841802147648E-2</v>
      </c>
      <c r="H766" s="17">
        <v>0</v>
      </c>
      <c r="I766" s="17">
        <v>0</v>
      </c>
      <c r="K766" s="17">
        <v>1.05310124624116E-2</v>
      </c>
      <c r="L766" s="17">
        <v>9.9166491708206871E-3</v>
      </c>
      <c r="N766" s="17">
        <v>2.3323456077586041E-2</v>
      </c>
      <c r="O766" s="17">
        <v>0</v>
      </c>
      <c r="P766" s="17">
        <v>2.857653629290919E-2</v>
      </c>
      <c r="Q766" s="17">
        <v>1.1695959812799309E-2</v>
      </c>
      <c r="R766" s="17">
        <v>1.3550872413757079E-2</v>
      </c>
      <c r="S766" s="17">
        <v>5.4415473547684548E-3</v>
      </c>
      <c r="T766" s="17">
        <v>1.9558516743947499E-2</v>
      </c>
      <c r="U766" s="17">
        <v>5.3214417021830232E-3</v>
      </c>
      <c r="V766" s="17">
        <v>1.0328786478791371E-2</v>
      </c>
      <c r="W766" s="17">
        <v>7.5481059906789541E-3</v>
      </c>
      <c r="X766" s="17">
        <v>0</v>
      </c>
      <c r="Y766" s="17">
        <v>0</v>
      </c>
      <c r="AA766" s="17">
        <v>1.020980148661331E-2</v>
      </c>
      <c r="AB766" s="17">
        <v>7.6752136603232693E-3</v>
      </c>
      <c r="AC766" s="17">
        <v>0</v>
      </c>
      <c r="AD766" s="17">
        <v>1.2003854143777229E-2</v>
      </c>
      <c r="AE766" s="17">
        <v>1.021692288911418E-2</v>
      </c>
      <c r="AF766" s="17">
        <v>1.6960022803709091E-2</v>
      </c>
      <c r="AG766" s="17">
        <v>1.37414056281186E-2</v>
      </c>
      <c r="AH766" s="17">
        <v>1.168259158695511E-2</v>
      </c>
      <c r="AI766" s="17">
        <v>1.8072207716432882E-2</v>
      </c>
    </row>
    <row r="767" spans="2:35" ht="16" x14ac:dyDescent="0.2">
      <c r="B767" s="16" t="s">
        <v>75</v>
      </c>
      <c r="C767" s="17">
        <v>3.4560907869433513E-2</v>
      </c>
      <c r="D767" s="17">
        <v>4.6493763221880369E-2</v>
      </c>
      <c r="E767" s="17">
        <v>1.5854861681392982E-2</v>
      </c>
      <c r="F767" s="17">
        <v>4.4892805191373383E-2</v>
      </c>
      <c r="G767" s="17">
        <v>2.6352909623088651E-2</v>
      </c>
      <c r="H767" s="17">
        <v>2.1038193737686131E-2</v>
      </c>
      <c r="I767" s="17">
        <v>4.9166653719098882E-2</v>
      </c>
      <c r="K767" s="17">
        <v>2.706092171611588E-2</v>
      </c>
      <c r="L767" s="17">
        <v>4.2094705743710922E-2</v>
      </c>
      <c r="N767" s="17">
        <v>3.073087685402013E-2</v>
      </c>
      <c r="O767" s="17">
        <v>2.0902024161111709E-2</v>
      </c>
      <c r="P767" s="17">
        <v>2.9513259668769609E-2</v>
      </c>
      <c r="Q767" s="17">
        <v>4.6430202877604541E-2</v>
      </c>
      <c r="R767" s="17">
        <v>4.3246848876914643E-2</v>
      </c>
      <c r="S767" s="17">
        <v>4.8342266618181508E-2</v>
      </c>
      <c r="T767" s="17">
        <v>4.0702729339345323E-2</v>
      </c>
      <c r="U767" s="17">
        <v>4.5836404423615723E-2</v>
      </c>
      <c r="V767" s="17">
        <v>3.172921729061421E-2</v>
      </c>
      <c r="W767" s="17">
        <v>2.2820455448110458E-2</v>
      </c>
      <c r="X767" s="17">
        <v>5.095468124799879E-2</v>
      </c>
      <c r="Y767" s="17">
        <v>8.4601203906258509E-3</v>
      </c>
      <c r="AA767" s="17">
        <v>1.158808578390522E-2</v>
      </c>
      <c r="AB767" s="17">
        <v>2.8978609960773831E-2</v>
      </c>
      <c r="AC767" s="17">
        <v>6.674292786167161E-3</v>
      </c>
      <c r="AD767" s="17">
        <v>5.2002431277727697E-2</v>
      </c>
      <c r="AE767" s="17">
        <v>1.7165367479061611E-2</v>
      </c>
      <c r="AF767" s="17">
        <v>0</v>
      </c>
      <c r="AG767" s="17">
        <v>0.10002130012189719</v>
      </c>
      <c r="AH767" s="17">
        <v>0.1037810152525728</v>
      </c>
      <c r="AI767" s="17">
        <v>1.020438979772033E-2</v>
      </c>
    </row>
    <row r="769" spans="2:35" ht="80" x14ac:dyDescent="0.2">
      <c r="B769" s="14" t="s">
        <v>295</v>
      </c>
    </row>
    <row r="770" spans="2:35" ht="16" x14ac:dyDescent="0.2">
      <c r="B770" s="15" t="s">
        <v>16</v>
      </c>
    </row>
    <row r="771" spans="2:35" ht="16" x14ac:dyDescent="0.2">
      <c r="B771" s="16" t="s">
        <v>179</v>
      </c>
      <c r="C771" s="17">
        <v>0.45405718191029532</v>
      </c>
      <c r="D771" s="17">
        <v>0.33393746004704922</v>
      </c>
      <c r="E771" s="17">
        <v>0.38057847675600548</v>
      </c>
      <c r="F771" s="17">
        <v>0.40042538555408969</v>
      </c>
      <c r="G771" s="17">
        <v>0.44894550574003472</v>
      </c>
      <c r="H771" s="17">
        <v>0.57289197294433702</v>
      </c>
      <c r="I771" s="17">
        <v>0.56134870629580691</v>
      </c>
      <c r="K771" s="17">
        <v>0.45267894116757251</v>
      </c>
      <c r="L771" s="17">
        <v>0.45301660713098302</v>
      </c>
      <c r="N771" s="17">
        <v>0.51999105236799925</v>
      </c>
      <c r="O771" s="17">
        <v>0.45683119128117999</v>
      </c>
      <c r="P771" s="17">
        <v>0.49412812086912988</v>
      </c>
      <c r="Q771" s="17">
        <v>0.37965647840075317</v>
      </c>
      <c r="R771" s="17">
        <v>0.48470025258523602</v>
      </c>
      <c r="S771" s="17">
        <v>0.37841992678777803</v>
      </c>
      <c r="T771" s="17">
        <v>0.41692582032330422</v>
      </c>
      <c r="U771" s="17">
        <v>0.41889627392496798</v>
      </c>
      <c r="V771" s="17">
        <v>0.40034210966448608</v>
      </c>
      <c r="W771" s="17">
        <v>0.47592949250036559</v>
      </c>
      <c r="X771" s="17">
        <v>0.50629399219140037</v>
      </c>
      <c r="Y771" s="17">
        <v>0.49731774562362502</v>
      </c>
      <c r="AA771" s="17">
        <v>0.46667182431879412</v>
      </c>
      <c r="AB771" s="17">
        <v>0.41492613623611918</v>
      </c>
      <c r="AC771" s="17">
        <v>0.48151489498141398</v>
      </c>
      <c r="AD771" s="17">
        <v>0.44942797325915829</v>
      </c>
      <c r="AE771" s="17">
        <v>0.51370483867702299</v>
      </c>
      <c r="AF771" s="17">
        <v>0.54251272587546118</v>
      </c>
      <c r="AG771" s="17">
        <v>0.43209123955785889</v>
      </c>
      <c r="AH771" s="17">
        <v>0.34052480274867047</v>
      </c>
      <c r="AI771" s="17">
        <v>0.42896075537733358</v>
      </c>
    </row>
    <row r="772" spans="2:35" ht="16" x14ac:dyDescent="0.2">
      <c r="B772" s="16" t="s">
        <v>180</v>
      </c>
      <c r="C772" s="17">
        <v>0.3211601052389717</v>
      </c>
      <c r="D772" s="17">
        <v>0.34487154820902388</v>
      </c>
      <c r="E772" s="17">
        <v>0.3316075886789161</v>
      </c>
      <c r="F772" s="17">
        <v>0.3067461291086887</v>
      </c>
      <c r="G772" s="17">
        <v>0.32782815161226531</v>
      </c>
      <c r="H772" s="17">
        <v>0.30374985614497668</v>
      </c>
      <c r="I772" s="17">
        <v>0.31488142336036101</v>
      </c>
      <c r="K772" s="17">
        <v>0.32334301831303469</v>
      </c>
      <c r="L772" s="17">
        <v>0.32008810251820408</v>
      </c>
      <c r="N772" s="17">
        <v>0.31715741788891499</v>
      </c>
      <c r="O772" s="17">
        <v>0.40081251307086518</v>
      </c>
      <c r="P772" s="17">
        <v>0.27941803017172218</v>
      </c>
      <c r="Q772" s="17">
        <v>0.36081031178051559</v>
      </c>
      <c r="R772" s="17">
        <v>0.28865420358719801</v>
      </c>
      <c r="S772" s="17">
        <v>0.36256463474740191</v>
      </c>
      <c r="T772" s="17">
        <v>0.33570458741537468</v>
      </c>
      <c r="U772" s="17">
        <v>0.30958849817171852</v>
      </c>
      <c r="V772" s="17">
        <v>0.34586781004839462</v>
      </c>
      <c r="W772" s="17">
        <v>0.31502944389669407</v>
      </c>
      <c r="X772" s="17">
        <v>0.25943247214727583</v>
      </c>
      <c r="Y772" s="17">
        <v>0.33273232907352979</v>
      </c>
      <c r="AA772" s="17">
        <v>0.33996076921666712</v>
      </c>
      <c r="AB772" s="17">
        <v>0.33331612910533959</v>
      </c>
      <c r="AC772" s="17">
        <v>0.36934658424779881</v>
      </c>
      <c r="AD772" s="17">
        <v>0.33371448838038492</v>
      </c>
      <c r="AE772" s="17">
        <v>0.30403278097325942</v>
      </c>
      <c r="AF772" s="17">
        <v>0.30476885245189511</v>
      </c>
      <c r="AG772" s="17">
        <v>0.2218797173108335</v>
      </c>
      <c r="AH772" s="17">
        <v>0.32190962384641469</v>
      </c>
      <c r="AI772" s="17">
        <v>0.3520887088989797</v>
      </c>
    </row>
    <row r="773" spans="2:35" ht="16" x14ac:dyDescent="0.2">
      <c r="B773" s="16" t="s">
        <v>181</v>
      </c>
      <c r="C773" s="17">
        <v>0.14664599994631</v>
      </c>
      <c r="D773" s="17">
        <v>0.18995136449555891</v>
      </c>
      <c r="E773" s="17">
        <v>0.1899839011503561</v>
      </c>
      <c r="F773" s="17">
        <v>0.1803079709446207</v>
      </c>
      <c r="G773" s="17">
        <v>0.1615410923745598</v>
      </c>
      <c r="H773" s="17">
        <v>9.2730502169324977E-2</v>
      </c>
      <c r="I773" s="17">
        <v>7.9473680957709528E-2</v>
      </c>
      <c r="K773" s="17">
        <v>0.15333297133535459</v>
      </c>
      <c r="L773" s="17">
        <v>0.1409758479975417</v>
      </c>
      <c r="N773" s="17">
        <v>0.12124325437001229</v>
      </c>
      <c r="O773" s="17">
        <v>9.078062214528837E-2</v>
      </c>
      <c r="P773" s="17">
        <v>0.15575823276434239</v>
      </c>
      <c r="Q773" s="17">
        <v>0.17614422916745071</v>
      </c>
      <c r="R773" s="17">
        <v>0.14450220772623951</v>
      </c>
      <c r="S773" s="17">
        <v>0.14263018436174069</v>
      </c>
      <c r="T773" s="17">
        <v>0.15869489307533041</v>
      </c>
      <c r="U773" s="17">
        <v>0.16968891028767591</v>
      </c>
      <c r="V773" s="17">
        <v>0.17897046747010961</v>
      </c>
      <c r="W773" s="17">
        <v>0.13347017305455819</v>
      </c>
      <c r="X773" s="17">
        <v>0.13967367798463379</v>
      </c>
      <c r="Y773" s="17">
        <v>0.1211393216670018</v>
      </c>
      <c r="AA773" s="17">
        <v>0.1229022755922296</v>
      </c>
      <c r="AB773" s="17">
        <v>0.16798899995655359</v>
      </c>
      <c r="AC773" s="17">
        <v>0.10948114182970541</v>
      </c>
      <c r="AD773" s="17">
        <v>0.113214059810634</v>
      </c>
      <c r="AE773" s="17">
        <v>0.1296432610997805</v>
      </c>
      <c r="AF773" s="17">
        <v>0.11767097108426181</v>
      </c>
      <c r="AG773" s="17">
        <v>0.2151610030443889</v>
      </c>
      <c r="AH773" s="17">
        <v>0.20159201402675561</v>
      </c>
      <c r="AI773" s="17">
        <v>0.1718054616308598</v>
      </c>
    </row>
    <row r="774" spans="2:35" ht="16" x14ac:dyDescent="0.2">
      <c r="B774" s="16" t="s">
        <v>182</v>
      </c>
      <c r="C774" s="17">
        <v>3.4341580903164227E-2</v>
      </c>
      <c r="D774" s="17">
        <v>7.4203678766140285E-2</v>
      </c>
      <c r="E774" s="17">
        <v>6.2115997188888952E-2</v>
      </c>
      <c r="F774" s="17">
        <v>3.8651781619878797E-2</v>
      </c>
      <c r="G774" s="17">
        <v>2.0847921305639928E-2</v>
      </c>
      <c r="H774" s="17">
        <v>1.3117360474439749E-2</v>
      </c>
      <c r="I774" s="17">
        <v>7.1176701886786443E-3</v>
      </c>
      <c r="K774" s="17">
        <v>4.0183889519734603E-2</v>
      </c>
      <c r="L774" s="17">
        <v>2.8834372093101059E-2</v>
      </c>
      <c r="N774" s="17">
        <v>1.200836036926122E-2</v>
      </c>
      <c r="O774" s="17">
        <v>1.5860462515465631E-2</v>
      </c>
      <c r="P774" s="17">
        <v>2.164732108545332E-3</v>
      </c>
      <c r="Q774" s="17">
        <v>2.4779805221788319E-2</v>
      </c>
      <c r="R774" s="17">
        <v>3.8948327587374619E-2</v>
      </c>
      <c r="S774" s="17">
        <v>5.0870083698233197E-2</v>
      </c>
      <c r="T774" s="17">
        <v>4.832732949712791E-2</v>
      </c>
      <c r="U774" s="17">
        <v>5.1162110001205109E-2</v>
      </c>
      <c r="V774" s="17">
        <v>3.9053002388479433E-2</v>
      </c>
      <c r="W774" s="17">
        <v>2.9689488276827089E-2</v>
      </c>
      <c r="X774" s="17">
        <v>4.9462822401278639E-2</v>
      </c>
      <c r="Y774" s="17">
        <v>2.2834044496969089E-2</v>
      </c>
      <c r="AA774" s="17">
        <v>3.6400496156937301E-2</v>
      </c>
      <c r="AB774" s="17">
        <v>3.7279910863139053E-2</v>
      </c>
      <c r="AC774" s="17">
        <v>2.6912768977465199E-2</v>
      </c>
      <c r="AD774" s="17">
        <v>4.7581072115389401E-2</v>
      </c>
      <c r="AE774" s="17">
        <v>2.7464564445611479E-2</v>
      </c>
      <c r="AF774" s="17">
        <v>1.8087427784673059E-2</v>
      </c>
      <c r="AG774" s="17">
        <v>4.1268259999333243E-2</v>
      </c>
      <c r="AH774" s="17">
        <v>2.935992399043293E-2</v>
      </c>
      <c r="AI774" s="17">
        <v>3.7506277365833451E-2</v>
      </c>
    </row>
    <row r="775" spans="2:35" ht="16" x14ac:dyDescent="0.2">
      <c r="B775" s="16" t="s">
        <v>183</v>
      </c>
      <c r="C775" s="17">
        <v>1.2856853668046659E-2</v>
      </c>
      <c r="D775" s="17">
        <v>1.6894094020282479E-2</v>
      </c>
      <c r="E775" s="17">
        <v>1.819840001461866E-2</v>
      </c>
      <c r="F775" s="17">
        <v>2.92580526775599E-2</v>
      </c>
      <c r="G775" s="17">
        <v>1.4274924457232101E-2</v>
      </c>
      <c r="H775" s="17">
        <v>0</v>
      </c>
      <c r="I775" s="17">
        <v>0</v>
      </c>
      <c r="K775" s="17">
        <v>1.3016403494054011E-2</v>
      </c>
      <c r="L775" s="17">
        <v>1.277677394631007E-2</v>
      </c>
      <c r="N775" s="17">
        <v>1.220975525238723E-2</v>
      </c>
      <c r="O775" s="17">
        <v>0</v>
      </c>
      <c r="P775" s="17">
        <v>3.9017624417490633E-2</v>
      </c>
      <c r="Q775" s="17">
        <v>0</v>
      </c>
      <c r="R775" s="17">
        <v>8.8424095100942159E-3</v>
      </c>
      <c r="S775" s="17">
        <v>2.970552454135943E-2</v>
      </c>
      <c r="T775" s="17">
        <v>6.8122943455555893E-3</v>
      </c>
      <c r="U775" s="17">
        <v>1.5864224558213069E-2</v>
      </c>
      <c r="V775" s="17">
        <v>1.461190123888516E-2</v>
      </c>
      <c r="W775" s="17">
        <v>3.7914502598878509E-3</v>
      </c>
      <c r="X775" s="17">
        <v>1.2386222002750099E-2</v>
      </c>
      <c r="Y775" s="17">
        <v>1.143068938014573E-2</v>
      </c>
      <c r="AA775" s="17">
        <v>1.7945505044520482E-2</v>
      </c>
      <c r="AB775" s="17">
        <v>1.5476719506439611E-2</v>
      </c>
      <c r="AC775" s="17">
        <v>6.0703171774494731E-3</v>
      </c>
      <c r="AD775" s="17">
        <v>1.6040703692296029E-2</v>
      </c>
      <c r="AE775" s="17">
        <v>1.0729322306248901E-2</v>
      </c>
      <c r="AF775" s="17">
        <v>1.6960022803709091E-2</v>
      </c>
      <c r="AG775" s="17">
        <v>6.5135310330958233E-3</v>
      </c>
      <c r="AH775" s="17">
        <v>1.18078399951538E-2</v>
      </c>
      <c r="AI775" s="17">
        <v>9.6387967269931148E-3</v>
      </c>
    </row>
    <row r="776" spans="2:35" ht="16" x14ac:dyDescent="0.2">
      <c r="B776" s="16" t="s">
        <v>75</v>
      </c>
      <c r="C776" s="17">
        <v>3.0938278333211961E-2</v>
      </c>
      <c r="D776" s="17">
        <v>4.0141854461945202E-2</v>
      </c>
      <c r="E776" s="17">
        <v>1.7515636211214661E-2</v>
      </c>
      <c r="F776" s="17">
        <v>4.4610680095162211E-2</v>
      </c>
      <c r="G776" s="17">
        <v>2.6562404510268329E-2</v>
      </c>
      <c r="H776" s="17">
        <v>1.751030826692147E-2</v>
      </c>
      <c r="I776" s="17">
        <v>3.7178519197443999E-2</v>
      </c>
      <c r="K776" s="17">
        <v>1.7444776170249629E-2</v>
      </c>
      <c r="L776" s="17">
        <v>4.4308296313860122E-2</v>
      </c>
      <c r="N776" s="17">
        <v>1.7390159751424911E-2</v>
      </c>
      <c r="O776" s="17">
        <v>3.5715210987200902E-2</v>
      </c>
      <c r="P776" s="17">
        <v>2.9513259668769609E-2</v>
      </c>
      <c r="Q776" s="17">
        <v>5.8609175429492448E-2</v>
      </c>
      <c r="R776" s="17">
        <v>3.4352599003857689E-2</v>
      </c>
      <c r="S776" s="17">
        <v>3.5809645863486547E-2</v>
      </c>
      <c r="T776" s="17">
        <v>3.3535075343307193E-2</v>
      </c>
      <c r="U776" s="17">
        <v>3.4799983056219487E-2</v>
      </c>
      <c r="V776" s="17">
        <v>2.1154709189644749E-2</v>
      </c>
      <c r="W776" s="17">
        <v>4.2089952011667091E-2</v>
      </c>
      <c r="X776" s="17">
        <v>3.2750813272661189E-2</v>
      </c>
      <c r="Y776" s="17">
        <v>1.4545869758728489E-2</v>
      </c>
      <c r="AA776" s="17">
        <v>1.6119129670851291E-2</v>
      </c>
      <c r="AB776" s="17">
        <v>3.1012104332408919E-2</v>
      </c>
      <c r="AC776" s="17">
        <v>6.674292786167161E-3</v>
      </c>
      <c r="AD776" s="17">
        <v>4.0021702742137441E-2</v>
      </c>
      <c r="AE776" s="17">
        <v>1.4425232498076561E-2</v>
      </c>
      <c r="AF776" s="17">
        <v>0</v>
      </c>
      <c r="AG776" s="17">
        <v>8.3086249054489719E-2</v>
      </c>
      <c r="AH776" s="17">
        <v>9.4805795392572514E-2</v>
      </c>
      <c r="AI776" s="17">
        <v>0</v>
      </c>
    </row>
    <row r="778" spans="2:35" ht="112" x14ac:dyDescent="0.2">
      <c r="B778" s="14" t="s">
        <v>296</v>
      </c>
    </row>
    <row r="779" spans="2:35" ht="16" x14ac:dyDescent="0.2">
      <c r="B779" s="15" t="s">
        <v>16</v>
      </c>
    </row>
    <row r="780" spans="2:35" ht="16" x14ac:dyDescent="0.2">
      <c r="B780" s="16" t="s">
        <v>297</v>
      </c>
      <c r="C780" s="17">
        <v>0.140073224423124</v>
      </c>
      <c r="D780" s="17">
        <v>0.1759642040509462</v>
      </c>
      <c r="E780" s="17">
        <v>0.14481984109138049</v>
      </c>
      <c r="F780" s="17">
        <v>0.17618845850005099</v>
      </c>
      <c r="G780" s="17">
        <v>0.15275895470682749</v>
      </c>
      <c r="H780" s="17">
        <v>0.1014646167412151</v>
      </c>
      <c r="I780" s="17">
        <v>9.8666966599134889E-2</v>
      </c>
      <c r="K780" s="17">
        <v>0.14516639383284519</v>
      </c>
      <c r="L780" s="17">
        <v>0.13343811231447311</v>
      </c>
      <c r="N780" s="17">
        <v>0.15822033877153011</v>
      </c>
      <c r="O780" s="17">
        <v>9.6798789089639001E-2</v>
      </c>
      <c r="P780" s="17">
        <v>0.15165947765364701</v>
      </c>
      <c r="Q780" s="17">
        <v>0.1101233318187084</v>
      </c>
      <c r="R780" s="17">
        <v>0.15163250579661319</v>
      </c>
      <c r="S780" s="17">
        <v>0.1328677610970827</v>
      </c>
      <c r="T780" s="17">
        <v>0.14294108261664401</v>
      </c>
      <c r="U780" s="17">
        <v>0.1553833194160677</v>
      </c>
      <c r="V780" s="17">
        <v>0.14487760326063689</v>
      </c>
      <c r="W780" s="17">
        <v>0.1233478090066914</v>
      </c>
      <c r="X780" s="17">
        <v>0.12837855026101361</v>
      </c>
      <c r="Y780" s="17">
        <v>0.14493186876728889</v>
      </c>
      <c r="AA780" s="17">
        <v>0.1273264837351224</v>
      </c>
      <c r="AB780" s="17">
        <v>0.15859016705904769</v>
      </c>
      <c r="AC780" s="17">
        <v>0.145161377741404</v>
      </c>
      <c r="AD780" s="17">
        <v>0.12841385555983059</v>
      </c>
      <c r="AE780" s="17">
        <v>0.1515695785317783</v>
      </c>
      <c r="AF780" s="17">
        <v>0.18695843919619801</v>
      </c>
      <c r="AG780" s="17">
        <v>0.13639748810777749</v>
      </c>
      <c r="AH780" s="17">
        <v>0.10476481360918891</v>
      </c>
      <c r="AI780" s="17">
        <v>0.1045231627620415</v>
      </c>
    </row>
    <row r="781" spans="2:35" ht="16" x14ac:dyDescent="0.2">
      <c r="B781" s="16" t="s">
        <v>298</v>
      </c>
      <c r="C781" s="17">
        <v>0.2021426449915612</v>
      </c>
      <c r="D781" s="17">
        <v>0.25131770541258242</v>
      </c>
      <c r="E781" s="17">
        <v>0.29669149073358658</v>
      </c>
      <c r="F781" s="17">
        <v>0.2089555874853094</v>
      </c>
      <c r="G781" s="17">
        <v>0.18078176146582331</v>
      </c>
      <c r="H781" s="17">
        <v>0.172990144862746</v>
      </c>
      <c r="I781" s="17">
        <v>0.1243124778910638</v>
      </c>
      <c r="K781" s="17">
        <v>0.22188616412877291</v>
      </c>
      <c r="L781" s="17">
        <v>0.18231000539716671</v>
      </c>
      <c r="N781" s="17">
        <v>0.18432820422337609</v>
      </c>
      <c r="O781" s="17">
        <v>0.17962087410917921</v>
      </c>
      <c r="P781" s="17">
        <v>0.1952542258703833</v>
      </c>
      <c r="Q781" s="17">
        <v>0.23679941780970409</v>
      </c>
      <c r="R781" s="17">
        <v>0.18845621120443529</v>
      </c>
      <c r="S781" s="17">
        <v>0.19569432384034241</v>
      </c>
      <c r="T781" s="17">
        <v>0.21174415215357201</v>
      </c>
      <c r="U781" s="17">
        <v>0.27468958345578393</v>
      </c>
      <c r="V781" s="17">
        <v>0.23339312537742421</v>
      </c>
      <c r="W781" s="17">
        <v>0.18905598275033661</v>
      </c>
      <c r="X781" s="17">
        <v>0.14371616706134921</v>
      </c>
      <c r="Y781" s="17">
        <v>0.1802528029907883</v>
      </c>
      <c r="AA781" s="17">
        <v>0.17956069586527409</v>
      </c>
      <c r="AB781" s="17">
        <v>0.23928701330542479</v>
      </c>
      <c r="AC781" s="17">
        <v>0.14441916378953551</v>
      </c>
      <c r="AD781" s="17">
        <v>0.26696220590163378</v>
      </c>
      <c r="AE781" s="17">
        <v>0.21290642020516681</v>
      </c>
      <c r="AF781" s="17">
        <v>0.14653162662009789</v>
      </c>
      <c r="AG781" s="17">
        <v>0.1254857098304531</v>
      </c>
      <c r="AH781" s="17">
        <v>0.17492656010867341</v>
      </c>
      <c r="AI781" s="17">
        <v>0.18218942044568129</v>
      </c>
    </row>
    <row r="782" spans="2:35" ht="16" x14ac:dyDescent="0.2">
      <c r="B782" s="16" t="s">
        <v>299</v>
      </c>
      <c r="C782" s="17">
        <v>0.25305860544779629</v>
      </c>
      <c r="D782" s="17">
        <v>0.26438532155008271</v>
      </c>
      <c r="E782" s="17">
        <v>0.27248229231242299</v>
      </c>
      <c r="F782" s="17">
        <v>0.3136269376687561</v>
      </c>
      <c r="G782" s="17">
        <v>0.2664133996608532</v>
      </c>
      <c r="H782" s="17">
        <v>0.25224799294416361</v>
      </c>
      <c r="I782" s="17">
        <v>0.17040021319010629</v>
      </c>
      <c r="K782" s="17">
        <v>0.23875080336610599</v>
      </c>
      <c r="L782" s="17">
        <v>0.26768183162389081</v>
      </c>
      <c r="N782" s="17">
        <v>0.25706887454470673</v>
      </c>
      <c r="O782" s="17">
        <v>0.29024622556993418</v>
      </c>
      <c r="P782" s="17">
        <v>0.28143035547090678</v>
      </c>
      <c r="Q782" s="17">
        <v>0.30398222863788471</v>
      </c>
      <c r="R782" s="17">
        <v>0.25160742626875171</v>
      </c>
      <c r="S782" s="17">
        <v>0.2292166597625066</v>
      </c>
      <c r="T782" s="17">
        <v>0.24668012366198711</v>
      </c>
      <c r="U782" s="17">
        <v>0.23748774446540899</v>
      </c>
      <c r="V782" s="17">
        <v>0.30870204615999269</v>
      </c>
      <c r="W782" s="17">
        <v>0.25696184977228148</v>
      </c>
      <c r="X782" s="17">
        <v>0.21675902357190141</v>
      </c>
      <c r="Y782" s="17">
        <v>0.18198666262961971</v>
      </c>
      <c r="AA782" s="17">
        <v>0.25289201608400402</v>
      </c>
      <c r="AB782" s="17">
        <v>0.28189171970901472</v>
      </c>
      <c r="AC782" s="17">
        <v>0.24186930206423429</v>
      </c>
      <c r="AD782" s="17">
        <v>0.23626742558837921</v>
      </c>
      <c r="AE782" s="17">
        <v>0.25049080174251093</v>
      </c>
      <c r="AF782" s="17">
        <v>0.26890753890529812</v>
      </c>
      <c r="AG782" s="17">
        <v>0.2449173117008332</v>
      </c>
      <c r="AH782" s="17">
        <v>0.19428496722649291</v>
      </c>
      <c r="AI782" s="17">
        <v>0.31090752746566508</v>
      </c>
    </row>
    <row r="783" spans="2:35" ht="16" x14ac:dyDescent="0.2">
      <c r="B783" s="16" t="s">
        <v>127</v>
      </c>
      <c r="C783" s="17">
        <v>0.16190065808874909</v>
      </c>
      <c r="D783" s="17">
        <v>0.12699070765999479</v>
      </c>
      <c r="E783" s="17">
        <v>0.16514997446088281</v>
      </c>
      <c r="F783" s="17">
        <v>0.14043435295140561</v>
      </c>
      <c r="G783" s="17">
        <v>0.20176572672589471</v>
      </c>
      <c r="H783" s="17">
        <v>0.1604648455955584</v>
      </c>
      <c r="I783" s="17">
        <v>0.1682782045295883</v>
      </c>
      <c r="K783" s="17">
        <v>0.17339870136123689</v>
      </c>
      <c r="L783" s="17">
        <v>0.15161853985457799</v>
      </c>
      <c r="N783" s="17">
        <v>0.16942692209045321</v>
      </c>
      <c r="O783" s="17">
        <v>0.19326651040164119</v>
      </c>
      <c r="P783" s="17">
        <v>0.1601258549361228</v>
      </c>
      <c r="Q783" s="17">
        <v>0.122809753456723</v>
      </c>
      <c r="R783" s="17">
        <v>0.17542300861163329</v>
      </c>
      <c r="S783" s="17">
        <v>0.15739835775624189</v>
      </c>
      <c r="T783" s="17">
        <v>0.17040941316765901</v>
      </c>
      <c r="U783" s="17">
        <v>0.12442269032352379</v>
      </c>
      <c r="V783" s="17">
        <v>0.1161334276407676</v>
      </c>
      <c r="W783" s="17">
        <v>0.18349664501230681</v>
      </c>
      <c r="X783" s="17">
        <v>0.18548194345673721</v>
      </c>
      <c r="Y783" s="17">
        <v>0.19970911129483329</v>
      </c>
      <c r="AA783" s="17">
        <v>0.1796524637980772</v>
      </c>
      <c r="AB783" s="17">
        <v>0.13972676287784291</v>
      </c>
      <c r="AC783" s="17">
        <v>0.21537013295019211</v>
      </c>
      <c r="AD783" s="17">
        <v>0.13937563649679069</v>
      </c>
      <c r="AE783" s="17">
        <v>0.1451148934030107</v>
      </c>
      <c r="AF783" s="17">
        <v>0.21043343717544291</v>
      </c>
      <c r="AG783" s="17">
        <v>0.18864390679659179</v>
      </c>
      <c r="AH783" s="17">
        <v>0.14804086696113611</v>
      </c>
      <c r="AI783" s="17">
        <v>0.21074012193545841</v>
      </c>
    </row>
    <row r="784" spans="2:35" ht="16" x14ac:dyDescent="0.2">
      <c r="B784" s="16" t="s">
        <v>87</v>
      </c>
      <c r="C784" s="17">
        <v>0.13805272802986801</v>
      </c>
      <c r="D784" s="17">
        <v>0.1079878850526525</v>
      </c>
      <c r="E784" s="17">
        <v>6.6883901037825683E-2</v>
      </c>
      <c r="F784" s="17">
        <v>7.028008677500687E-2</v>
      </c>
      <c r="G784" s="17">
        <v>0.128170726975638</v>
      </c>
      <c r="H784" s="17">
        <v>0.20145706972555091</v>
      </c>
      <c r="I784" s="17">
        <v>0.2362355614072596</v>
      </c>
      <c r="K784" s="17">
        <v>0.1396166442011956</v>
      </c>
      <c r="L784" s="17">
        <v>0.13733875069207691</v>
      </c>
      <c r="N784" s="17">
        <v>0.14584481629351451</v>
      </c>
      <c r="O784" s="17">
        <v>0.15847572460633619</v>
      </c>
      <c r="P784" s="17">
        <v>6.5983258663245795E-2</v>
      </c>
      <c r="Q784" s="17">
        <v>0.12481804718654051</v>
      </c>
      <c r="R784" s="17">
        <v>0.1233967918709071</v>
      </c>
      <c r="S784" s="17">
        <v>0.18572309961252051</v>
      </c>
      <c r="T784" s="17">
        <v>0.15891326202366179</v>
      </c>
      <c r="U784" s="17">
        <v>9.4792776558963746E-2</v>
      </c>
      <c r="V784" s="17">
        <v>0.11353964138177659</v>
      </c>
      <c r="W784" s="17">
        <v>0.13943855549506259</v>
      </c>
      <c r="X784" s="17">
        <v>0.185092843925689</v>
      </c>
      <c r="Y784" s="17">
        <v>0.16655576213968579</v>
      </c>
      <c r="AA784" s="17">
        <v>0.1483187690071274</v>
      </c>
      <c r="AB784" s="17">
        <v>9.9153053624028403E-2</v>
      </c>
      <c r="AC784" s="17">
        <v>0.14665933060328351</v>
      </c>
      <c r="AD784" s="17">
        <v>0.15457433001341719</v>
      </c>
      <c r="AE784" s="17">
        <v>0.1456456640805287</v>
      </c>
      <c r="AF784" s="17">
        <v>0.15363411788569509</v>
      </c>
      <c r="AG784" s="17">
        <v>0.15612007394087801</v>
      </c>
      <c r="AH784" s="17">
        <v>0.14879488401019009</v>
      </c>
      <c r="AI784" s="17">
        <v>0.1194928401626552</v>
      </c>
    </row>
    <row r="785" spans="2:35" ht="32" x14ac:dyDescent="0.2">
      <c r="B785" s="16" t="s">
        <v>300</v>
      </c>
      <c r="C785" s="17">
        <v>6.0420510613887327E-2</v>
      </c>
      <c r="D785" s="17">
        <v>3.6842621990099203E-2</v>
      </c>
      <c r="E785" s="17">
        <v>2.6423813884479459E-2</v>
      </c>
      <c r="F785" s="17">
        <v>3.6255635561354013E-2</v>
      </c>
      <c r="G785" s="17">
        <v>3.4911352794583628E-2</v>
      </c>
      <c r="H785" s="17">
        <v>7.6007492775939905E-2</v>
      </c>
      <c r="I785" s="17">
        <v>0.1335197638974096</v>
      </c>
      <c r="K785" s="17">
        <v>5.7398519278792907E-2</v>
      </c>
      <c r="L785" s="17">
        <v>6.2897084137495465E-2</v>
      </c>
      <c r="N785" s="17">
        <v>6.1423758001807903E-2</v>
      </c>
      <c r="O785" s="17">
        <v>2.9779627562839341E-2</v>
      </c>
      <c r="P785" s="17">
        <v>7.1940144949220602E-2</v>
      </c>
      <c r="Q785" s="17">
        <v>3.6644440402045432E-2</v>
      </c>
      <c r="R785" s="17">
        <v>5.8479214746188661E-2</v>
      </c>
      <c r="S785" s="17">
        <v>5.2966854477607732E-2</v>
      </c>
      <c r="T785" s="17">
        <v>6.2545003326489643E-2</v>
      </c>
      <c r="U785" s="17">
        <v>6.780044950986687E-2</v>
      </c>
      <c r="V785" s="17">
        <v>3.5784321812175633E-2</v>
      </c>
      <c r="W785" s="17">
        <v>6.5934021900852846E-2</v>
      </c>
      <c r="X785" s="17">
        <v>8.3356834920296802E-2</v>
      </c>
      <c r="Y785" s="17">
        <v>8.3681984892728462E-2</v>
      </c>
      <c r="AA785" s="17">
        <v>8.7599133155693426E-2</v>
      </c>
      <c r="AB785" s="17">
        <v>5.5242740413198953E-2</v>
      </c>
      <c r="AC785" s="17">
        <v>7.760696702293346E-2</v>
      </c>
      <c r="AD785" s="17">
        <v>3.4514024859210471E-2</v>
      </c>
      <c r="AE785" s="17">
        <v>5.8656083485758063E-2</v>
      </c>
      <c r="AF785" s="17">
        <v>3.3534840217268241E-2</v>
      </c>
      <c r="AG785" s="17">
        <v>5.0206352785801253E-2</v>
      </c>
      <c r="AH785" s="17">
        <v>9.0394486021061107E-2</v>
      </c>
      <c r="AI785" s="17">
        <v>3.7593170704472392E-2</v>
      </c>
    </row>
    <row r="786" spans="2:35" ht="16" x14ac:dyDescent="0.2">
      <c r="B786" s="16" t="s">
        <v>75</v>
      </c>
      <c r="C786" s="17">
        <v>4.4351628405013881E-2</v>
      </c>
      <c r="D786" s="17">
        <v>3.6511554283642153E-2</v>
      </c>
      <c r="E786" s="17">
        <v>2.7548686479421981E-2</v>
      </c>
      <c r="F786" s="17">
        <v>5.425894105811703E-2</v>
      </c>
      <c r="G786" s="17">
        <v>3.5198077670379808E-2</v>
      </c>
      <c r="H786" s="17">
        <v>3.5367837354826098E-2</v>
      </c>
      <c r="I786" s="17">
        <v>6.8586812485437465E-2</v>
      </c>
      <c r="K786" s="17">
        <v>2.3782773831050531E-2</v>
      </c>
      <c r="L786" s="17">
        <v>6.4715675980319187E-2</v>
      </c>
      <c r="N786" s="17">
        <v>2.3687086074611379E-2</v>
      </c>
      <c r="O786" s="17">
        <v>5.1812248660430882E-2</v>
      </c>
      <c r="P786" s="17">
        <v>7.3606682456473935E-2</v>
      </c>
      <c r="Q786" s="17">
        <v>6.4822780688394116E-2</v>
      </c>
      <c r="R786" s="17">
        <v>5.1004841501470763E-2</v>
      </c>
      <c r="S786" s="17">
        <v>4.6132943453697929E-2</v>
      </c>
      <c r="T786" s="17">
        <v>6.7669630499866242E-3</v>
      </c>
      <c r="U786" s="17">
        <v>4.5423436270385018E-2</v>
      </c>
      <c r="V786" s="17">
        <v>4.756983436722606E-2</v>
      </c>
      <c r="W786" s="17">
        <v>4.1765136062468122E-2</v>
      </c>
      <c r="X786" s="17">
        <v>5.7214636803012593E-2</v>
      </c>
      <c r="Y786" s="17">
        <v>4.2881807285055501E-2</v>
      </c>
      <c r="AA786" s="17">
        <v>2.46504383547014E-2</v>
      </c>
      <c r="AB786" s="17">
        <v>2.6108543011442581E-2</v>
      </c>
      <c r="AC786" s="17">
        <v>2.891372582841711E-2</v>
      </c>
      <c r="AD786" s="17">
        <v>3.9892521580738152E-2</v>
      </c>
      <c r="AE786" s="17">
        <v>3.5616558551246541E-2</v>
      </c>
      <c r="AF786" s="17">
        <v>0</v>
      </c>
      <c r="AG786" s="17">
        <v>9.8229156837665185E-2</v>
      </c>
      <c r="AH786" s="17">
        <v>0.1387934220632574</v>
      </c>
      <c r="AI786" s="17">
        <v>3.4553756524026057E-2</v>
      </c>
    </row>
    <row r="788" spans="2:35" ht="48" x14ac:dyDescent="0.2">
      <c r="B788" s="14" t="s">
        <v>301</v>
      </c>
    </row>
    <row r="789" spans="2:35" ht="32" x14ac:dyDescent="0.2">
      <c r="B789" s="15" t="s">
        <v>18</v>
      </c>
    </row>
    <row r="790" spans="2:35" ht="32" x14ac:dyDescent="0.2">
      <c r="B790" s="16" t="s">
        <v>302</v>
      </c>
      <c r="C790" s="17">
        <v>0.60665403433878629</v>
      </c>
      <c r="D790" s="17">
        <v>0.43822870601557218</v>
      </c>
      <c r="E790" s="17">
        <v>0.55398455246960676</v>
      </c>
      <c r="F790" s="17">
        <v>0.61293909825847459</v>
      </c>
      <c r="G790" s="17">
        <v>0.59334032698421668</v>
      </c>
      <c r="H790" s="17">
        <v>0.72368280636150084</v>
      </c>
      <c r="I790" s="17">
        <v>0.78296491419440661</v>
      </c>
      <c r="K790" s="17">
        <v>0.58722389622478499</v>
      </c>
      <c r="L790" s="17">
        <v>0.62580150155101077</v>
      </c>
      <c r="N790" s="17">
        <v>0.70326747326959094</v>
      </c>
      <c r="O790" s="17">
        <v>0.7331795564648218</v>
      </c>
      <c r="P790" s="17">
        <v>0.62368599645481415</v>
      </c>
      <c r="Q790" s="17">
        <v>0.45961835555618402</v>
      </c>
      <c r="R790" s="17">
        <v>0.55958732573182368</v>
      </c>
      <c r="S790" s="17">
        <v>0.54398721625597057</v>
      </c>
      <c r="T790" s="17">
        <v>0.60807554504694183</v>
      </c>
      <c r="U790" s="17">
        <v>0.54786011891532993</v>
      </c>
      <c r="V790" s="17">
        <v>0.53812734849102617</v>
      </c>
      <c r="W790" s="17">
        <v>0.64950541217210711</v>
      </c>
      <c r="X790" s="17">
        <v>0.70426207874145652</v>
      </c>
      <c r="Y790" s="17">
        <v>0.7135671679905693</v>
      </c>
      <c r="AA790" s="17">
        <v>0.61595170567679536</v>
      </c>
      <c r="AB790" s="17">
        <v>0.54566765620740032</v>
      </c>
      <c r="AC790" s="17">
        <v>0.75160046288725457</v>
      </c>
      <c r="AD790" s="17">
        <v>0.64266845883972468</v>
      </c>
      <c r="AE790" s="17">
        <v>0.56476741837652411</v>
      </c>
      <c r="AF790" s="17">
        <v>0.72555586344162659</v>
      </c>
      <c r="AG790" s="17">
        <v>0.58036151297276217</v>
      </c>
      <c r="AH790" s="17">
        <v>0.59766260230690205</v>
      </c>
      <c r="AI790" s="17">
        <v>0.73576650729051896</v>
      </c>
    </row>
    <row r="791" spans="2:35" ht="32" x14ac:dyDescent="0.2">
      <c r="B791" s="16" t="s">
        <v>303</v>
      </c>
      <c r="C791" s="17">
        <v>0.44813968638873819</v>
      </c>
      <c r="D791" s="17">
        <v>0.36497635856445088</v>
      </c>
      <c r="E791" s="17">
        <v>0.40649004140788342</v>
      </c>
      <c r="F791" s="17">
        <v>0.42004603415348452</v>
      </c>
      <c r="G791" s="17">
        <v>0.45620851992435008</v>
      </c>
      <c r="H791" s="17">
        <v>0.53908184522785396</v>
      </c>
      <c r="I791" s="17">
        <v>0.55526837477644042</v>
      </c>
      <c r="K791" s="17">
        <v>0.43813151898246427</v>
      </c>
      <c r="L791" s="17">
        <v>0.45791646789589208</v>
      </c>
      <c r="N791" s="17">
        <v>0.42400796514145489</v>
      </c>
      <c r="O791" s="17">
        <v>0.38502886599942049</v>
      </c>
      <c r="P791" s="17">
        <v>0.63172783543874445</v>
      </c>
      <c r="Q791" s="17">
        <v>0.37984607136194648</v>
      </c>
      <c r="R791" s="17">
        <v>0.45630469423749481</v>
      </c>
      <c r="S791" s="17">
        <v>0.35418548106572939</v>
      </c>
      <c r="T791" s="17">
        <v>0.41466610922024649</v>
      </c>
      <c r="U791" s="17">
        <v>0.42811815066447961</v>
      </c>
      <c r="V791" s="17">
        <v>0.39006895305610112</v>
      </c>
      <c r="W791" s="17">
        <v>0.54645413224050488</v>
      </c>
      <c r="X791" s="17">
        <v>0.43226125157457113</v>
      </c>
      <c r="Y791" s="17">
        <v>0.52621820689024379</v>
      </c>
      <c r="AA791" s="17">
        <v>0.43220517841523431</v>
      </c>
      <c r="AB791" s="17">
        <v>0.46749506358933468</v>
      </c>
      <c r="AC791" s="17">
        <v>0.4916325675476339</v>
      </c>
      <c r="AD791" s="17">
        <v>0.45540790105753798</v>
      </c>
      <c r="AE791" s="17">
        <v>0.4384284553397248</v>
      </c>
      <c r="AF791" s="17">
        <v>0.49292363973887698</v>
      </c>
      <c r="AG791" s="17">
        <v>0.38014489126672008</v>
      </c>
      <c r="AH791" s="17">
        <v>0.42998434952929082</v>
      </c>
      <c r="AI791" s="17">
        <v>0.44987778143265228</v>
      </c>
    </row>
    <row r="792" spans="2:35" ht="48" x14ac:dyDescent="0.2">
      <c r="B792" s="16" t="s">
        <v>304</v>
      </c>
      <c r="C792" s="17">
        <v>0.34488734267622501</v>
      </c>
      <c r="D792" s="17">
        <v>0.37694463748654211</v>
      </c>
      <c r="E792" s="17">
        <v>0.34101359288462629</v>
      </c>
      <c r="F792" s="17">
        <v>0.32990804704991078</v>
      </c>
      <c r="G792" s="17">
        <v>0.32896013035485039</v>
      </c>
      <c r="H792" s="17">
        <v>0.3458268595814184</v>
      </c>
      <c r="I792" s="17">
        <v>0.35376903888639127</v>
      </c>
      <c r="K792" s="17">
        <v>0.36379733829410321</v>
      </c>
      <c r="L792" s="17">
        <v>0.32443790554041518</v>
      </c>
      <c r="N792" s="17">
        <v>0.39609062422346442</v>
      </c>
      <c r="O792" s="17">
        <v>0.32800214139766948</v>
      </c>
      <c r="P792" s="17">
        <v>0.39320819348730962</v>
      </c>
      <c r="Q792" s="17">
        <v>0.30095957393562839</v>
      </c>
      <c r="R792" s="17">
        <v>0.30312063410355211</v>
      </c>
      <c r="S792" s="17">
        <v>0.39171334400482971</v>
      </c>
      <c r="T792" s="17">
        <v>0.33590970783862439</v>
      </c>
      <c r="U792" s="17">
        <v>0.24567331636571479</v>
      </c>
      <c r="V792" s="17">
        <v>0.34711438714800469</v>
      </c>
      <c r="W792" s="17">
        <v>0.39404731409745758</v>
      </c>
      <c r="X792" s="17">
        <v>0.30762672458351431</v>
      </c>
      <c r="Y792" s="17">
        <v>0.38306189150653841</v>
      </c>
      <c r="AA792" s="17">
        <v>0.36124041885488001</v>
      </c>
      <c r="AB792" s="17">
        <v>0.37785097750331342</v>
      </c>
      <c r="AC792" s="17">
        <v>0.32999575315194901</v>
      </c>
      <c r="AD792" s="17">
        <v>0.27890073525856551</v>
      </c>
      <c r="AE792" s="17">
        <v>0.35661675679690852</v>
      </c>
      <c r="AF792" s="17">
        <v>0.46292085361934238</v>
      </c>
      <c r="AG792" s="17">
        <v>0.25969672681231148</v>
      </c>
      <c r="AH792" s="17">
        <v>0.35437199093970162</v>
      </c>
      <c r="AI792" s="17">
        <v>0.30625300025731822</v>
      </c>
    </row>
    <row r="793" spans="2:35" ht="32" x14ac:dyDescent="0.2">
      <c r="B793" s="16" t="s">
        <v>305</v>
      </c>
      <c r="C793" s="17">
        <v>0.31978214243321329</v>
      </c>
      <c r="D793" s="17">
        <v>0.3532262848898805</v>
      </c>
      <c r="E793" s="17">
        <v>0.36962493466886842</v>
      </c>
      <c r="F793" s="17">
        <v>0.34232081053532221</v>
      </c>
      <c r="G793" s="17">
        <v>0.28112166663605898</v>
      </c>
      <c r="H793" s="17">
        <v>0.29917640383200561</v>
      </c>
      <c r="I793" s="17">
        <v>0.24153150881759339</v>
      </c>
      <c r="K793" s="17">
        <v>0.30982298310239881</v>
      </c>
      <c r="L793" s="17">
        <v>0.32675076696985811</v>
      </c>
      <c r="N793" s="17">
        <v>0.36719867348592689</v>
      </c>
      <c r="O793" s="17">
        <v>0.29327120056280842</v>
      </c>
      <c r="P793" s="17">
        <v>0.34294661803959581</v>
      </c>
      <c r="Q793" s="17">
        <v>0.24847838317966689</v>
      </c>
      <c r="R793" s="17">
        <v>0.32455366644473199</v>
      </c>
      <c r="S793" s="17">
        <v>0.31092831641303731</v>
      </c>
      <c r="T793" s="17">
        <v>0.3314147770959881</v>
      </c>
      <c r="U793" s="17">
        <v>0.28450036486401747</v>
      </c>
      <c r="V793" s="17">
        <v>0.30915797098764281</v>
      </c>
      <c r="W793" s="17">
        <v>0.29910786221092128</v>
      </c>
      <c r="X793" s="17">
        <v>0.28153328256812032</v>
      </c>
      <c r="Y793" s="17">
        <v>0.42442316692870979</v>
      </c>
      <c r="AA793" s="17">
        <v>0.2458430263249218</v>
      </c>
      <c r="AB793" s="17">
        <v>0.33559793033250518</v>
      </c>
      <c r="AC793" s="17">
        <v>0.24198560301441069</v>
      </c>
      <c r="AD793" s="17">
        <v>0.41155976178293951</v>
      </c>
      <c r="AE793" s="17">
        <v>0.32071294374184661</v>
      </c>
      <c r="AF793" s="17">
        <v>0.41342585957378852</v>
      </c>
      <c r="AG793" s="17">
        <v>0.22534350428364969</v>
      </c>
      <c r="AH793" s="17">
        <v>0.28752813085658652</v>
      </c>
      <c r="AI793" s="17">
        <v>0.38294239834466298</v>
      </c>
    </row>
    <row r="794" spans="2:35" ht="48" x14ac:dyDescent="0.2">
      <c r="B794" s="16" t="s">
        <v>306</v>
      </c>
      <c r="C794" s="17">
        <v>0.52674524539567869</v>
      </c>
      <c r="D794" s="17">
        <v>0.40963692392085282</v>
      </c>
      <c r="E794" s="17">
        <v>0.41415953235040931</v>
      </c>
      <c r="F794" s="17">
        <v>0.50475248313892374</v>
      </c>
      <c r="G794" s="17">
        <v>0.55374348360290082</v>
      </c>
      <c r="H794" s="17">
        <v>0.67641444195120093</v>
      </c>
      <c r="I794" s="17">
        <v>0.6928986289353628</v>
      </c>
      <c r="K794" s="17">
        <v>0.4936157633554113</v>
      </c>
      <c r="L794" s="17">
        <v>0.56056306333867312</v>
      </c>
      <c r="N794" s="17">
        <v>0.56952375273064704</v>
      </c>
      <c r="O794" s="17">
        <v>0.52613678031277067</v>
      </c>
      <c r="P794" s="17">
        <v>0.62738186107411087</v>
      </c>
      <c r="Q794" s="17">
        <v>0.41113478335361181</v>
      </c>
      <c r="R794" s="17">
        <v>0.57061542417762268</v>
      </c>
      <c r="S794" s="17">
        <v>0.51133365062592806</v>
      </c>
      <c r="T794" s="17">
        <v>0.53995042917200731</v>
      </c>
      <c r="U794" s="17">
        <v>0.53790618884922337</v>
      </c>
      <c r="V794" s="17">
        <v>0.46798056297801682</v>
      </c>
      <c r="W794" s="17">
        <v>0.55217141147438642</v>
      </c>
      <c r="X794" s="17">
        <v>0.46848644009476348</v>
      </c>
      <c r="Y794" s="17">
        <v>0.53111250859831216</v>
      </c>
      <c r="AA794" s="17">
        <v>0.58324384268716545</v>
      </c>
      <c r="AB794" s="17">
        <v>0.43906400058828238</v>
      </c>
      <c r="AC794" s="17">
        <v>0.55152086112258525</v>
      </c>
      <c r="AD794" s="17">
        <v>0.54319386318457563</v>
      </c>
      <c r="AE794" s="17">
        <v>0.55008769449744621</v>
      </c>
      <c r="AF794" s="17">
        <v>0.57312483396349712</v>
      </c>
      <c r="AG794" s="17">
        <v>0.54564928231786203</v>
      </c>
      <c r="AH794" s="17">
        <v>0.54406642243152847</v>
      </c>
      <c r="AI794" s="17">
        <v>0.51001517700001486</v>
      </c>
    </row>
    <row r="795" spans="2:35" ht="48" x14ac:dyDescent="0.2">
      <c r="B795" s="16" t="s">
        <v>307</v>
      </c>
      <c r="C795" s="17">
        <v>0.29462568516185772</v>
      </c>
      <c r="D795" s="17">
        <v>0.28427885132176589</v>
      </c>
      <c r="E795" s="17">
        <v>0.35524907049009768</v>
      </c>
      <c r="F795" s="17">
        <v>0.33168562354746473</v>
      </c>
      <c r="G795" s="17">
        <v>0.27181432744711842</v>
      </c>
      <c r="H795" s="17">
        <v>0.23850373504057701</v>
      </c>
      <c r="I795" s="17">
        <v>0.24268577232250171</v>
      </c>
      <c r="K795" s="17">
        <v>0.30062659158787369</v>
      </c>
      <c r="L795" s="17">
        <v>0.286557607660964</v>
      </c>
      <c r="N795" s="17">
        <v>0.22253834095233541</v>
      </c>
      <c r="O795" s="17">
        <v>0.27371703904235889</v>
      </c>
      <c r="P795" s="17">
        <v>0.29650167362669699</v>
      </c>
      <c r="Q795" s="17">
        <v>0.21275468085743321</v>
      </c>
      <c r="R795" s="17">
        <v>0.29411760508334311</v>
      </c>
      <c r="S795" s="17">
        <v>0.36332527111560459</v>
      </c>
      <c r="T795" s="17">
        <v>0.29810460444910158</v>
      </c>
      <c r="U795" s="17">
        <v>0.27904156674146241</v>
      </c>
      <c r="V795" s="17">
        <v>0.37083194147298221</v>
      </c>
      <c r="W795" s="17">
        <v>0.27273235004626961</v>
      </c>
      <c r="X795" s="17">
        <v>0.25570298593185192</v>
      </c>
      <c r="Y795" s="17">
        <v>0.29189309809694119</v>
      </c>
      <c r="AA795" s="17">
        <v>0.28328086160621679</v>
      </c>
      <c r="AB795" s="17">
        <v>0.33015168816984147</v>
      </c>
      <c r="AC795" s="17">
        <v>0.29060587167583501</v>
      </c>
      <c r="AD795" s="17">
        <v>0.2494655873860184</v>
      </c>
      <c r="AE795" s="17">
        <v>0.30536976091306189</v>
      </c>
      <c r="AF795" s="17">
        <v>0.30347020626818971</v>
      </c>
      <c r="AG795" s="17">
        <v>0.26602670821265062</v>
      </c>
      <c r="AH795" s="17">
        <v>0.29470157501497218</v>
      </c>
      <c r="AI795" s="17">
        <v>0.2654904997264797</v>
      </c>
    </row>
    <row r="796" spans="2:35" ht="32" x14ac:dyDescent="0.2">
      <c r="B796" s="16" t="s">
        <v>308</v>
      </c>
      <c r="C796" s="17">
        <v>0.34449719068578721</v>
      </c>
      <c r="D796" s="17">
        <v>0.38115707672986771</v>
      </c>
      <c r="E796" s="17">
        <v>0.28628856328779367</v>
      </c>
      <c r="F796" s="17">
        <v>0.35659058400697619</v>
      </c>
      <c r="G796" s="17">
        <v>0.29588502583697618</v>
      </c>
      <c r="H796" s="17">
        <v>0.32758240620451029</v>
      </c>
      <c r="I796" s="17">
        <v>0.44553257896073178</v>
      </c>
      <c r="K796" s="17">
        <v>0.36627521378638339</v>
      </c>
      <c r="L796" s="17">
        <v>0.32408163056694961</v>
      </c>
      <c r="N796" s="17">
        <v>0.37674831486872817</v>
      </c>
      <c r="O796" s="17">
        <v>0.26634292784241059</v>
      </c>
      <c r="P796" s="17">
        <v>0.314999040339354</v>
      </c>
      <c r="Q796" s="17">
        <v>0.40921042263777452</v>
      </c>
      <c r="R796" s="17">
        <v>0.3178109511767096</v>
      </c>
      <c r="S796" s="17">
        <v>0.31015431304108892</v>
      </c>
      <c r="T796" s="17">
        <v>0.34289014631296422</v>
      </c>
      <c r="U796" s="17">
        <v>0.35027078249751481</v>
      </c>
      <c r="V796" s="17">
        <v>0.29529103110327409</v>
      </c>
      <c r="W796" s="17">
        <v>0.40051881768010789</v>
      </c>
      <c r="X796" s="17">
        <v>0.38791420868904841</v>
      </c>
      <c r="Y796" s="17">
        <v>0.36007532310137791</v>
      </c>
      <c r="AA796" s="17">
        <v>0.37727747488499208</v>
      </c>
      <c r="AB796" s="17">
        <v>0.32769782986597129</v>
      </c>
      <c r="AC796" s="17">
        <v>0.41562541010426268</v>
      </c>
      <c r="AD796" s="17">
        <v>0.42890214443490898</v>
      </c>
      <c r="AE796" s="17">
        <v>0.32344282955274922</v>
      </c>
      <c r="AF796" s="17">
        <v>0.33248727752377899</v>
      </c>
      <c r="AG796" s="17">
        <v>0.2955691255118742</v>
      </c>
      <c r="AH796" s="17">
        <v>0.33818440133600353</v>
      </c>
      <c r="AI796" s="17">
        <v>0.20680686135546189</v>
      </c>
    </row>
    <row r="797" spans="2:35" ht="16" x14ac:dyDescent="0.2">
      <c r="B797" s="16" t="s">
        <v>177</v>
      </c>
      <c r="C797" s="17">
        <v>5.1604358047620874E-3</v>
      </c>
      <c r="D797" s="17">
        <v>0</v>
      </c>
      <c r="E797" s="17">
        <v>8.9578692730366647E-3</v>
      </c>
      <c r="F797" s="17">
        <v>3.628593003629603E-3</v>
      </c>
      <c r="G797" s="17">
        <v>0</v>
      </c>
      <c r="H797" s="17">
        <v>6.7591830020905172E-3</v>
      </c>
      <c r="I797" s="17">
        <v>1.276458267980328E-2</v>
      </c>
      <c r="K797" s="17">
        <v>4.6564463901313941E-3</v>
      </c>
      <c r="L797" s="17">
        <v>5.7166962527534409E-3</v>
      </c>
      <c r="N797" s="17">
        <v>1.119362576055158E-2</v>
      </c>
      <c r="O797" s="17">
        <v>0</v>
      </c>
      <c r="P797" s="17">
        <v>0</v>
      </c>
      <c r="Q797" s="17">
        <v>0</v>
      </c>
      <c r="R797" s="17">
        <v>7.4387930890891388E-3</v>
      </c>
      <c r="S797" s="17">
        <v>2.2717303120138609E-2</v>
      </c>
      <c r="T797" s="17">
        <v>0</v>
      </c>
      <c r="U797" s="17">
        <v>8.2841141634497784E-3</v>
      </c>
      <c r="V797" s="17">
        <v>0</v>
      </c>
      <c r="W797" s="17">
        <v>0</v>
      </c>
      <c r="X797" s="17">
        <v>1.2144133843535311E-2</v>
      </c>
      <c r="Y797" s="17">
        <v>0</v>
      </c>
      <c r="AA797" s="17">
        <v>0</v>
      </c>
      <c r="AB797" s="17">
        <v>0</v>
      </c>
      <c r="AC797" s="17">
        <v>2.3171012167133069E-2</v>
      </c>
      <c r="AD797" s="17">
        <v>0</v>
      </c>
      <c r="AE797" s="17">
        <v>7.3049281976119221E-3</v>
      </c>
      <c r="AF797" s="17">
        <v>3.0789143801478611E-2</v>
      </c>
      <c r="AG797" s="17">
        <v>1.3973580251152451E-2</v>
      </c>
      <c r="AH797" s="17">
        <v>0</v>
      </c>
      <c r="AI797" s="17">
        <v>0</v>
      </c>
    </row>
    <row r="798" spans="2:35" ht="16" x14ac:dyDescent="0.2">
      <c r="B798" s="16" t="s">
        <v>75</v>
      </c>
      <c r="C798" s="17">
        <v>2.025273079321481E-2</v>
      </c>
      <c r="D798" s="17">
        <v>2.437968091545209E-2</v>
      </c>
      <c r="E798" s="17">
        <v>2.1524354262268751E-2</v>
      </c>
      <c r="F798" s="17">
        <v>1.6827441773730471E-2</v>
      </c>
      <c r="G798" s="17">
        <v>2.4389333008886939E-2</v>
      </c>
      <c r="H798" s="17">
        <v>1.273774523998162E-2</v>
      </c>
      <c r="I798" s="17">
        <v>2.009631991867928E-2</v>
      </c>
      <c r="K798" s="17">
        <v>2.4838095850046059E-2</v>
      </c>
      <c r="L798" s="17">
        <v>1.577537230646691E-2</v>
      </c>
      <c r="N798" s="17">
        <v>0</v>
      </c>
      <c r="O798" s="17">
        <v>2.725560190290513E-2</v>
      </c>
      <c r="P798" s="17">
        <v>1.551660353852898E-2</v>
      </c>
      <c r="Q798" s="17">
        <v>3.7836024904327997E-2</v>
      </c>
      <c r="R798" s="17">
        <v>7.9218003947163582E-3</v>
      </c>
      <c r="S798" s="17">
        <v>2.021352376710921E-2</v>
      </c>
      <c r="T798" s="17">
        <v>2.3753454171856751E-2</v>
      </c>
      <c r="U798" s="17">
        <v>2.6876743616849469E-2</v>
      </c>
      <c r="V798" s="17">
        <v>3.7027449497865357E-2</v>
      </c>
      <c r="W798" s="17">
        <v>1.309368843569768E-2</v>
      </c>
      <c r="X798" s="17">
        <v>1.2552495916254319E-2</v>
      </c>
      <c r="Y798" s="17">
        <v>2.3287904363039111E-2</v>
      </c>
      <c r="AA798" s="17">
        <v>2.8951513942580411E-2</v>
      </c>
      <c r="AB798" s="17">
        <v>2.3358107859902031E-2</v>
      </c>
      <c r="AC798" s="17">
        <v>0</v>
      </c>
      <c r="AD798" s="17">
        <v>6.3588428131484999E-3</v>
      </c>
      <c r="AE798" s="17">
        <v>6.7482615470765778E-3</v>
      </c>
      <c r="AF798" s="17">
        <v>0</v>
      </c>
      <c r="AG798" s="17">
        <v>6.648763356812562E-2</v>
      </c>
      <c r="AH798" s="17">
        <v>6.2663960493372473E-2</v>
      </c>
      <c r="AI798" s="17">
        <v>1.455007468648813E-2</v>
      </c>
    </row>
    <row r="800" spans="2:35" ht="48" x14ac:dyDescent="0.2">
      <c r="B800" s="14" t="s">
        <v>309</v>
      </c>
    </row>
    <row r="801" spans="2:35" ht="32" x14ac:dyDescent="0.2">
      <c r="B801" s="15" t="s">
        <v>18</v>
      </c>
    </row>
    <row r="802" spans="2:35" ht="32" x14ac:dyDescent="0.2">
      <c r="B802" s="16" t="s">
        <v>310</v>
      </c>
      <c r="C802" s="17">
        <v>0.32053368355629192</v>
      </c>
      <c r="D802" s="17">
        <v>0.30594489647383682</v>
      </c>
      <c r="E802" s="17">
        <v>0.42573207898789789</v>
      </c>
      <c r="F802" s="17">
        <v>0.35985403174188763</v>
      </c>
      <c r="G802" s="17">
        <v>0.31624521383010201</v>
      </c>
      <c r="H802" s="17">
        <v>0.2321353862155654</v>
      </c>
      <c r="I802" s="17">
        <v>0.21058802940772439</v>
      </c>
      <c r="K802" s="17">
        <v>0.32649717584530741</v>
      </c>
      <c r="L802" s="17">
        <v>0.31585355037423529</v>
      </c>
      <c r="N802" s="17">
        <v>0.39053597071572749</v>
      </c>
      <c r="O802" s="17">
        <v>0.21276701391444069</v>
      </c>
      <c r="P802" s="17">
        <v>0.2464916935166819</v>
      </c>
      <c r="Q802" s="17">
        <v>0.2981367609493884</v>
      </c>
      <c r="R802" s="17">
        <v>0.38509990230097108</v>
      </c>
      <c r="S802" s="17">
        <v>0.31049284689160728</v>
      </c>
      <c r="T802" s="17">
        <v>0.27287786029312128</v>
      </c>
      <c r="U802" s="17">
        <v>0.32136463154228229</v>
      </c>
      <c r="V802" s="17">
        <v>0.36238432099099599</v>
      </c>
      <c r="W802" s="17">
        <v>0.34123417910014242</v>
      </c>
      <c r="X802" s="17">
        <v>0.24690595924526831</v>
      </c>
      <c r="Y802" s="17">
        <v>0.24314614157348871</v>
      </c>
      <c r="AA802" s="17">
        <v>0.28462068283303388</v>
      </c>
      <c r="AB802" s="17">
        <v>0.37074525080212078</v>
      </c>
      <c r="AC802" s="17">
        <v>0.2878665050428062</v>
      </c>
      <c r="AD802" s="17">
        <v>0.36490254272979161</v>
      </c>
      <c r="AE802" s="17">
        <v>0.29630009036697891</v>
      </c>
      <c r="AF802" s="17">
        <v>0.41728417715643179</v>
      </c>
      <c r="AG802" s="17">
        <v>0.28289045312135042</v>
      </c>
      <c r="AH802" s="17">
        <v>0.2820092441525982</v>
      </c>
      <c r="AI802" s="17">
        <v>0.2676952035437089</v>
      </c>
    </row>
    <row r="803" spans="2:35" ht="32" x14ac:dyDescent="0.2">
      <c r="B803" s="16" t="s">
        <v>311</v>
      </c>
      <c r="C803" s="17">
        <v>0.19764444243751569</v>
      </c>
      <c r="D803" s="17">
        <v>0.26432547436442239</v>
      </c>
      <c r="E803" s="17">
        <v>0.28009216713293961</v>
      </c>
      <c r="F803" s="17">
        <v>0.2056609634194346</v>
      </c>
      <c r="G803" s="17">
        <v>0.15850658053096489</v>
      </c>
      <c r="H803" s="17">
        <v>0.11429399595610561</v>
      </c>
      <c r="I803" s="17">
        <v>0.1103812230451079</v>
      </c>
      <c r="K803" s="17">
        <v>0.19961736793593521</v>
      </c>
      <c r="L803" s="17">
        <v>0.1943577174812767</v>
      </c>
      <c r="N803" s="17">
        <v>0.25914102576148512</v>
      </c>
      <c r="O803" s="17">
        <v>0.1060038021768568</v>
      </c>
      <c r="P803" s="17">
        <v>0.16745059384148611</v>
      </c>
      <c r="Q803" s="17">
        <v>0.26071153216038512</v>
      </c>
      <c r="R803" s="17">
        <v>0.12654920915558959</v>
      </c>
      <c r="S803" s="17">
        <v>0.19006549361218439</v>
      </c>
      <c r="T803" s="17">
        <v>0.1586508245018502</v>
      </c>
      <c r="U803" s="17">
        <v>0.21185844780241311</v>
      </c>
      <c r="V803" s="17">
        <v>0.22133219777735511</v>
      </c>
      <c r="W803" s="17">
        <v>0.19773840409718699</v>
      </c>
      <c r="X803" s="17">
        <v>0.1846321384436557</v>
      </c>
      <c r="Y803" s="17">
        <v>0.23099268212837859</v>
      </c>
      <c r="AA803" s="17">
        <v>0.19242676437472081</v>
      </c>
      <c r="AB803" s="17">
        <v>0.2704564090250498</v>
      </c>
      <c r="AC803" s="17">
        <v>0.13900137420259051</v>
      </c>
      <c r="AD803" s="17">
        <v>0.18180116328558629</v>
      </c>
      <c r="AE803" s="17">
        <v>0.1986637325092237</v>
      </c>
      <c r="AF803" s="17">
        <v>0.18786531948752869</v>
      </c>
      <c r="AG803" s="17">
        <v>0.14194375339745949</v>
      </c>
      <c r="AH803" s="17">
        <v>0.1609549829767096</v>
      </c>
      <c r="AI803" s="17">
        <v>0.1265114717715024</v>
      </c>
    </row>
    <row r="804" spans="2:35" ht="32" x14ac:dyDescent="0.2">
      <c r="B804" s="16" t="s">
        <v>312</v>
      </c>
      <c r="C804" s="17">
        <v>0.26515071262629569</v>
      </c>
      <c r="D804" s="17">
        <v>0.31668343557692769</v>
      </c>
      <c r="E804" s="17">
        <v>0.30223158149382823</v>
      </c>
      <c r="F804" s="17">
        <v>0.28095453993667802</v>
      </c>
      <c r="G804" s="17">
        <v>0.23805974261092319</v>
      </c>
      <c r="H804" s="17">
        <v>0.2257233356278267</v>
      </c>
      <c r="I804" s="17">
        <v>0.19678457546097591</v>
      </c>
      <c r="K804" s="17">
        <v>0.29408565308982693</v>
      </c>
      <c r="L804" s="17">
        <v>0.23655130937570229</v>
      </c>
      <c r="N804" s="17">
        <v>0.2388587433247743</v>
      </c>
      <c r="O804" s="17">
        <v>0.22092557939540089</v>
      </c>
      <c r="P804" s="17">
        <v>0.23179128636921489</v>
      </c>
      <c r="Q804" s="17">
        <v>0.1850948332406894</v>
      </c>
      <c r="R804" s="17">
        <v>0.2458450599894528</v>
      </c>
      <c r="S804" s="17">
        <v>0.23385220975107049</v>
      </c>
      <c r="T804" s="17">
        <v>0.31200916493099401</v>
      </c>
      <c r="U804" s="17">
        <v>0.33495420037609858</v>
      </c>
      <c r="V804" s="17">
        <v>0.28932971438139943</v>
      </c>
      <c r="W804" s="17">
        <v>0.258239255027502</v>
      </c>
      <c r="X804" s="17">
        <v>0.29652201556506819</v>
      </c>
      <c r="Y804" s="17">
        <v>0.2373763963150663</v>
      </c>
      <c r="AA804" s="17">
        <v>0.27166235926718713</v>
      </c>
      <c r="AB804" s="17">
        <v>0.26899669583842439</v>
      </c>
      <c r="AC804" s="17">
        <v>0.26400633673829721</v>
      </c>
      <c r="AD804" s="17">
        <v>0.33565148297887359</v>
      </c>
      <c r="AE804" s="17">
        <v>0.25319944003825579</v>
      </c>
      <c r="AF804" s="17">
        <v>0.219474649088959</v>
      </c>
      <c r="AG804" s="17">
        <v>0.28206470529978861</v>
      </c>
      <c r="AH804" s="17">
        <v>0.25210862072415158</v>
      </c>
      <c r="AI804" s="17">
        <v>0.13934730737899201</v>
      </c>
    </row>
    <row r="805" spans="2:35" ht="32" x14ac:dyDescent="0.2">
      <c r="B805" s="16" t="s">
        <v>313</v>
      </c>
      <c r="C805" s="17">
        <v>0.30019251714663769</v>
      </c>
      <c r="D805" s="17">
        <v>0.29284046659310581</v>
      </c>
      <c r="E805" s="17">
        <v>0.2904153567429279</v>
      </c>
      <c r="F805" s="17">
        <v>0.29397126235960408</v>
      </c>
      <c r="G805" s="17">
        <v>0.29895825496013578</v>
      </c>
      <c r="H805" s="17">
        <v>0.38288253052026761</v>
      </c>
      <c r="I805" s="17">
        <v>0.25963635385148892</v>
      </c>
      <c r="K805" s="17">
        <v>0.30113364727202169</v>
      </c>
      <c r="L805" s="17">
        <v>0.29616139401409802</v>
      </c>
      <c r="N805" s="17">
        <v>0.2549224792821479</v>
      </c>
      <c r="O805" s="17">
        <v>0.43977703201094209</v>
      </c>
      <c r="P805" s="17">
        <v>0.33962425576730609</v>
      </c>
      <c r="Q805" s="17">
        <v>0.32113367411064009</v>
      </c>
      <c r="R805" s="17">
        <v>0.3747209325345276</v>
      </c>
      <c r="S805" s="17">
        <v>0.29695391838588142</v>
      </c>
      <c r="T805" s="17">
        <v>0.30951305200117241</v>
      </c>
      <c r="U805" s="17">
        <v>0.33446410365251122</v>
      </c>
      <c r="V805" s="17">
        <v>0.26394708849332771</v>
      </c>
      <c r="W805" s="17">
        <v>0.2475962730769049</v>
      </c>
      <c r="X805" s="17">
        <v>0.27249710646372199</v>
      </c>
      <c r="Y805" s="17">
        <v>0.29113809540192409</v>
      </c>
      <c r="AA805" s="17">
        <v>0.30766037656947792</v>
      </c>
      <c r="AB805" s="17">
        <v>0.24990558238558611</v>
      </c>
      <c r="AC805" s="17">
        <v>0.25460695480260448</v>
      </c>
      <c r="AD805" s="17">
        <v>0.35097117315815612</v>
      </c>
      <c r="AE805" s="17">
        <v>0.32659046223312088</v>
      </c>
      <c r="AF805" s="17">
        <v>0.30544032399271959</v>
      </c>
      <c r="AG805" s="17">
        <v>0.30915487074855869</v>
      </c>
      <c r="AH805" s="17">
        <v>0.22059876564082931</v>
      </c>
      <c r="AI805" s="17">
        <v>0.39271044757420609</v>
      </c>
    </row>
    <row r="806" spans="2:35" ht="16" x14ac:dyDescent="0.2">
      <c r="B806" s="16" t="s">
        <v>314</v>
      </c>
      <c r="C806" s="17">
        <v>0.18330033614433891</v>
      </c>
      <c r="D806" s="17">
        <v>0.1175372461777012</v>
      </c>
      <c r="E806" s="17">
        <v>7.1450472901520207E-2</v>
      </c>
      <c r="F806" s="17">
        <v>0.18035274082283989</v>
      </c>
      <c r="G806" s="17">
        <v>0.17886510310322909</v>
      </c>
      <c r="H806" s="17">
        <v>0.28697709381285019</v>
      </c>
      <c r="I806" s="17">
        <v>0.34136734106724831</v>
      </c>
      <c r="K806" s="17">
        <v>0.17162183030557701</v>
      </c>
      <c r="L806" s="17">
        <v>0.19674342023690081</v>
      </c>
      <c r="N806" s="17">
        <v>0.15604597187044239</v>
      </c>
      <c r="O806" s="17">
        <v>0.24083749540367461</v>
      </c>
      <c r="P806" s="17">
        <v>0.23065665682102771</v>
      </c>
      <c r="Q806" s="17">
        <v>0.19161801185586039</v>
      </c>
      <c r="R806" s="17">
        <v>0.1241351920156591</v>
      </c>
      <c r="S806" s="17">
        <v>0.25222604973773682</v>
      </c>
      <c r="T806" s="17">
        <v>0.1504514577913173</v>
      </c>
      <c r="U806" s="17">
        <v>0.13457096079126779</v>
      </c>
      <c r="V806" s="17">
        <v>0.16416821965004039</v>
      </c>
      <c r="W806" s="17">
        <v>0.19578622918857019</v>
      </c>
      <c r="X806" s="17">
        <v>0.2376625251786908</v>
      </c>
      <c r="Y806" s="17">
        <v>0.2421400551848556</v>
      </c>
      <c r="AA806" s="17">
        <v>0.1907547944993889</v>
      </c>
      <c r="AB806" s="17">
        <v>0.1536771846440457</v>
      </c>
      <c r="AC806" s="17">
        <v>0.26749055998627941</v>
      </c>
      <c r="AD806" s="17">
        <v>8.6911121501812502E-2</v>
      </c>
      <c r="AE806" s="17">
        <v>0.17194033539601089</v>
      </c>
      <c r="AF806" s="17">
        <v>0.1702114146775128</v>
      </c>
      <c r="AG806" s="17">
        <v>0.26319596637319959</v>
      </c>
      <c r="AH806" s="17">
        <v>0.29955309028063098</v>
      </c>
      <c r="AI806" s="17">
        <v>0.24673604105360511</v>
      </c>
    </row>
    <row r="808" spans="2:35" ht="48" x14ac:dyDescent="0.2">
      <c r="B808" s="14" t="s">
        <v>315</v>
      </c>
    </row>
    <row r="809" spans="2:35" ht="32" x14ac:dyDescent="0.2">
      <c r="B809" s="15" t="s">
        <v>19</v>
      </c>
    </row>
    <row r="810" spans="2:35" ht="32" x14ac:dyDescent="0.2">
      <c r="B810" s="16" t="s">
        <v>316</v>
      </c>
      <c r="C810" s="17">
        <v>0.2608882843988945</v>
      </c>
      <c r="D810" s="17">
        <v>0.33203185112143391</v>
      </c>
      <c r="E810" s="17">
        <v>0.29055896562198719</v>
      </c>
      <c r="F810" s="17">
        <v>0.2539405390150124</v>
      </c>
      <c r="G810" s="17">
        <v>0.24740843557488229</v>
      </c>
      <c r="H810" s="17">
        <v>0.2317610393599992</v>
      </c>
      <c r="I810" s="17">
        <v>0.249034043750163</v>
      </c>
      <c r="K810" s="17">
        <v>0.28801394678083753</v>
      </c>
      <c r="L810" s="17">
        <v>0.23217057363450749</v>
      </c>
      <c r="N810" s="17">
        <v>0.33907849476628982</v>
      </c>
      <c r="O810" s="17">
        <v>0.13589490468686011</v>
      </c>
      <c r="P810" s="17">
        <v>0.33572337879582498</v>
      </c>
      <c r="Q810" s="17">
        <v>5.043734819169083E-2</v>
      </c>
      <c r="R810" s="17">
        <v>0.27820404372726137</v>
      </c>
      <c r="S810" s="17">
        <v>0.1719899533584601</v>
      </c>
      <c r="T810" s="17">
        <v>0.18704767700614591</v>
      </c>
      <c r="U810" s="17">
        <v>0.33108315178864323</v>
      </c>
      <c r="V810" s="17">
        <v>0.30751711057559539</v>
      </c>
      <c r="W810" s="17">
        <v>0.25001902731984699</v>
      </c>
      <c r="X810" s="17">
        <v>0.30120463663535468</v>
      </c>
      <c r="Y810" s="17">
        <v>0.26918784617127012</v>
      </c>
      <c r="AA810" s="17">
        <v>0.16377254195153279</v>
      </c>
      <c r="AB810" s="17">
        <v>0.2108519625380374</v>
      </c>
      <c r="AC810" s="17">
        <v>0.18846775748891439</v>
      </c>
      <c r="AD810" s="17">
        <v>0.33202026825452308</v>
      </c>
      <c r="AE810" s="17">
        <v>0.29045304579659781</v>
      </c>
      <c r="AF810" s="17">
        <v>0.27501896082541899</v>
      </c>
      <c r="AG810" s="17">
        <v>0.32458059047450072</v>
      </c>
      <c r="AH810" s="17">
        <v>0.22611962457156251</v>
      </c>
      <c r="AI810" s="17">
        <v>0.4361358582787056</v>
      </c>
    </row>
    <row r="811" spans="2:35" ht="32" x14ac:dyDescent="0.2">
      <c r="B811" s="16" t="s">
        <v>317</v>
      </c>
      <c r="C811" s="17">
        <v>0.36098078834169639</v>
      </c>
      <c r="D811" s="17">
        <v>0.29897771561282749</v>
      </c>
      <c r="E811" s="17">
        <v>0.39918225243238409</v>
      </c>
      <c r="F811" s="17">
        <v>0.38539591364895093</v>
      </c>
      <c r="G811" s="17">
        <v>0.33726170816632728</v>
      </c>
      <c r="H811" s="17">
        <v>0.35211615829813497</v>
      </c>
      <c r="I811" s="17">
        <v>0.3778122230963632</v>
      </c>
      <c r="K811" s="17">
        <v>0.39444977979717999</v>
      </c>
      <c r="L811" s="17">
        <v>0.32554744840474659</v>
      </c>
      <c r="N811" s="17">
        <v>0.38190950541533819</v>
      </c>
      <c r="O811" s="17">
        <v>0.42006095412626232</v>
      </c>
      <c r="P811" s="17">
        <v>0.4171622180466929</v>
      </c>
      <c r="Q811" s="17">
        <v>0.20586919103733339</v>
      </c>
      <c r="R811" s="17">
        <v>0.33295744258227888</v>
      </c>
      <c r="S811" s="17">
        <v>0.40407911425819748</v>
      </c>
      <c r="T811" s="17">
        <v>0.35900736800109961</v>
      </c>
      <c r="U811" s="17">
        <v>0.20570357714360929</v>
      </c>
      <c r="V811" s="17">
        <v>0.47531599209075082</v>
      </c>
      <c r="W811" s="17">
        <v>0.42991645853310989</v>
      </c>
      <c r="X811" s="17">
        <v>0.2876081519726511</v>
      </c>
      <c r="Y811" s="17">
        <v>0.30465090465516081</v>
      </c>
      <c r="AA811" s="17">
        <v>0.39203738612000399</v>
      </c>
      <c r="AB811" s="17">
        <v>0.35410355214585543</v>
      </c>
      <c r="AC811" s="17">
        <v>0.36462251108833771</v>
      </c>
      <c r="AD811" s="17">
        <v>0.33535391227361988</v>
      </c>
      <c r="AE811" s="17">
        <v>0.36555725002042821</v>
      </c>
      <c r="AF811" s="17">
        <v>0.28611278648545613</v>
      </c>
      <c r="AG811" s="17">
        <v>0.3610994989558462</v>
      </c>
      <c r="AH811" s="17">
        <v>0.36609703604796179</v>
      </c>
      <c r="AI811" s="17">
        <v>0.37556769448187022</v>
      </c>
    </row>
    <row r="812" spans="2:35" ht="32" x14ac:dyDescent="0.2">
      <c r="B812" s="16" t="s">
        <v>318</v>
      </c>
      <c r="C812" s="17">
        <v>0.26769723203563939</v>
      </c>
      <c r="D812" s="17">
        <v>0.30231696015871579</v>
      </c>
      <c r="E812" s="17">
        <v>0.35196953687898103</v>
      </c>
      <c r="F812" s="17">
        <v>0.33865385096447159</v>
      </c>
      <c r="G812" s="17">
        <v>0.31287607270720069</v>
      </c>
      <c r="H812" s="17">
        <v>0.20967624039429361</v>
      </c>
      <c r="I812" s="17">
        <v>0.18993950621141981</v>
      </c>
      <c r="K812" s="17">
        <v>0.31744125411752327</v>
      </c>
      <c r="L812" s="17">
        <v>0.21503365397106211</v>
      </c>
      <c r="N812" s="17">
        <v>0.27096801038012941</v>
      </c>
      <c r="O812" s="17">
        <v>0.17331009523891919</v>
      </c>
      <c r="P812" s="17">
        <v>0.30381447832618019</v>
      </c>
      <c r="Q812" s="17">
        <v>0.2970406735633544</v>
      </c>
      <c r="R812" s="17">
        <v>0.24811492434560989</v>
      </c>
      <c r="S812" s="17">
        <v>0.31880212338081748</v>
      </c>
      <c r="T812" s="17">
        <v>0.33679030211863847</v>
      </c>
      <c r="U812" s="17">
        <v>0.1742745372191486</v>
      </c>
      <c r="V812" s="17">
        <v>0.29310191421000409</v>
      </c>
      <c r="W812" s="17">
        <v>0.29199984415764502</v>
      </c>
      <c r="X812" s="17">
        <v>0.12647892460720331</v>
      </c>
      <c r="Y812" s="17">
        <v>0.3295801863173996</v>
      </c>
      <c r="AA812" s="17">
        <v>0.1843170134778758</v>
      </c>
      <c r="AB812" s="17">
        <v>0.28881839854410363</v>
      </c>
      <c r="AC812" s="17">
        <v>0.36093886297000027</v>
      </c>
      <c r="AD812" s="17">
        <v>0.31602659722839238</v>
      </c>
      <c r="AE812" s="17">
        <v>0.25944332315366653</v>
      </c>
      <c r="AF812" s="17">
        <v>0.20228481690642719</v>
      </c>
      <c r="AG812" s="17">
        <v>0.23913251108406511</v>
      </c>
      <c r="AH812" s="17">
        <v>0.25405257894160371</v>
      </c>
      <c r="AI812" s="17">
        <v>0.31272698100894453</v>
      </c>
    </row>
    <row r="813" spans="2:35" ht="32" x14ac:dyDescent="0.2">
      <c r="B813" s="16" t="s">
        <v>319</v>
      </c>
      <c r="C813" s="17">
        <v>0.31532167124620658</v>
      </c>
      <c r="D813" s="17">
        <v>0.18884568355606551</v>
      </c>
      <c r="E813" s="17">
        <v>0.25553773287329179</v>
      </c>
      <c r="F813" s="17">
        <v>0.2278827142968331</v>
      </c>
      <c r="G813" s="17">
        <v>0.27078149763517401</v>
      </c>
      <c r="H813" s="17">
        <v>0.36241820956345899</v>
      </c>
      <c r="I813" s="17">
        <v>0.43008775671739702</v>
      </c>
      <c r="K813" s="17">
        <v>0.25334319119830251</v>
      </c>
      <c r="L813" s="17">
        <v>0.38093776712509952</v>
      </c>
      <c r="N813" s="17">
        <v>0.30520215818588209</v>
      </c>
      <c r="O813" s="17">
        <v>0.27836200573094833</v>
      </c>
      <c r="P813" s="17">
        <v>0.21045819597761811</v>
      </c>
      <c r="Q813" s="17">
        <v>0.51638349075313483</v>
      </c>
      <c r="R813" s="17">
        <v>0.36287956989242909</v>
      </c>
      <c r="S813" s="17">
        <v>0.30992947282590488</v>
      </c>
      <c r="T813" s="17">
        <v>0.16543342113833531</v>
      </c>
      <c r="U813" s="17">
        <v>0.31924219308948548</v>
      </c>
      <c r="V813" s="17">
        <v>0.3906260012428957</v>
      </c>
      <c r="W813" s="17">
        <v>0.33052401827297162</v>
      </c>
      <c r="X813" s="17">
        <v>0.3863218931411177</v>
      </c>
      <c r="Y813" s="17">
        <v>0.2142800156048584</v>
      </c>
      <c r="AA813" s="17">
        <v>0.36611553975344918</v>
      </c>
      <c r="AB813" s="17">
        <v>0.33971745875667603</v>
      </c>
      <c r="AC813" s="17">
        <v>0.31944910831898471</v>
      </c>
      <c r="AD813" s="17">
        <v>0.26254135430242043</v>
      </c>
      <c r="AE813" s="17">
        <v>0.29279209197266809</v>
      </c>
      <c r="AF813" s="17">
        <v>0.29590595046593621</v>
      </c>
      <c r="AG813" s="17">
        <v>0.33485506600321829</v>
      </c>
      <c r="AH813" s="17">
        <v>0.32911461748925902</v>
      </c>
      <c r="AI813" s="17">
        <v>0.28239189398016967</v>
      </c>
    </row>
    <row r="814" spans="2:35" ht="16" x14ac:dyDescent="0.2">
      <c r="B814" s="16" t="s">
        <v>320</v>
      </c>
      <c r="C814" s="17">
        <v>0.1697282685047036</v>
      </c>
      <c r="D814" s="17">
        <v>0.21028347970886491</v>
      </c>
      <c r="E814" s="17">
        <v>0.30527756616000479</v>
      </c>
      <c r="F814" s="17">
        <v>0.2199407653884535</v>
      </c>
      <c r="G814" s="17">
        <v>0.15105086718266769</v>
      </c>
      <c r="H814" s="17">
        <v>0.11067652259940999</v>
      </c>
      <c r="I814" s="17">
        <v>0.1176305478152438</v>
      </c>
      <c r="K814" s="17">
        <v>0.22842052031454621</v>
      </c>
      <c r="L814" s="17">
        <v>0.1075912748397069</v>
      </c>
      <c r="N814" s="17">
        <v>0.14977022168645809</v>
      </c>
      <c r="O814" s="17">
        <v>0.13589490468686011</v>
      </c>
      <c r="P814" s="17">
        <v>0.21139998543402441</v>
      </c>
      <c r="Q814" s="17">
        <v>9.7406491867829792E-2</v>
      </c>
      <c r="R814" s="17">
        <v>0.27171330612233741</v>
      </c>
      <c r="S814" s="17">
        <v>0.1219063230487526</v>
      </c>
      <c r="T814" s="17">
        <v>0.1979821846444412</v>
      </c>
      <c r="U814" s="17">
        <v>0.16998132649447931</v>
      </c>
      <c r="V814" s="17">
        <v>0.12999842216787211</v>
      </c>
      <c r="W814" s="17">
        <v>0.17757895191830389</v>
      </c>
      <c r="X814" s="17">
        <v>0.16600653040082411</v>
      </c>
      <c r="Y814" s="17">
        <v>0.15521472778275719</v>
      </c>
      <c r="AA814" s="17">
        <v>0.1555490789511346</v>
      </c>
      <c r="AB814" s="17">
        <v>0.14690650866535179</v>
      </c>
      <c r="AC814" s="17">
        <v>0.19223983322154961</v>
      </c>
      <c r="AD814" s="17">
        <v>0.20795631342458021</v>
      </c>
      <c r="AE814" s="17">
        <v>0.16168642192649471</v>
      </c>
      <c r="AF814" s="17">
        <v>0.19975829768383149</v>
      </c>
      <c r="AG814" s="17">
        <v>0.19885549878619971</v>
      </c>
      <c r="AH814" s="17">
        <v>8.0586856120109476E-2</v>
      </c>
      <c r="AI814" s="17">
        <v>0.25363722123233812</v>
      </c>
    </row>
    <row r="815" spans="2:35" ht="32" x14ac:dyDescent="0.2">
      <c r="B815" s="16" t="s">
        <v>321</v>
      </c>
      <c r="C815" s="17">
        <v>0.1420143660432911</v>
      </c>
      <c r="D815" s="17">
        <v>0.18228997583773121</v>
      </c>
      <c r="E815" s="17">
        <v>0.16800209711515771</v>
      </c>
      <c r="F815" s="17">
        <v>0.15240213731498251</v>
      </c>
      <c r="G815" s="17">
        <v>0.1119055265425056</v>
      </c>
      <c r="H815" s="17">
        <v>0.1081544502954465</v>
      </c>
      <c r="I815" s="17">
        <v>0.15029803121300231</v>
      </c>
      <c r="K815" s="17">
        <v>0.14605220443356079</v>
      </c>
      <c r="L815" s="17">
        <v>0.1377395404787625</v>
      </c>
      <c r="N815" s="17">
        <v>0.1314894322185656</v>
      </c>
      <c r="O815" s="17">
        <v>0.23327693923963161</v>
      </c>
      <c r="P815" s="17">
        <v>0.249626191144106</v>
      </c>
      <c r="Q815" s="17">
        <v>0.14835053192449521</v>
      </c>
      <c r="R815" s="17">
        <v>0.19226908222477451</v>
      </c>
      <c r="S815" s="17">
        <v>0.13329003780541751</v>
      </c>
      <c r="T815" s="17">
        <v>0.12595032064180561</v>
      </c>
      <c r="U815" s="17">
        <v>0.1691412733715511</v>
      </c>
      <c r="V815" s="17">
        <v>0.14804416035978371</v>
      </c>
      <c r="W815" s="17">
        <v>0.1078685966814396</v>
      </c>
      <c r="X815" s="17">
        <v>6.6042971724901769E-2</v>
      </c>
      <c r="Y815" s="17">
        <v>0.14096402346164499</v>
      </c>
      <c r="AA815" s="17">
        <v>6.2868138882317751E-2</v>
      </c>
      <c r="AB815" s="17">
        <v>0.10673207521464689</v>
      </c>
      <c r="AC815" s="17">
        <v>0.15102882175705029</v>
      </c>
      <c r="AD815" s="17">
        <v>0.20652048769422751</v>
      </c>
      <c r="AE815" s="17">
        <v>0.13360230280933891</v>
      </c>
      <c r="AF815" s="17">
        <v>5.601071236397917E-2</v>
      </c>
      <c r="AG815" s="17">
        <v>0.1781864258306905</v>
      </c>
      <c r="AH815" s="17">
        <v>0.19288184382825241</v>
      </c>
      <c r="AI815" s="17">
        <v>0.25384235063704991</v>
      </c>
    </row>
    <row r="816" spans="2:35" ht="32" x14ac:dyDescent="0.2">
      <c r="B816" s="16" t="s">
        <v>322</v>
      </c>
      <c r="C816" s="17">
        <v>0.21667928993001359</v>
      </c>
      <c r="D816" s="17">
        <v>0.28581380619111613</v>
      </c>
      <c r="E816" s="17">
        <v>0.2345436913171472</v>
      </c>
      <c r="F816" s="17">
        <v>0.27574843122313469</v>
      </c>
      <c r="G816" s="17">
        <v>0.24258784629796629</v>
      </c>
      <c r="H816" s="17">
        <v>0.16593361319349589</v>
      </c>
      <c r="I816" s="17">
        <v>0.1699844538749824</v>
      </c>
      <c r="K816" s="17">
        <v>0.22510131980566939</v>
      </c>
      <c r="L816" s="17">
        <v>0.2077629576903588</v>
      </c>
      <c r="N816" s="17">
        <v>0.2920125806228529</v>
      </c>
      <c r="O816" s="17">
        <v>0.1806740478622452</v>
      </c>
      <c r="P816" s="17">
        <v>0.16633749090107949</v>
      </c>
      <c r="Q816" s="17">
        <v>9.8581483685253241E-2</v>
      </c>
      <c r="R816" s="17">
        <v>0.238716396496302</v>
      </c>
      <c r="S816" s="17">
        <v>0.21237046399112011</v>
      </c>
      <c r="T816" s="17">
        <v>0.19442282566189109</v>
      </c>
      <c r="U816" s="17">
        <v>0.29883586036456622</v>
      </c>
      <c r="V816" s="17">
        <v>0.21666297273613969</v>
      </c>
      <c r="W816" s="17">
        <v>0.17729130950913469</v>
      </c>
      <c r="X816" s="17">
        <v>0.19838534808354791</v>
      </c>
      <c r="Y816" s="17">
        <v>0.2304927796097388</v>
      </c>
      <c r="AA816" s="17">
        <v>0.13782245758599901</v>
      </c>
      <c r="AB816" s="17">
        <v>0.242600076925166</v>
      </c>
      <c r="AC816" s="17">
        <v>0.24631092116556949</v>
      </c>
      <c r="AD816" s="17">
        <v>0.26196394420984481</v>
      </c>
      <c r="AE816" s="17">
        <v>0.20752863698045321</v>
      </c>
      <c r="AF816" s="17">
        <v>0.23558740581428839</v>
      </c>
      <c r="AG816" s="17">
        <v>0.2041623280390851</v>
      </c>
      <c r="AH816" s="17">
        <v>0.23001681248944891</v>
      </c>
      <c r="AI816" s="17">
        <v>0.22517059760589439</v>
      </c>
    </row>
    <row r="817" spans="2:35" ht="32" x14ac:dyDescent="0.2">
      <c r="B817" s="16" t="s">
        <v>323</v>
      </c>
      <c r="C817" s="17">
        <v>0.1052214115730148</v>
      </c>
      <c r="D817" s="17">
        <v>0.22913528052486101</v>
      </c>
      <c r="E817" s="17">
        <v>0.13781739791213721</v>
      </c>
      <c r="F817" s="17">
        <v>9.9211654517444792E-2</v>
      </c>
      <c r="G817" s="17">
        <v>8.5209718594294576E-2</v>
      </c>
      <c r="H817" s="17">
        <v>0.10931323331481679</v>
      </c>
      <c r="I817" s="17">
        <v>5.5793103652076848E-2</v>
      </c>
      <c r="K817" s="17">
        <v>0.1027255421073552</v>
      </c>
      <c r="L817" s="17">
        <v>0.1078637675977728</v>
      </c>
      <c r="N817" s="17">
        <v>0.11837319554275361</v>
      </c>
      <c r="O817" s="17">
        <v>0.18501004844092031</v>
      </c>
      <c r="P817" s="17">
        <v>0.2084078705292558</v>
      </c>
      <c r="Q817" s="17">
        <v>5.1652444945921722E-2</v>
      </c>
      <c r="R817" s="17">
        <v>0.1122850865872284</v>
      </c>
      <c r="S817" s="17">
        <v>0.13514256784992121</v>
      </c>
      <c r="T817" s="17">
        <v>0.1068990994781376</v>
      </c>
      <c r="U817" s="17">
        <v>7.6606760103529264E-2</v>
      </c>
      <c r="V817" s="17">
        <v>0.1623367268448887</v>
      </c>
      <c r="W817" s="17">
        <v>0.1149761943229534</v>
      </c>
      <c r="X817" s="17">
        <v>4.8457206628630643E-2</v>
      </c>
      <c r="Y817" s="17">
        <v>1.6285188509383649E-2</v>
      </c>
      <c r="AA817" s="17">
        <v>7.4513149004848414E-2</v>
      </c>
      <c r="AB817" s="17">
        <v>9.6927565866604851E-2</v>
      </c>
      <c r="AC817" s="17">
        <v>7.8706772822860607E-2</v>
      </c>
      <c r="AD817" s="17">
        <v>0.1183846891816708</v>
      </c>
      <c r="AE817" s="17">
        <v>0.12741439584217279</v>
      </c>
      <c r="AF817" s="17">
        <v>4.5429757274754901E-2</v>
      </c>
      <c r="AG817" s="17">
        <v>0.17970031732080921</v>
      </c>
      <c r="AH817" s="17">
        <v>1.783164680855763E-2</v>
      </c>
      <c r="AI817" s="17">
        <v>0.1941187790453506</v>
      </c>
    </row>
    <row r="818" spans="2:35" ht="32" x14ac:dyDescent="0.2">
      <c r="B818" s="16" t="s">
        <v>324</v>
      </c>
      <c r="C818" s="17">
        <v>0.37941565979811748</v>
      </c>
      <c r="D818" s="17">
        <v>0.35759728297474758</v>
      </c>
      <c r="E818" s="17">
        <v>0.43738804732517539</v>
      </c>
      <c r="F818" s="17">
        <v>0.37211903969462801</v>
      </c>
      <c r="G818" s="17">
        <v>0.3914684460074313</v>
      </c>
      <c r="H818" s="17">
        <v>0.37102416053331561</v>
      </c>
      <c r="I818" s="17">
        <v>0.36095044822158512</v>
      </c>
      <c r="K818" s="17">
        <v>0.41360251334840209</v>
      </c>
      <c r="L818" s="17">
        <v>0.34322232529524938</v>
      </c>
      <c r="N818" s="17">
        <v>0.2816188126369083</v>
      </c>
      <c r="O818" s="17">
        <v>0.35294257332141049</v>
      </c>
      <c r="P818" s="17">
        <v>0.38787282769641268</v>
      </c>
      <c r="Q818" s="17">
        <v>0.24426613566183411</v>
      </c>
      <c r="R818" s="17">
        <v>0.42476200283090459</v>
      </c>
      <c r="S818" s="17">
        <v>0.38803942148971399</v>
      </c>
      <c r="T818" s="17">
        <v>0.37532386204950191</v>
      </c>
      <c r="U818" s="17">
        <v>0.31130888144676933</v>
      </c>
      <c r="V818" s="17">
        <v>0.41035218003536478</v>
      </c>
      <c r="W818" s="17">
        <v>0.46443268006124871</v>
      </c>
      <c r="X818" s="17">
        <v>0.44287546536629913</v>
      </c>
      <c r="Y818" s="17">
        <v>0.30539001329281679</v>
      </c>
      <c r="AA818" s="17">
        <v>0.40039111792092008</v>
      </c>
      <c r="AB818" s="17">
        <v>0.39789092721301039</v>
      </c>
      <c r="AC818" s="17">
        <v>0.23193911959864949</v>
      </c>
      <c r="AD818" s="17">
        <v>0.41501527901261859</v>
      </c>
      <c r="AE818" s="17">
        <v>0.41395649194789019</v>
      </c>
      <c r="AF818" s="17">
        <v>0.2394046213645844</v>
      </c>
      <c r="AG818" s="17">
        <v>0.40782291040660401</v>
      </c>
      <c r="AH818" s="17">
        <v>0.33002621722561032</v>
      </c>
      <c r="AI818" s="17">
        <v>0.42050700550170411</v>
      </c>
    </row>
    <row r="819" spans="2:35" ht="32" x14ac:dyDescent="0.2">
      <c r="B819" s="16" t="s">
        <v>325</v>
      </c>
      <c r="C819" s="17">
        <v>0.2498952749001625</v>
      </c>
      <c r="D819" s="17">
        <v>0.18937964938159821</v>
      </c>
      <c r="E819" s="17">
        <v>0.34743809429935307</v>
      </c>
      <c r="F819" s="17">
        <v>0.25453385357999408</v>
      </c>
      <c r="G819" s="17">
        <v>0.23134796394097421</v>
      </c>
      <c r="H819" s="17">
        <v>0.18302194570520061</v>
      </c>
      <c r="I819" s="17">
        <v>0.27816549539792729</v>
      </c>
      <c r="K819" s="17">
        <v>0.2314808621186448</v>
      </c>
      <c r="L819" s="17">
        <v>0.26939045893326052</v>
      </c>
      <c r="N819" s="17">
        <v>0.16780421966567391</v>
      </c>
      <c r="O819" s="17">
        <v>0.32544946262111601</v>
      </c>
      <c r="P819" s="17">
        <v>0.42472063904667551</v>
      </c>
      <c r="Q819" s="17">
        <v>0.19691912943728029</v>
      </c>
      <c r="R819" s="17">
        <v>0.2469484480816489</v>
      </c>
      <c r="S819" s="17">
        <v>0.29343822060231722</v>
      </c>
      <c r="T819" s="17">
        <v>0.22448604649045431</v>
      </c>
      <c r="U819" s="17">
        <v>0.2016855270526664</v>
      </c>
      <c r="V819" s="17">
        <v>0.2833190938391526</v>
      </c>
      <c r="W819" s="17">
        <v>0.25817250464647068</v>
      </c>
      <c r="X819" s="17">
        <v>0.17462081037091229</v>
      </c>
      <c r="Y819" s="17">
        <v>0.28998153877952809</v>
      </c>
      <c r="AA819" s="17">
        <v>0.2115732841889858</v>
      </c>
      <c r="AB819" s="17">
        <v>0.26428565484096461</v>
      </c>
      <c r="AC819" s="17">
        <v>0.31393491913311428</v>
      </c>
      <c r="AD819" s="17">
        <v>0.27508402617714972</v>
      </c>
      <c r="AE819" s="17">
        <v>0.26736349544574861</v>
      </c>
      <c r="AF819" s="17">
        <v>0.20301987452115561</v>
      </c>
      <c r="AG819" s="17">
        <v>0.1631641424494106</v>
      </c>
      <c r="AH819" s="17">
        <v>0.23931958508716911</v>
      </c>
      <c r="AI819" s="17">
        <v>0.25544609999489498</v>
      </c>
    </row>
    <row r="820" spans="2:35" ht="16" x14ac:dyDescent="0.2">
      <c r="B820" s="16" t="s">
        <v>177</v>
      </c>
      <c r="C820" s="17">
        <v>1.963366359352323E-2</v>
      </c>
      <c r="D820" s="17">
        <v>1.5468786923576359E-2</v>
      </c>
      <c r="E820" s="17">
        <v>1.212162979109772E-2</v>
      </c>
      <c r="F820" s="17">
        <v>0</v>
      </c>
      <c r="G820" s="17">
        <v>2.6557107493887101E-2</v>
      </c>
      <c r="H820" s="17">
        <v>2.8292364227968859E-2</v>
      </c>
      <c r="I820" s="17">
        <v>2.3241342381501391E-2</v>
      </c>
      <c r="K820" s="17">
        <v>2.8064870362900989E-2</v>
      </c>
      <c r="L820" s="17">
        <v>1.070761585361954E-2</v>
      </c>
      <c r="N820" s="17">
        <v>0</v>
      </c>
      <c r="O820" s="17">
        <v>0</v>
      </c>
      <c r="P820" s="17">
        <v>4.3325103315041379E-2</v>
      </c>
      <c r="Q820" s="17">
        <v>0</v>
      </c>
      <c r="R820" s="17">
        <v>1.5686037985895528E-2</v>
      </c>
      <c r="S820" s="17">
        <v>3.2775758133656192E-2</v>
      </c>
      <c r="T820" s="17">
        <v>2.0801502830703179E-2</v>
      </c>
      <c r="U820" s="17">
        <v>2.481766347357239E-2</v>
      </c>
      <c r="V820" s="17">
        <v>1.6035587828373721E-2</v>
      </c>
      <c r="W820" s="17">
        <v>0</v>
      </c>
      <c r="X820" s="17">
        <v>3.1795298173244543E-2</v>
      </c>
      <c r="Y820" s="17">
        <v>4.7199501300832183E-2</v>
      </c>
      <c r="AA820" s="17">
        <v>3.3116213426864313E-2</v>
      </c>
      <c r="AB820" s="17">
        <v>1.030134587502674E-2</v>
      </c>
      <c r="AC820" s="17">
        <v>0</v>
      </c>
      <c r="AD820" s="17">
        <v>1.391260041039823E-2</v>
      </c>
      <c r="AE820" s="17">
        <v>3.5106349817748607E-2</v>
      </c>
      <c r="AF820" s="17">
        <v>0</v>
      </c>
      <c r="AG820" s="17">
        <v>2.1258097629986511E-2</v>
      </c>
      <c r="AH820" s="17">
        <v>2.129170272470279E-2</v>
      </c>
      <c r="AI820" s="17">
        <v>0</v>
      </c>
    </row>
    <row r="821" spans="2:35" ht="16" x14ac:dyDescent="0.2">
      <c r="B821" s="16" t="s">
        <v>75</v>
      </c>
      <c r="C821" s="17">
        <v>2.3913942752490359E-2</v>
      </c>
      <c r="D821" s="17">
        <v>5.5188675115714757E-2</v>
      </c>
      <c r="E821" s="17">
        <v>1.212394990338303E-2</v>
      </c>
      <c r="F821" s="17">
        <v>1.364457005100312E-2</v>
      </c>
      <c r="G821" s="17">
        <v>2.775318693515632E-2</v>
      </c>
      <c r="H821" s="17">
        <v>9.409401418299634E-3</v>
      </c>
      <c r="I821" s="17">
        <v>2.782465497266718E-2</v>
      </c>
      <c r="K821" s="17">
        <v>1.513646921489686E-2</v>
      </c>
      <c r="L821" s="17">
        <v>3.3206580209427419E-2</v>
      </c>
      <c r="N821" s="17">
        <v>2.076136687602698E-2</v>
      </c>
      <c r="O821" s="17">
        <v>0</v>
      </c>
      <c r="P821" s="17">
        <v>5.1544980686930128E-2</v>
      </c>
      <c r="Q821" s="17">
        <v>0</v>
      </c>
      <c r="R821" s="17">
        <v>3.4652166026667257E-2</v>
      </c>
      <c r="S821" s="17">
        <v>3.2939293875737748E-2</v>
      </c>
      <c r="T821" s="17">
        <v>1.9402645794788159E-2</v>
      </c>
      <c r="U821" s="17">
        <v>2.2921704052476431E-2</v>
      </c>
      <c r="V821" s="17">
        <v>3.0628088699167041E-2</v>
      </c>
      <c r="W821" s="17">
        <v>2.2777359886808641E-2</v>
      </c>
      <c r="X821" s="17">
        <v>1.617820690905784E-2</v>
      </c>
      <c r="Y821" s="17">
        <v>1.9335050212881809E-2</v>
      </c>
      <c r="AA821" s="17">
        <v>3.8756461407145948E-2</v>
      </c>
      <c r="AB821" s="17">
        <v>3.0801845681461808E-2</v>
      </c>
      <c r="AC821" s="17">
        <v>1.837822007391433E-2</v>
      </c>
      <c r="AD821" s="17">
        <v>2.8986583152003319E-2</v>
      </c>
      <c r="AE821" s="17">
        <v>6.471895866377678E-3</v>
      </c>
      <c r="AF821" s="17">
        <v>0</v>
      </c>
      <c r="AG821" s="17">
        <v>2.3355302186554471E-2</v>
      </c>
      <c r="AH821" s="17">
        <v>4.0972500678912178E-2</v>
      </c>
      <c r="AI821" s="17">
        <v>2.7995179881101472E-2</v>
      </c>
    </row>
    <row r="823" spans="2:35" ht="48" x14ac:dyDescent="0.2">
      <c r="B823" s="14" t="s">
        <v>326</v>
      </c>
    </row>
    <row r="824" spans="2:35" ht="16" x14ac:dyDescent="0.2">
      <c r="B824" s="15" t="s">
        <v>16</v>
      </c>
    </row>
    <row r="825" spans="2:35" ht="16" x14ac:dyDescent="0.2">
      <c r="B825" s="16" t="s">
        <v>327</v>
      </c>
      <c r="C825" s="17">
        <v>9.7749237172471304E-2</v>
      </c>
      <c r="D825" s="17">
        <v>0.1090307873752646</v>
      </c>
      <c r="E825" s="17">
        <v>0.13497107821149359</v>
      </c>
      <c r="F825" s="17">
        <v>0.1362994164990374</v>
      </c>
      <c r="G825" s="17">
        <v>7.4799847900321584E-2</v>
      </c>
      <c r="H825" s="17">
        <v>7.3128293352092033E-2</v>
      </c>
      <c r="I825" s="17">
        <v>6.4010688929161591E-2</v>
      </c>
      <c r="K825" s="17">
        <v>0.1193017907975457</v>
      </c>
      <c r="L825" s="17">
        <v>7.5602011943014288E-2</v>
      </c>
      <c r="N825" s="17">
        <v>0.13755876837112041</v>
      </c>
      <c r="O825" s="17">
        <v>7.9099620117926955E-2</v>
      </c>
      <c r="P825" s="17">
        <v>5.6920513023851461E-2</v>
      </c>
      <c r="Q825" s="17">
        <v>9.8839777874150214E-2</v>
      </c>
      <c r="R825" s="17">
        <v>9.3035782834661823E-2</v>
      </c>
      <c r="S825" s="17">
        <v>7.2952921722353084E-2</v>
      </c>
      <c r="T825" s="17">
        <v>5.5257823369303051E-2</v>
      </c>
      <c r="U825" s="17">
        <v>0.1046130727680413</v>
      </c>
      <c r="V825" s="17">
        <v>0.14352725117907519</v>
      </c>
      <c r="W825" s="17">
        <v>8.5684023476210416E-2</v>
      </c>
      <c r="X825" s="17">
        <v>6.8854104693204729E-2</v>
      </c>
      <c r="Y825" s="17">
        <v>0.1119648190014403</v>
      </c>
      <c r="AA825" s="17">
        <v>0.1003555336344216</v>
      </c>
      <c r="AB825" s="17">
        <v>0.15288352021918841</v>
      </c>
      <c r="AC825" s="17">
        <v>8.8213088747928034E-2</v>
      </c>
      <c r="AD825" s="17">
        <v>6.1847079688374718E-2</v>
      </c>
      <c r="AE825" s="17">
        <v>0.11032198704014549</v>
      </c>
      <c r="AF825" s="17">
        <v>0.1022124954200528</v>
      </c>
      <c r="AG825" s="17">
        <v>6.7477736462619911E-2</v>
      </c>
      <c r="AH825" s="17">
        <v>4.2028376922151348E-2</v>
      </c>
      <c r="AI825" s="17">
        <v>5.5719409189507997E-2</v>
      </c>
    </row>
    <row r="826" spans="2:35" ht="16" x14ac:dyDescent="0.2">
      <c r="B826" s="16" t="s">
        <v>328</v>
      </c>
      <c r="C826" s="17">
        <v>0.27424437587643702</v>
      </c>
      <c r="D826" s="17">
        <v>0.27780415413687548</v>
      </c>
      <c r="E826" s="17">
        <v>0.32577659588627011</v>
      </c>
      <c r="F826" s="17">
        <v>0.30137797250772003</v>
      </c>
      <c r="G826" s="17">
        <v>0.26040260607223409</v>
      </c>
      <c r="H826" s="17">
        <v>0.24448674524421529</v>
      </c>
      <c r="I826" s="17">
        <v>0.2392900956077923</v>
      </c>
      <c r="K826" s="17">
        <v>0.273781665256352</v>
      </c>
      <c r="L826" s="17">
        <v>0.27462813075192638</v>
      </c>
      <c r="N826" s="17">
        <v>0.28070211934708278</v>
      </c>
      <c r="O826" s="17">
        <v>0.23670237261255991</v>
      </c>
      <c r="P826" s="17">
        <v>0.31262826927776272</v>
      </c>
      <c r="Q826" s="17">
        <v>0.31291402768441878</v>
      </c>
      <c r="R826" s="17">
        <v>0.28040160719586821</v>
      </c>
      <c r="S826" s="17">
        <v>0.23547238118927649</v>
      </c>
      <c r="T826" s="17">
        <v>0.30431342542781359</v>
      </c>
      <c r="U826" s="17">
        <v>0.32230418080241158</v>
      </c>
      <c r="V826" s="17">
        <v>0.278788344462785</v>
      </c>
      <c r="W826" s="17">
        <v>0.2372057277234346</v>
      </c>
      <c r="X826" s="17">
        <v>0.24342468358495489</v>
      </c>
      <c r="Y826" s="17">
        <v>0.2710061435501494</v>
      </c>
      <c r="AA826" s="17">
        <v>0.29875064297169901</v>
      </c>
      <c r="AB826" s="17">
        <v>0.33785734472731571</v>
      </c>
      <c r="AC826" s="17">
        <v>0.2452480588058957</v>
      </c>
      <c r="AD826" s="17">
        <v>0.26185751069062702</v>
      </c>
      <c r="AE826" s="17">
        <v>0.29936997912684782</v>
      </c>
      <c r="AF826" s="17">
        <v>0.2333646299254549</v>
      </c>
      <c r="AG826" s="17">
        <v>0.14536677899740441</v>
      </c>
      <c r="AH826" s="17">
        <v>0.2016968952104409</v>
      </c>
      <c r="AI826" s="17">
        <v>0.24916150799417869</v>
      </c>
    </row>
    <row r="827" spans="2:35" ht="16" x14ac:dyDescent="0.2">
      <c r="B827" s="16" t="s">
        <v>329</v>
      </c>
      <c r="C827" s="17">
        <v>0.2473553476638416</v>
      </c>
      <c r="D827" s="17">
        <v>0.27069207664245087</v>
      </c>
      <c r="E827" s="17">
        <v>0.2257344024927431</v>
      </c>
      <c r="F827" s="17">
        <v>0.25308089306441972</v>
      </c>
      <c r="G827" s="17">
        <v>0.26395731751787721</v>
      </c>
      <c r="H827" s="17">
        <v>0.18186959114975951</v>
      </c>
      <c r="I827" s="17">
        <v>0.27503030038023579</v>
      </c>
      <c r="K827" s="17">
        <v>0.2389909131818416</v>
      </c>
      <c r="L827" s="17">
        <v>0.25698941602096109</v>
      </c>
      <c r="N827" s="17">
        <v>0.18444067394868219</v>
      </c>
      <c r="O827" s="17">
        <v>0.18366437629223509</v>
      </c>
      <c r="P827" s="17">
        <v>0.25549486541947419</v>
      </c>
      <c r="Q827" s="17">
        <v>0.29797204228697982</v>
      </c>
      <c r="R827" s="17">
        <v>0.25242190710345369</v>
      </c>
      <c r="S827" s="17">
        <v>0.21382789331834931</v>
      </c>
      <c r="T827" s="17">
        <v>0.2401430799818936</v>
      </c>
      <c r="U827" s="17">
        <v>0.2494830075359844</v>
      </c>
      <c r="V827" s="17">
        <v>0.25121782496391099</v>
      </c>
      <c r="W827" s="17">
        <v>0.29463333195032593</v>
      </c>
      <c r="X827" s="17">
        <v>0.24018018246470879</v>
      </c>
      <c r="Y827" s="17">
        <v>0.26324064839910738</v>
      </c>
      <c r="AA827" s="17">
        <v>0.23620626051163049</v>
      </c>
      <c r="AB827" s="17">
        <v>0.24113456078084861</v>
      </c>
      <c r="AC827" s="17">
        <v>0.20957211555816621</v>
      </c>
      <c r="AD827" s="17">
        <v>0.27152198194638749</v>
      </c>
      <c r="AE827" s="17">
        <v>0.23138610749645791</v>
      </c>
      <c r="AF827" s="17">
        <v>0.2702692691382908</v>
      </c>
      <c r="AG827" s="17">
        <v>0.25623526531246171</v>
      </c>
      <c r="AH827" s="17">
        <v>0.33516716155418591</v>
      </c>
      <c r="AI827" s="17">
        <v>0.197113499992148</v>
      </c>
    </row>
    <row r="828" spans="2:35" ht="16" x14ac:dyDescent="0.2">
      <c r="B828" s="16" t="s">
        <v>330</v>
      </c>
      <c r="C828" s="17">
        <v>0.1994198720592022</v>
      </c>
      <c r="D828" s="17">
        <v>0.19902178618616259</v>
      </c>
      <c r="E828" s="17">
        <v>0.18707903982143709</v>
      </c>
      <c r="F828" s="17">
        <v>0.16538732712548529</v>
      </c>
      <c r="G828" s="17">
        <v>0.2035529959429716</v>
      </c>
      <c r="H828" s="17">
        <v>0.25104384384134981</v>
      </c>
      <c r="I828" s="17">
        <v>0.1994029629396179</v>
      </c>
      <c r="K828" s="17">
        <v>0.1994563821897968</v>
      </c>
      <c r="L828" s="17">
        <v>0.19973701240477509</v>
      </c>
      <c r="N828" s="17">
        <v>0.2222579923825139</v>
      </c>
      <c r="O828" s="17">
        <v>0.27550377769037099</v>
      </c>
      <c r="P828" s="17">
        <v>0.16334043138339671</v>
      </c>
      <c r="Q828" s="17">
        <v>0.18394544042660341</v>
      </c>
      <c r="R828" s="17">
        <v>0.22090423582408361</v>
      </c>
      <c r="S828" s="17">
        <v>0.20564274061204901</v>
      </c>
      <c r="T828" s="17">
        <v>0.22749463644970161</v>
      </c>
      <c r="U828" s="17">
        <v>0.1850000573138175</v>
      </c>
      <c r="V828" s="17">
        <v>0.14769358384281039</v>
      </c>
      <c r="W828" s="17">
        <v>0.19715091002560159</v>
      </c>
      <c r="X828" s="17">
        <v>0.24946030370627331</v>
      </c>
      <c r="Y828" s="17">
        <v>0.17857250676696801</v>
      </c>
      <c r="AA828" s="17">
        <v>0.1776119066341813</v>
      </c>
      <c r="AB828" s="17">
        <v>0.1224143717378974</v>
      </c>
      <c r="AC828" s="17">
        <v>0.2417389505831434</v>
      </c>
      <c r="AD828" s="17">
        <v>0.23543206748454781</v>
      </c>
      <c r="AE828" s="17">
        <v>0.22214375687892571</v>
      </c>
      <c r="AF828" s="17">
        <v>0.22098696527526601</v>
      </c>
      <c r="AG828" s="17">
        <v>0.22459478219272361</v>
      </c>
      <c r="AH828" s="17">
        <v>0.1765178866580048</v>
      </c>
      <c r="AI828" s="17">
        <v>0.28405796004757722</v>
      </c>
    </row>
    <row r="829" spans="2:35" ht="16" x14ac:dyDescent="0.2">
      <c r="B829" s="16" t="s">
        <v>331</v>
      </c>
      <c r="C829" s="17">
        <v>9.6751140025021609E-2</v>
      </c>
      <c r="D829" s="17">
        <v>9.4309238951566565E-2</v>
      </c>
      <c r="E829" s="17">
        <v>8.0449382738153358E-2</v>
      </c>
      <c r="F829" s="17">
        <v>7.1769268008782278E-2</v>
      </c>
      <c r="G829" s="17">
        <v>0.1286516506467085</v>
      </c>
      <c r="H829" s="17">
        <v>0.12964409341583871</v>
      </c>
      <c r="I829" s="17">
        <v>8.3871279915068875E-2</v>
      </c>
      <c r="K829" s="17">
        <v>0.1030618384802946</v>
      </c>
      <c r="L829" s="17">
        <v>9.0258260794199491E-2</v>
      </c>
      <c r="N829" s="17">
        <v>0.1050874181001895</v>
      </c>
      <c r="O829" s="17">
        <v>0.14131005994039161</v>
      </c>
      <c r="P829" s="17">
        <v>0.1215199678793235</v>
      </c>
      <c r="Q829" s="17">
        <v>4.7341012906252658E-2</v>
      </c>
      <c r="R829" s="17">
        <v>9.8410312502562047E-2</v>
      </c>
      <c r="S829" s="17">
        <v>0.1446320817640597</v>
      </c>
      <c r="T829" s="17">
        <v>9.4905885606258747E-2</v>
      </c>
      <c r="U829" s="17">
        <v>8.7856688867185534E-2</v>
      </c>
      <c r="V829" s="17">
        <v>9.0014992905160768E-2</v>
      </c>
      <c r="W829" s="17">
        <v>7.241013315084574E-2</v>
      </c>
      <c r="X829" s="17">
        <v>0.1087363429737887</v>
      </c>
      <c r="Y829" s="17">
        <v>8.2776940331396251E-2</v>
      </c>
      <c r="AA829" s="17">
        <v>0.11452344609222199</v>
      </c>
      <c r="AB829" s="17">
        <v>7.1735713424064193E-2</v>
      </c>
      <c r="AC829" s="17">
        <v>0.1227806996227491</v>
      </c>
      <c r="AD829" s="17">
        <v>8.8093819183294675E-2</v>
      </c>
      <c r="AE829" s="17">
        <v>8.1020291694350391E-2</v>
      </c>
      <c r="AF829" s="17">
        <v>0.13618532652995519</v>
      </c>
      <c r="AG829" s="17">
        <v>0.13407466327485129</v>
      </c>
      <c r="AH829" s="17">
        <v>6.636191775951511E-2</v>
      </c>
      <c r="AI829" s="17">
        <v>0.175822773050511</v>
      </c>
    </row>
    <row r="830" spans="2:35" ht="16" x14ac:dyDescent="0.2">
      <c r="B830" s="16" t="s">
        <v>75</v>
      </c>
      <c r="C830" s="17">
        <v>8.4480027203026123E-2</v>
      </c>
      <c r="D830" s="17">
        <v>4.9141956707679693E-2</v>
      </c>
      <c r="E830" s="17">
        <v>4.5989500849902623E-2</v>
      </c>
      <c r="F830" s="17">
        <v>7.2085122794555243E-2</v>
      </c>
      <c r="G830" s="17">
        <v>6.8635581919887056E-2</v>
      </c>
      <c r="H830" s="17">
        <v>0.1198274329967446</v>
      </c>
      <c r="I830" s="17">
        <v>0.1383946722281236</v>
      </c>
      <c r="K830" s="17">
        <v>6.5407410094169408E-2</v>
      </c>
      <c r="L830" s="17">
        <v>0.1027851680851237</v>
      </c>
      <c r="N830" s="17">
        <v>6.9953027850410923E-2</v>
      </c>
      <c r="O830" s="17">
        <v>8.3719793346515442E-2</v>
      </c>
      <c r="P830" s="17">
        <v>9.0095953016191624E-2</v>
      </c>
      <c r="Q830" s="17">
        <v>5.8987698821595387E-2</v>
      </c>
      <c r="R830" s="17">
        <v>5.4826154539370689E-2</v>
      </c>
      <c r="S830" s="17">
        <v>0.1274719813939123</v>
      </c>
      <c r="T830" s="17">
        <v>7.7885149165029408E-2</v>
      </c>
      <c r="U830" s="17">
        <v>5.074299271255981E-2</v>
      </c>
      <c r="V830" s="17">
        <v>8.8758002646257453E-2</v>
      </c>
      <c r="W830" s="17">
        <v>0.1129158736735817</v>
      </c>
      <c r="X830" s="17">
        <v>8.9344382577069406E-2</v>
      </c>
      <c r="Y830" s="17">
        <v>9.2438941950938561E-2</v>
      </c>
      <c r="AA830" s="17">
        <v>7.2552210155845495E-2</v>
      </c>
      <c r="AB830" s="17">
        <v>7.3974489110685687E-2</v>
      </c>
      <c r="AC830" s="17">
        <v>9.2447086682117624E-2</v>
      </c>
      <c r="AD830" s="17">
        <v>8.1247541006768384E-2</v>
      </c>
      <c r="AE830" s="17">
        <v>5.575787776327281E-2</v>
      </c>
      <c r="AF830" s="17">
        <v>3.6981313710980387E-2</v>
      </c>
      <c r="AG830" s="17">
        <v>0.17225077375993919</v>
      </c>
      <c r="AH830" s="17">
        <v>0.17822776189570191</v>
      </c>
      <c r="AI830" s="17">
        <v>3.8124849726076958E-2</v>
      </c>
    </row>
    <row r="832" spans="2:35" ht="32" x14ac:dyDescent="0.2">
      <c r="B832" s="14" t="s">
        <v>332</v>
      </c>
    </row>
    <row r="833" spans="2:35" ht="16" x14ac:dyDescent="0.2">
      <c r="B833" s="15" t="s">
        <v>16</v>
      </c>
    </row>
    <row r="834" spans="2:35" ht="16" x14ac:dyDescent="0.2">
      <c r="B834" s="16" t="s">
        <v>333</v>
      </c>
      <c r="C834" s="17">
        <v>2.3103794587203991E-2</v>
      </c>
      <c r="D834" s="17">
        <v>2.683380615834528E-2</v>
      </c>
      <c r="E834" s="17">
        <v>2.2939778932313831E-2</v>
      </c>
      <c r="F834" s="17">
        <v>3.0089425866833851E-2</v>
      </c>
      <c r="G834" s="17">
        <v>1.5147418373097771E-2</v>
      </c>
      <c r="H834" s="17">
        <v>3.1983445677419391E-2</v>
      </c>
      <c r="I834" s="17">
        <v>1.5650147018165941E-2</v>
      </c>
      <c r="K834" s="17">
        <v>2.9012613996784328E-2</v>
      </c>
      <c r="L834" s="17">
        <v>1.7465283610957821E-2</v>
      </c>
      <c r="N834" s="17">
        <v>2.3513602219410401E-2</v>
      </c>
      <c r="O834" s="17">
        <v>3.4528128386830413E-2</v>
      </c>
      <c r="P834" s="17">
        <v>2.9535670621121831E-2</v>
      </c>
      <c r="Q834" s="17">
        <v>2.6428094858036981E-2</v>
      </c>
      <c r="R834" s="17">
        <v>3.0663151249942549E-2</v>
      </c>
      <c r="S834" s="17">
        <v>2.2516498927463959E-2</v>
      </c>
      <c r="T834" s="17">
        <v>1.367114209048715E-2</v>
      </c>
      <c r="U834" s="17">
        <v>1.620236923607948E-2</v>
      </c>
      <c r="V834" s="17">
        <v>3.24354323038442E-2</v>
      </c>
      <c r="W834" s="17">
        <v>1.6946838444768381E-2</v>
      </c>
      <c r="X834" s="17">
        <v>1.7882017069844311E-2</v>
      </c>
      <c r="Y834" s="17">
        <v>1.837993953642128E-2</v>
      </c>
      <c r="AA834" s="17">
        <v>2.3589656172174778E-2</v>
      </c>
      <c r="AB834" s="17">
        <v>2.805262516820985E-2</v>
      </c>
      <c r="AC834" s="17">
        <v>6.6098318932343797E-3</v>
      </c>
      <c r="AD834" s="17">
        <v>8.1021011818860761E-3</v>
      </c>
      <c r="AE834" s="17">
        <v>3.1258774833214091E-2</v>
      </c>
      <c r="AF834" s="17">
        <v>1.6737366836117519E-2</v>
      </c>
      <c r="AG834" s="17">
        <v>3.1039407538698091E-2</v>
      </c>
      <c r="AH834" s="17">
        <v>1.7242679057566389E-2</v>
      </c>
      <c r="AI834" s="17">
        <v>2.7979447136913759E-2</v>
      </c>
    </row>
    <row r="835" spans="2:35" ht="16" x14ac:dyDescent="0.2">
      <c r="B835" s="16" t="s">
        <v>334</v>
      </c>
      <c r="C835" s="17">
        <v>0.1010836684843727</v>
      </c>
      <c r="D835" s="17">
        <v>8.0574357148290032E-2</v>
      </c>
      <c r="E835" s="17">
        <v>0.13884402806448329</v>
      </c>
      <c r="F835" s="17">
        <v>0.1228652861750435</v>
      </c>
      <c r="G835" s="17">
        <v>0.1214451801070324</v>
      </c>
      <c r="H835" s="17">
        <v>6.3708081632702473E-2</v>
      </c>
      <c r="I835" s="17">
        <v>7.4805530205467194E-2</v>
      </c>
      <c r="K835" s="17">
        <v>0.10846987012016419</v>
      </c>
      <c r="L835" s="17">
        <v>9.4461338966778483E-2</v>
      </c>
      <c r="N835" s="17">
        <v>7.745281880237681E-2</v>
      </c>
      <c r="O835" s="17">
        <v>6.4288117994402982E-2</v>
      </c>
      <c r="P835" s="17">
        <v>3.8229958747274417E-2</v>
      </c>
      <c r="Q835" s="17">
        <v>0.17236557768934341</v>
      </c>
      <c r="R835" s="17">
        <v>9.0997108787173181E-2</v>
      </c>
      <c r="S835" s="17">
        <v>9.6317868434513759E-2</v>
      </c>
      <c r="T835" s="17">
        <v>9.5722531468035804E-2</v>
      </c>
      <c r="U835" s="17">
        <v>0.12733576655937931</v>
      </c>
      <c r="V835" s="17">
        <v>0.15264312388427009</v>
      </c>
      <c r="W835" s="17">
        <v>6.4505965824164208E-2</v>
      </c>
      <c r="X835" s="17">
        <v>6.9194220455672487E-2</v>
      </c>
      <c r="Y835" s="17">
        <v>0.13531338573616641</v>
      </c>
      <c r="AA835" s="17">
        <v>8.019561438477936E-2</v>
      </c>
      <c r="AB835" s="17">
        <v>0.14723818827739299</v>
      </c>
      <c r="AC835" s="17">
        <v>8.5091932911841694E-2</v>
      </c>
      <c r="AD835" s="17">
        <v>7.2340574391879311E-2</v>
      </c>
      <c r="AE835" s="17">
        <v>0.10665186578239549</v>
      </c>
      <c r="AF835" s="17">
        <v>9.8775042390405951E-2</v>
      </c>
      <c r="AG835" s="17">
        <v>8.2909814079695221E-2</v>
      </c>
      <c r="AH835" s="17">
        <v>6.9283814792813037E-2</v>
      </c>
      <c r="AI835" s="17">
        <v>0.12526883976449049</v>
      </c>
    </row>
    <row r="836" spans="2:35" ht="16" x14ac:dyDescent="0.2">
      <c r="B836" s="16" t="s">
        <v>335</v>
      </c>
      <c r="C836" s="17">
        <v>0.35562646115951341</v>
      </c>
      <c r="D836" s="17">
        <v>0.20456580071111949</v>
      </c>
      <c r="E836" s="17">
        <v>0.33353545620829989</v>
      </c>
      <c r="F836" s="17">
        <v>0.33494392504546378</v>
      </c>
      <c r="G836" s="17">
        <v>0.40982914983654672</v>
      </c>
      <c r="H836" s="17">
        <v>0.38996823295188188</v>
      </c>
      <c r="I836" s="17">
        <v>0.42322244174351131</v>
      </c>
      <c r="K836" s="17">
        <v>0.33968332269447971</v>
      </c>
      <c r="L836" s="17">
        <v>0.37241002769517728</v>
      </c>
      <c r="N836" s="17">
        <v>0.38436607717563243</v>
      </c>
      <c r="O836" s="17">
        <v>0.42403893184230862</v>
      </c>
      <c r="P836" s="17">
        <v>0.35473969385947529</v>
      </c>
      <c r="Q836" s="17">
        <v>0.41902030401141638</v>
      </c>
      <c r="R836" s="17">
        <v>0.3547019105168287</v>
      </c>
      <c r="S836" s="17">
        <v>0.34997514723026019</v>
      </c>
      <c r="T836" s="17">
        <v>0.39331252670756178</v>
      </c>
      <c r="U836" s="17">
        <v>0.40766269372976749</v>
      </c>
      <c r="V836" s="17">
        <v>0.27010669890509442</v>
      </c>
      <c r="W836" s="17">
        <v>0.35572385436160131</v>
      </c>
      <c r="X836" s="17">
        <v>0.40218897570257539</v>
      </c>
      <c r="Y836" s="17">
        <v>0.29324490759316008</v>
      </c>
      <c r="AA836" s="17">
        <v>0.32316507575275422</v>
      </c>
      <c r="AB836" s="17">
        <v>0.3438337098576067</v>
      </c>
      <c r="AC836" s="17">
        <v>0.39412027911832759</v>
      </c>
      <c r="AD836" s="17">
        <v>0.31360765856990769</v>
      </c>
      <c r="AE836" s="17">
        <v>0.37934610597515311</v>
      </c>
      <c r="AF836" s="17">
        <v>0.30283952536239878</v>
      </c>
      <c r="AG836" s="17">
        <v>0.39147165724873928</v>
      </c>
      <c r="AH836" s="17">
        <v>0.35267965837228338</v>
      </c>
      <c r="AI836" s="17">
        <v>0.40872416506207909</v>
      </c>
    </row>
    <row r="837" spans="2:35" ht="16" x14ac:dyDescent="0.2">
      <c r="B837" s="16" t="s">
        <v>336</v>
      </c>
      <c r="C837" s="17">
        <v>0.43910392476665688</v>
      </c>
      <c r="D837" s="17">
        <v>0.62371752478867115</v>
      </c>
      <c r="E837" s="17">
        <v>0.45090358267493108</v>
      </c>
      <c r="F837" s="17">
        <v>0.41435370139251038</v>
      </c>
      <c r="G837" s="17">
        <v>0.35212289652957612</v>
      </c>
      <c r="H837" s="17">
        <v>0.43158040775171569</v>
      </c>
      <c r="I837" s="17">
        <v>0.40322094607035208</v>
      </c>
      <c r="K837" s="17">
        <v>0.45539743555168338</v>
      </c>
      <c r="L837" s="17">
        <v>0.42076689965391229</v>
      </c>
      <c r="N837" s="17">
        <v>0.42796128800702482</v>
      </c>
      <c r="O837" s="17">
        <v>0.42874107078542162</v>
      </c>
      <c r="P837" s="17">
        <v>0.4813577627492861</v>
      </c>
      <c r="Q837" s="17">
        <v>0.30916665053485642</v>
      </c>
      <c r="R837" s="17">
        <v>0.44101995833433949</v>
      </c>
      <c r="S837" s="17">
        <v>0.44094734167083388</v>
      </c>
      <c r="T837" s="17">
        <v>0.42701495245620991</v>
      </c>
      <c r="U837" s="17">
        <v>0.376342942408042</v>
      </c>
      <c r="V837" s="17">
        <v>0.45861794817413409</v>
      </c>
      <c r="W837" s="17">
        <v>0.47567614364393029</v>
      </c>
      <c r="X837" s="17">
        <v>0.45561404081955331</v>
      </c>
      <c r="Y837" s="17">
        <v>0.45822191506113952</v>
      </c>
      <c r="AA837" s="17">
        <v>0.47841370491445739</v>
      </c>
      <c r="AB837" s="17">
        <v>0.42700608567878412</v>
      </c>
      <c r="AC837" s="17">
        <v>0.46727601402376501</v>
      </c>
      <c r="AD837" s="17">
        <v>0.53010120064392852</v>
      </c>
      <c r="AE837" s="17">
        <v>0.41520458437043339</v>
      </c>
      <c r="AF837" s="17">
        <v>0.47732326035425621</v>
      </c>
      <c r="AG837" s="17">
        <v>0.36765147943975079</v>
      </c>
      <c r="AH837" s="17">
        <v>0.40110655644890841</v>
      </c>
      <c r="AI837" s="17">
        <v>0.37262853224895692</v>
      </c>
    </row>
    <row r="838" spans="2:35" ht="16" x14ac:dyDescent="0.2">
      <c r="B838" s="16" t="s">
        <v>128</v>
      </c>
      <c r="C838" s="17">
        <v>8.1082151002253008E-2</v>
      </c>
      <c r="D838" s="17">
        <v>6.4308511193574003E-2</v>
      </c>
      <c r="E838" s="17">
        <v>5.3777154119971853E-2</v>
      </c>
      <c r="F838" s="17">
        <v>9.7747661520148396E-2</v>
      </c>
      <c r="G838" s="17">
        <v>0.1014553551537471</v>
      </c>
      <c r="H838" s="17">
        <v>8.275983198628041E-2</v>
      </c>
      <c r="I838" s="17">
        <v>8.3100934962503439E-2</v>
      </c>
      <c r="K838" s="17">
        <v>6.7436757636888403E-2</v>
      </c>
      <c r="L838" s="17">
        <v>9.4896450073174224E-2</v>
      </c>
      <c r="N838" s="17">
        <v>8.6706213795555473E-2</v>
      </c>
      <c r="O838" s="17">
        <v>4.8403750991036533E-2</v>
      </c>
      <c r="P838" s="17">
        <v>9.6136914022842426E-2</v>
      </c>
      <c r="Q838" s="17">
        <v>7.301937290634701E-2</v>
      </c>
      <c r="R838" s="17">
        <v>8.2617871111715965E-2</v>
      </c>
      <c r="S838" s="17">
        <v>9.0243143736928044E-2</v>
      </c>
      <c r="T838" s="17">
        <v>7.0278847277705378E-2</v>
      </c>
      <c r="U838" s="17">
        <v>7.2456228066731812E-2</v>
      </c>
      <c r="V838" s="17">
        <v>8.6196796732656955E-2</v>
      </c>
      <c r="W838" s="17">
        <v>8.7147197725535849E-2</v>
      </c>
      <c r="X838" s="17">
        <v>5.5120745952354437E-2</v>
      </c>
      <c r="Y838" s="17">
        <v>9.4839852073112768E-2</v>
      </c>
      <c r="AA838" s="17">
        <v>9.4635948775834255E-2</v>
      </c>
      <c r="AB838" s="17">
        <v>5.3869391018006321E-2</v>
      </c>
      <c r="AC838" s="17">
        <v>4.6901942052831373E-2</v>
      </c>
      <c r="AD838" s="17">
        <v>7.5848465212398478E-2</v>
      </c>
      <c r="AE838" s="17">
        <v>6.7538669038804067E-2</v>
      </c>
      <c r="AF838" s="17">
        <v>0.1043248050568218</v>
      </c>
      <c r="AG838" s="17">
        <v>0.12692764169311671</v>
      </c>
      <c r="AH838" s="17">
        <v>0.1596872913284289</v>
      </c>
      <c r="AI838" s="17">
        <v>6.5399015787559675E-2</v>
      </c>
    </row>
    <row r="840" spans="2:35" ht="32" x14ac:dyDescent="0.2">
      <c r="B840" s="14" t="s">
        <v>337</v>
      </c>
    </row>
    <row r="841" spans="2:35" ht="64" x14ac:dyDescent="0.2">
      <c r="B841" s="15" t="s">
        <v>20</v>
      </c>
    </row>
    <row r="842" spans="2:35" ht="16" x14ac:dyDescent="0.2">
      <c r="B842" s="16" t="s">
        <v>338</v>
      </c>
      <c r="C842" s="17">
        <v>0.27429019684577538</v>
      </c>
      <c r="D842" s="17">
        <v>0.31995563034379498</v>
      </c>
      <c r="E842" s="17">
        <v>0.2875302763863451</v>
      </c>
      <c r="F842" s="17">
        <v>0.31268631584534079</v>
      </c>
      <c r="G842" s="17">
        <v>0.21085687270661951</v>
      </c>
      <c r="H842" s="17">
        <v>0.2245071313785546</v>
      </c>
      <c r="I842" s="17">
        <v>0.279765107997202</v>
      </c>
      <c r="K842" s="17">
        <v>0.28247317583663212</v>
      </c>
      <c r="L842" s="17">
        <v>0.26446677260927021</v>
      </c>
      <c r="N842" s="17">
        <v>0.29249959242088569</v>
      </c>
      <c r="O842" s="17">
        <v>0</v>
      </c>
      <c r="P842" s="17">
        <v>0.59319030042194032</v>
      </c>
      <c r="Q842" s="17">
        <v>0.37794250586525041</v>
      </c>
      <c r="R842" s="17">
        <v>0.1416038951150011</v>
      </c>
      <c r="S842" s="17">
        <v>0.35427279900367747</v>
      </c>
      <c r="T842" s="17">
        <v>0.44075103666015009</v>
      </c>
      <c r="U842" s="17">
        <v>0.11218039343282191</v>
      </c>
      <c r="V842" s="17">
        <v>0.30956372896054102</v>
      </c>
      <c r="W842" s="17">
        <v>0.22667540074307591</v>
      </c>
      <c r="X842" s="17">
        <v>0.29274178666272949</v>
      </c>
      <c r="Y842" s="17">
        <v>0.27844713153678341</v>
      </c>
      <c r="AA842" s="17">
        <v>0.37994147762736408</v>
      </c>
      <c r="AB842" s="17">
        <v>0.26130385129131628</v>
      </c>
      <c r="AC842" s="17">
        <v>0.37865695830522611</v>
      </c>
      <c r="AD842" s="17">
        <v>0.2474694534262224</v>
      </c>
      <c r="AE842" s="17">
        <v>0.16843484735331049</v>
      </c>
      <c r="AF842" s="17">
        <v>0.56166607889759268</v>
      </c>
      <c r="AG842" s="17">
        <v>0.43752452111597101</v>
      </c>
      <c r="AH842" s="17">
        <v>0.25365962148805188</v>
      </c>
      <c r="AI842" s="17">
        <v>0.24713631858096199</v>
      </c>
    </row>
    <row r="843" spans="2:35" ht="16" x14ac:dyDescent="0.2">
      <c r="B843" s="16" t="s">
        <v>339</v>
      </c>
      <c r="C843" s="17">
        <v>0.25127897482832412</v>
      </c>
      <c r="D843" s="17">
        <v>0.16277523624707921</v>
      </c>
      <c r="E843" s="17">
        <v>0.16184837483990669</v>
      </c>
      <c r="F843" s="17">
        <v>0.37655425471493081</v>
      </c>
      <c r="G843" s="17">
        <v>0.21156622924516411</v>
      </c>
      <c r="H843" s="17">
        <v>0.22967247672442689</v>
      </c>
      <c r="I843" s="17">
        <v>0.34290888116577478</v>
      </c>
      <c r="K843" s="17">
        <v>0.25263717865306129</v>
      </c>
      <c r="L843" s="17">
        <v>0.24964849131065339</v>
      </c>
      <c r="N843" s="17">
        <v>0.41492274677916607</v>
      </c>
      <c r="O843" s="17">
        <v>0.15961163737101969</v>
      </c>
      <c r="P843" s="17">
        <v>0.28746624440247398</v>
      </c>
      <c r="Q843" s="17">
        <v>0.18549442907386099</v>
      </c>
      <c r="R843" s="17">
        <v>0.1133536922849909</v>
      </c>
      <c r="S843" s="17">
        <v>0.20903937468876191</v>
      </c>
      <c r="T843" s="17">
        <v>0.3113700856767741</v>
      </c>
      <c r="U843" s="17">
        <v>0.1106893832146654</v>
      </c>
      <c r="V843" s="17">
        <v>0.19465709985142299</v>
      </c>
      <c r="W843" s="17">
        <v>0.32615641970704001</v>
      </c>
      <c r="X843" s="17">
        <v>0.43634355371871442</v>
      </c>
      <c r="Y843" s="17">
        <v>0.40904278579058889</v>
      </c>
      <c r="AA843" s="17">
        <v>0.30838962050524737</v>
      </c>
      <c r="AB843" s="17">
        <v>0.24178759043587239</v>
      </c>
      <c r="AC843" s="17">
        <v>0.16097101624959989</v>
      </c>
      <c r="AD843" s="17">
        <v>0.25565977685805208</v>
      </c>
      <c r="AE843" s="17">
        <v>0.28830196447279588</v>
      </c>
      <c r="AF843" s="17">
        <v>0.58250786278058531</v>
      </c>
      <c r="AG843" s="17">
        <v>0.19593599126204059</v>
      </c>
      <c r="AH843" s="17">
        <v>0.13222341030384629</v>
      </c>
      <c r="AI843" s="17">
        <v>0.1219712229654961</v>
      </c>
    </row>
    <row r="844" spans="2:35" ht="32" x14ac:dyDescent="0.2">
      <c r="B844" s="16" t="s">
        <v>340</v>
      </c>
      <c r="C844" s="17">
        <v>0.1133509148310239</v>
      </c>
      <c r="D844" s="17">
        <v>0.27197740798053649</v>
      </c>
      <c r="E844" s="17">
        <v>0.12820524929242799</v>
      </c>
      <c r="F844" s="17">
        <v>7.8188700851638163E-2</v>
      </c>
      <c r="G844" s="17">
        <v>0.14728777247115921</v>
      </c>
      <c r="H844" s="17">
        <v>0</v>
      </c>
      <c r="I844" s="17">
        <v>5.3708627582640077E-2</v>
      </c>
      <c r="K844" s="17">
        <v>0.13635780871640671</v>
      </c>
      <c r="L844" s="17">
        <v>8.5731819236021287E-2</v>
      </c>
      <c r="N844" s="17">
        <v>0</v>
      </c>
      <c r="O844" s="17">
        <v>0.30220444074924507</v>
      </c>
      <c r="P844" s="17">
        <v>0.12975129587161</v>
      </c>
      <c r="Q844" s="17">
        <v>5.6627712840643982E-2</v>
      </c>
      <c r="R844" s="17">
        <v>0.1046363309046522</v>
      </c>
      <c r="S844" s="17">
        <v>0.24116873536116401</v>
      </c>
      <c r="T844" s="17">
        <v>0</v>
      </c>
      <c r="U844" s="17">
        <v>0.11500261198076089</v>
      </c>
      <c r="V844" s="17">
        <v>0.1743134544117729</v>
      </c>
      <c r="W844" s="17">
        <v>4.6193723141004651E-2</v>
      </c>
      <c r="X844" s="17">
        <v>0</v>
      </c>
      <c r="Y844" s="17">
        <v>0.1516294712324108</v>
      </c>
      <c r="AA844" s="17">
        <v>0.11400243236424561</v>
      </c>
      <c r="AB844" s="17">
        <v>0.15696591380653041</v>
      </c>
      <c r="AC844" s="17">
        <v>0.1455355078787913</v>
      </c>
      <c r="AD844" s="17">
        <v>4.9634467340979059E-2</v>
      </c>
      <c r="AE844" s="17">
        <v>8.7191507935755683E-2</v>
      </c>
      <c r="AF844" s="17">
        <v>0</v>
      </c>
      <c r="AG844" s="17">
        <v>0.1195527810024465</v>
      </c>
      <c r="AH844" s="17">
        <v>0.1948490408363488</v>
      </c>
      <c r="AI844" s="17">
        <v>5.6648971312034273E-2</v>
      </c>
    </row>
    <row r="845" spans="2:35" ht="32" x14ac:dyDescent="0.2">
      <c r="B845" s="16" t="s">
        <v>341</v>
      </c>
      <c r="C845" s="17">
        <v>0.2096837352579535</v>
      </c>
      <c r="D845" s="17">
        <v>0.25569141456935068</v>
      </c>
      <c r="E845" s="17">
        <v>0.17601783356651651</v>
      </c>
      <c r="F845" s="17">
        <v>0.28742421353197661</v>
      </c>
      <c r="G845" s="17">
        <v>0.19071239872363491</v>
      </c>
      <c r="H845" s="17">
        <v>0.15747756807248339</v>
      </c>
      <c r="I845" s="17">
        <v>0.1760100957549397</v>
      </c>
      <c r="K845" s="17">
        <v>0.2041061813601481</v>
      </c>
      <c r="L845" s="17">
        <v>0.21637942373538169</v>
      </c>
      <c r="N845" s="17">
        <v>0.29166404545027957</v>
      </c>
      <c r="O845" s="17">
        <v>0.34689993799737012</v>
      </c>
      <c r="P845" s="17">
        <v>0.12975129587161</v>
      </c>
      <c r="Q845" s="17">
        <v>0.25132296634595752</v>
      </c>
      <c r="R845" s="17">
        <v>0.1801461836354106</v>
      </c>
      <c r="S845" s="17">
        <v>0.14982304496426641</v>
      </c>
      <c r="T845" s="17">
        <v>0.1191192680076474</v>
      </c>
      <c r="U845" s="17">
        <v>0.34384711711228111</v>
      </c>
      <c r="V845" s="17">
        <v>0.13784485457950099</v>
      </c>
      <c r="W845" s="17">
        <v>0.18368991544393201</v>
      </c>
      <c r="X845" s="17">
        <v>0.41469054203663519</v>
      </c>
      <c r="Y845" s="17">
        <v>0.16806681292584649</v>
      </c>
      <c r="AA845" s="17">
        <v>0.34078308953818692</v>
      </c>
      <c r="AB845" s="17">
        <v>0.22202011121797899</v>
      </c>
      <c r="AC845" s="17">
        <v>7.3576651048631633E-2</v>
      </c>
      <c r="AD845" s="17">
        <v>0.14903875354073751</v>
      </c>
      <c r="AE845" s="17">
        <v>0.20070506892736539</v>
      </c>
      <c r="AF845" s="17">
        <v>0.14489669939525729</v>
      </c>
      <c r="AG845" s="17">
        <v>0.29324422646270282</v>
      </c>
      <c r="AH845" s="17">
        <v>6.2193862551158087E-2</v>
      </c>
      <c r="AI845" s="17">
        <v>0.24252399711383851</v>
      </c>
    </row>
    <row r="846" spans="2:35" ht="32" x14ac:dyDescent="0.2">
      <c r="B846" s="16" t="s">
        <v>342</v>
      </c>
      <c r="C846" s="17">
        <v>0.16824772875839311</v>
      </c>
      <c r="D846" s="17">
        <v>0.25202363024489222</v>
      </c>
      <c r="E846" s="17">
        <v>0.13088334256782749</v>
      </c>
      <c r="F846" s="17">
        <v>0.22005856809862229</v>
      </c>
      <c r="G846" s="17">
        <v>0.1094696995186963</v>
      </c>
      <c r="H846" s="17">
        <v>0.19126998370576179</v>
      </c>
      <c r="I846" s="17">
        <v>0.14153783191567729</v>
      </c>
      <c r="K846" s="17">
        <v>0.17015498601644541</v>
      </c>
      <c r="L846" s="17">
        <v>0.1659581228343239</v>
      </c>
      <c r="N846" s="17">
        <v>0.35275547363675958</v>
      </c>
      <c r="O846" s="17">
        <v>0.15961163737101969</v>
      </c>
      <c r="P846" s="17">
        <v>0.15733998963155099</v>
      </c>
      <c r="Q846" s="17">
        <v>0.12565480020507289</v>
      </c>
      <c r="R846" s="17">
        <v>7.1377887195070405E-2</v>
      </c>
      <c r="S846" s="17">
        <v>0.19166399889334371</v>
      </c>
      <c r="T846" s="17">
        <v>6.2953435936900934E-2</v>
      </c>
      <c r="U846" s="17">
        <v>0.15179063524748801</v>
      </c>
      <c r="V846" s="17">
        <v>0.19454983729850919</v>
      </c>
      <c r="W846" s="17">
        <v>5.0430655913392963E-2</v>
      </c>
      <c r="X846" s="17">
        <v>0.14299947161732429</v>
      </c>
      <c r="Y846" s="17">
        <v>0.28102493295702208</v>
      </c>
      <c r="AA846" s="17">
        <v>0.15805970727625729</v>
      </c>
      <c r="AB846" s="17">
        <v>0.2029899783152094</v>
      </c>
      <c r="AC846" s="17">
        <v>0.15173188756453559</v>
      </c>
      <c r="AD846" s="17">
        <v>0.15173860106907999</v>
      </c>
      <c r="AE846" s="17">
        <v>0.15858470471036459</v>
      </c>
      <c r="AF846" s="17">
        <v>0.42570754481341538</v>
      </c>
      <c r="AG846" s="17">
        <v>0.18962454344131041</v>
      </c>
      <c r="AH846" s="17">
        <v>6.9047513077562211E-2</v>
      </c>
      <c r="AI846" s="17">
        <v>5.9623300170534611E-2</v>
      </c>
    </row>
    <row r="847" spans="2:35" ht="32" x14ac:dyDescent="0.2">
      <c r="B847" s="16" t="s">
        <v>343</v>
      </c>
      <c r="C847" s="17">
        <v>0.15917552890115061</v>
      </c>
      <c r="D847" s="17">
        <v>5.6758199246124547E-2</v>
      </c>
      <c r="E847" s="17">
        <v>0.19928684260318719</v>
      </c>
      <c r="F847" s="17">
        <v>0.21191541978051889</v>
      </c>
      <c r="G847" s="17">
        <v>8.773838276803457E-2</v>
      </c>
      <c r="H847" s="17">
        <v>0.14848052302754239</v>
      </c>
      <c r="I847" s="17">
        <v>0.20466682530493241</v>
      </c>
      <c r="K847" s="17">
        <v>0.15964682276521169</v>
      </c>
      <c r="L847" s="17">
        <v>0.158609754557613</v>
      </c>
      <c r="N847" s="17">
        <v>0.23232688605980181</v>
      </c>
      <c r="O847" s="17">
        <v>0.31315552603117508</v>
      </c>
      <c r="P847" s="17">
        <v>0.14466505853797329</v>
      </c>
      <c r="Q847" s="17">
        <v>0.1948047674058874</v>
      </c>
      <c r="R847" s="17">
        <v>0.1147344724516004</v>
      </c>
      <c r="S847" s="17">
        <v>0.29351122843336103</v>
      </c>
      <c r="T847" s="17">
        <v>0.1216034977036598</v>
      </c>
      <c r="U847" s="17">
        <v>0.15054992876651399</v>
      </c>
      <c r="V847" s="17">
        <v>0.1003549660744866</v>
      </c>
      <c r="W847" s="17">
        <v>0.18989437429553921</v>
      </c>
      <c r="X847" s="17">
        <v>0</v>
      </c>
      <c r="Y847" s="17">
        <v>0.20782062864294171</v>
      </c>
      <c r="AA847" s="17">
        <v>0.26638089030250789</v>
      </c>
      <c r="AB847" s="17">
        <v>0.18115028634548369</v>
      </c>
      <c r="AC847" s="17">
        <v>0.1520633061712231</v>
      </c>
      <c r="AD847" s="17">
        <v>0.2048400232304555</v>
      </c>
      <c r="AE847" s="17">
        <v>7.6247927958320916E-2</v>
      </c>
      <c r="AF847" s="17">
        <v>0.14318375634955799</v>
      </c>
      <c r="AG847" s="17">
        <v>0</v>
      </c>
      <c r="AH847" s="17">
        <v>6.474529614662676E-2</v>
      </c>
      <c r="AI847" s="17">
        <v>0.42780240822439569</v>
      </c>
    </row>
    <row r="848" spans="2:35" ht="32" x14ac:dyDescent="0.2">
      <c r="B848" s="16" t="s">
        <v>344</v>
      </c>
      <c r="C848" s="17">
        <v>0.19536717270507151</v>
      </c>
      <c r="D848" s="17">
        <v>0.21754601343273991</v>
      </c>
      <c r="E848" s="17">
        <v>0.3302864555150683</v>
      </c>
      <c r="F848" s="17">
        <v>0.13820523697599149</v>
      </c>
      <c r="G848" s="17">
        <v>0.1691962512507206</v>
      </c>
      <c r="H848" s="17">
        <v>0</v>
      </c>
      <c r="I848" s="17">
        <v>0.2309887869194672</v>
      </c>
      <c r="K848" s="17">
        <v>0.1911059901485834</v>
      </c>
      <c r="L848" s="17">
        <v>0.2004825963238234</v>
      </c>
      <c r="N848" s="17">
        <v>0.17731863903032019</v>
      </c>
      <c r="O848" s="17">
        <v>0.18980588911162749</v>
      </c>
      <c r="P848" s="17">
        <v>0.14466505853797329</v>
      </c>
      <c r="Q848" s="17">
        <v>0.246430204255152</v>
      </c>
      <c r="R848" s="17">
        <v>0.1427955303467936</v>
      </c>
      <c r="S848" s="17">
        <v>0.20542969360626351</v>
      </c>
      <c r="T848" s="17">
        <v>0.13170122442047491</v>
      </c>
      <c r="U848" s="17">
        <v>0.15092730326547679</v>
      </c>
      <c r="V848" s="17">
        <v>0.29398104083795251</v>
      </c>
      <c r="W848" s="17">
        <v>0.2396342195041046</v>
      </c>
      <c r="X848" s="17">
        <v>0.13619391066038031</v>
      </c>
      <c r="Y848" s="17">
        <v>0.1234359790031722</v>
      </c>
      <c r="AA848" s="17">
        <v>0.30114415706049308</v>
      </c>
      <c r="AB848" s="17">
        <v>0.17574773615092171</v>
      </c>
      <c r="AC848" s="17">
        <v>7.2290275436847171E-2</v>
      </c>
      <c r="AD848" s="17">
        <v>0.52367378573824042</v>
      </c>
      <c r="AE848" s="17">
        <v>0.17907854482540941</v>
      </c>
      <c r="AF848" s="17">
        <v>0.13663690373997989</v>
      </c>
      <c r="AG848" s="17">
        <v>5.9668464848458308E-2</v>
      </c>
      <c r="AH848" s="17">
        <v>0</v>
      </c>
      <c r="AI848" s="17">
        <v>0.20472591911143731</v>
      </c>
    </row>
    <row r="849" spans="2:35" ht="32" x14ac:dyDescent="0.2">
      <c r="B849" s="16" t="s">
        <v>345</v>
      </c>
      <c r="C849" s="17">
        <v>0.18330475418065739</v>
      </c>
      <c r="D849" s="17">
        <v>0.27980344333446289</v>
      </c>
      <c r="E849" s="17">
        <v>0.18090007891791271</v>
      </c>
      <c r="F849" s="17">
        <v>0.21682185050073921</v>
      </c>
      <c r="G849" s="17">
        <v>0.1679692388777764</v>
      </c>
      <c r="H849" s="17">
        <v>0.22428760041654211</v>
      </c>
      <c r="I849" s="17">
        <v>5.4880426494132169E-2</v>
      </c>
      <c r="K849" s="17">
        <v>0.18284892961696281</v>
      </c>
      <c r="L849" s="17">
        <v>0.18385195808666699</v>
      </c>
      <c r="N849" s="17">
        <v>0.2362385954309788</v>
      </c>
      <c r="O849" s="17">
        <v>0</v>
      </c>
      <c r="P849" s="17">
        <v>0.1433451777931023</v>
      </c>
      <c r="Q849" s="17">
        <v>0.25178705162495307</v>
      </c>
      <c r="R849" s="17">
        <v>0.20907374419145311</v>
      </c>
      <c r="S849" s="17">
        <v>0.25067804577647301</v>
      </c>
      <c r="T849" s="17">
        <v>0.18338239001256629</v>
      </c>
      <c r="U849" s="17">
        <v>0.1105823615541885</v>
      </c>
      <c r="V849" s="17">
        <v>0.17087413528751921</v>
      </c>
      <c r="W849" s="17">
        <v>9.697847331412511E-2</v>
      </c>
      <c r="X849" s="17">
        <v>0.13557092598978199</v>
      </c>
      <c r="Y849" s="17">
        <v>0.26841101756604108</v>
      </c>
      <c r="AA849" s="17">
        <v>0.14591747653089809</v>
      </c>
      <c r="AB849" s="17">
        <v>0.18780184441691569</v>
      </c>
      <c r="AC849" s="17">
        <v>0.16011968560177539</v>
      </c>
      <c r="AD849" s="17">
        <v>0.1015700622453517</v>
      </c>
      <c r="AE849" s="17">
        <v>0.2663017584633019</v>
      </c>
      <c r="AF849" s="17">
        <v>0.57060424420867284</v>
      </c>
      <c r="AG849" s="17">
        <v>0.11700886694095509</v>
      </c>
      <c r="AH849" s="17">
        <v>0</v>
      </c>
      <c r="AI849" s="17">
        <v>6.2347922794961458E-2</v>
      </c>
    </row>
    <row r="850" spans="2:35" ht="32" x14ac:dyDescent="0.2">
      <c r="B850" s="16" t="s">
        <v>346</v>
      </c>
      <c r="C850" s="17">
        <v>0.16896345214364611</v>
      </c>
      <c r="D850" s="17">
        <v>0.1551758844425721</v>
      </c>
      <c r="E850" s="17">
        <v>0.21485869984955511</v>
      </c>
      <c r="F850" s="17">
        <v>0.25315721434284089</v>
      </c>
      <c r="G850" s="17">
        <v>8.1897071318457623E-2</v>
      </c>
      <c r="H850" s="17">
        <v>7.6489686848838834E-2</v>
      </c>
      <c r="I850" s="17">
        <v>0.17031914434622911</v>
      </c>
      <c r="K850" s="17">
        <v>0.15314603469692001</v>
      </c>
      <c r="L850" s="17">
        <v>0.18795179392952899</v>
      </c>
      <c r="N850" s="17">
        <v>0.18035023366164779</v>
      </c>
      <c r="O850" s="17">
        <v>0</v>
      </c>
      <c r="P850" s="17">
        <v>0</v>
      </c>
      <c r="Q850" s="17">
        <v>0.18591206688081971</v>
      </c>
      <c r="R850" s="17">
        <v>0.24045737538052919</v>
      </c>
      <c r="S850" s="17">
        <v>0.10183571067444711</v>
      </c>
      <c r="T850" s="17">
        <v>0.24501109894614759</v>
      </c>
      <c r="U850" s="17">
        <v>0.1107961537282463</v>
      </c>
      <c r="V850" s="17">
        <v>0.19482260059194731</v>
      </c>
      <c r="W850" s="17">
        <v>4.5631046112253673E-2</v>
      </c>
      <c r="X850" s="17">
        <v>0.28868293858685867</v>
      </c>
      <c r="Y850" s="17">
        <v>0.20419207848577969</v>
      </c>
      <c r="AA850" s="17">
        <v>0.21950402303752439</v>
      </c>
      <c r="AB850" s="17">
        <v>0.16366509084473621</v>
      </c>
      <c r="AC850" s="17">
        <v>7.1958856830159651E-2</v>
      </c>
      <c r="AD850" s="17">
        <v>0.20693118672691141</v>
      </c>
      <c r="AE850" s="17">
        <v>0.14917558615537069</v>
      </c>
      <c r="AF850" s="17">
        <v>0.2907835841191348</v>
      </c>
      <c r="AG850" s="17">
        <v>0.18225098384727639</v>
      </c>
      <c r="AH850" s="17">
        <v>0.200193964266036</v>
      </c>
      <c r="AI850" s="17">
        <v>0.1208518635742015</v>
      </c>
    </row>
    <row r="851" spans="2:35" ht="32" x14ac:dyDescent="0.2">
      <c r="B851" s="16" t="s">
        <v>347</v>
      </c>
      <c r="C851" s="17">
        <v>0.1836556370708014</v>
      </c>
      <c r="D851" s="17">
        <v>0.1259708803603688</v>
      </c>
      <c r="E851" s="17">
        <v>0.23510711077076291</v>
      </c>
      <c r="F851" s="17">
        <v>0.23298130204795081</v>
      </c>
      <c r="G851" s="17">
        <v>0.12552899038781981</v>
      </c>
      <c r="H851" s="17">
        <v>8.3636206652519182E-2</v>
      </c>
      <c r="I851" s="17">
        <v>0.2290030184847987</v>
      </c>
      <c r="K851" s="17">
        <v>0.17039021843321661</v>
      </c>
      <c r="L851" s="17">
        <v>0.19958037977116061</v>
      </c>
      <c r="N851" s="17">
        <v>0.17703778396081041</v>
      </c>
      <c r="O851" s="17">
        <v>0</v>
      </c>
      <c r="P851" s="17">
        <v>0.12975129587161</v>
      </c>
      <c r="Q851" s="17">
        <v>0.19559886260348619</v>
      </c>
      <c r="R851" s="17">
        <v>0.17920668954977931</v>
      </c>
      <c r="S851" s="17">
        <v>0.16748896514695491</v>
      </c>
      <c r="T851" s="17">
        <v>0.18841970845084499</v>
      </c>
      <c r="U851" s="17">
        <v>0.2324525912996247</v>
      </c>
      <c r="V851" s="17">
        <v>0.1942338147051664</v>
      </c>
      <c r="W851" s="17">
        <v>0.14759236757101329</v>
      </c>
      <c r="X851" s="17">
        <v>0.27502067699853783</v>
      </c>
      <c r="Y851" s="17">
        <v>0.162604572277603</v>
      </c>
      <c r="AA851" s="17">
        <v>0.11404593486576001</v>
      </c>
      <c r="AB851" s="17">
        <v>0.28108478323669611</v>
      </c>
      <c r="AC851" s="17">
        <v>8.0219330720331022E-2</v>
      </c>
      <c r="AD851" s="17">
        <v>0.31398214694515442</v>
      </c>
      <c r="AE851" s="17">
        <v>0.15462703458794511</v>
      </c>
      <c r="AF851" s="17">
        <v>0.1359585340841773</v>
      </c>
      <c r="AG851" s="17">
        <v>5.9803400576904808E-2</v>
      </c>
      <c r="AH851" s="17">
        <v>0</v>
      </c>
      <c r="AI851" s="17">
        <v>0.24823842781139729</v>
      </c>
    </row>
    <row r="852" spans="2:35" ht="16" x14ac:dyDescent="0.2">
      <c r="B852" s="16" t="s">
        <v>348</v>
      </c>
      <c r="C852" s="17">
        <v>0.19691525558919781</v>
      </c>
      <c r="D852" s="17">
        <v>0.35277479726839561</v>
      </c>
      <c r="E852" s="17">
        <v>0.2189485131447482</v>
      </c>
      <c r="F852" s="17">
        <v>0.14005340459911311</v>
      </c>
      <c r="G852" s="17">
        <v>0.1943340115264014</v>
      </c>
      <c r="H852" s="17">
        <v>0.18057660690491109</v>
      </c>
      <c r="I852" s="17">
        <v>0.1350969655797008</v>
      </c>
      <c r="K852" s="17">
        <v>0.18446576343224261</v>
      </c>
      <c r="L852" s="17">
        <v>0.21186050268361931</v>
      </c>
      <c r="N852" s="17">
        <v>0.2342908192106852</v>
      </c>
      <c r="O852" s="17">
        <v>0.19483414410795211</v>
      </c>
      <c r="P852" s="17">
        <v>0.1337132259133475</v>
      </c>
      <c r="Q852" s="17">
        <v>0.12432303281315039</v>
      </c>
      <c r="R852" s="17">
        <v>0.28465672193256109</v>
      </c>
      <c r="S852" s="17">
        <v>0.24540901695250911</v>
      </c>
      <c r="T852" s="17">
        <v>0.19447008743771341</v>
      </c>
      <c r="U852" s="17">
        <v>0.23328364141075131</v>
      </c>
      <c r="V852" s="17">
        <v>0.14322417049785699</v>
      </c>
      <c r="W852" s="17">
        <v>0.36406304374242821</v>
      </c>
      <c r="X852" s="17">
        <v>6.510009766049521E-2</v>
      </c>
      <c r="Y852" s="17">
        <v>0.1179261416860739</v>
      </c>
      <c r="AA852" s="17">
        <v>0.14832912697744949</v>
      </c>
      <c r="AB852" s="17">
        <v>0.16332913225255599</v>
      </c>
      <c r="AC852" s="17">
        <v>0.13918398335739449</v>
      </c>
      <c r="AD852" s="17">
        <v>0.25918178707614659</v>
      </c>
      <c r="AE852" s="17">
        <v>0.20956861458484541</v>
      </c>
      <c r="AF852" s="17">
        <v>0.14721822164261841</v>
      </c>
      <c r="AG852" s="17">
        <v>5.9918420133587377E-2</v>
      </c>
      <c r="AH852" s="17">
        <v>0.47257349192282327</v>
      </c>
      <c r="AI852" s="17">
        <v>0.25000057640011952</v>
      </c>
    </row>
    <row r="853" spans="2:35" ht="16" x14ac:dyDescent="0.2">
      <c r="B853" s="16" t="s">
        <v>177</v>
      </c>
      <c r="C853" s="17">
        <v>2.913005642643219E-2</v>
      </c>
      <c r="D853" s="17">
        <v>0</v>
      </c>
      <c r="E853" s="17">
        <v>0</v>
      </c>
      <c r="F853" s="17">
        <v>1.8482563370229452E-2</v>
      </c>
      <c r="G853" s="17">
        <v>1.9683119536679481E-2</v>
      </c>
      <c r="H853" s="17">
        <v>7.3152301886160231E-2</v>
      </c>
      <c r="I853" s="17">
        <v>8.9339299342536829E-2</v>
      </c>
      <c r="K853" s="17">
        <v>2.9085424568860471E-2</v>
      </c>
      <c r="L853" s="17">
        <v>2.918363565129397E-2</v>
      </c>
      <c r="N853" s="17">
        <v>0</v>
      </c>
      <c r="O853" s="17">
        <v>0</v>
      </c>
      <c r="P853" s="17">
        <v>0</v>
      </c>
      <c r="Q853" s="17">
        <v>6.2515477037713665E-2</v>
      </c>
      <c r="R853" s="17">
        <v>7.9006577881533924E-2</v>
      </c>
      <c r="S853" s="17">
        <v>5.0698397543107183E-2</v>
      </c>
      <c r="T853" s="17">
        <v>6.0138051955751462E-2</v>
      </c>
      <c r="U853" s="17">
        <v>0</v>
      </c>
      <c r="V853" s="17">
        <v>0</v>
      </c>
      <c r="W853" s="17">
        <v>5.5413504058027432E-2</v>
      </c>
      <c r="X853" s="17">
        <v>0</v>
      </c>
      <c r="Y853" s="17">
        <v>3.852775036733682E-2</v>
      </c>
      <c r="AA853" s="17">
        <v>3.9104886380105647E-2</v>
      </c>
      <c r="AB853" s="17">
        <v>1.6837860964459009E-2</v>
      </c>
      <c r="AC853" s="17">
        <v>7.2079658524396226E-2</v>
      </c>
      <c r="AD853" s="17">
        <v>0</v>
      </c>
      <c r="AE853" s="17">
        <v>4.3916552913179412E-2</v>
      </c>
      <c r="AF853" s="17">
        <v>0</v>
      </c>
      <c r="AG853" s="17">
        <v>7.3144332927974537E-2</v>
      </c>
      <c r="AH853" s="17">
        <v>0</v>
      </c>
      <c r="AI853" s="17">
        <v>0</v>
      </c>
    </row>
    <row r="854" spans="2:35" ht="16" x14ac:dyDescent="0.2">
      <c r="B854" s="16" t="s">
        <v>75</v>
      </c>
      <c r="C854" s="17">
        <v>2.5565528035262158E-2</v>
      </c>
      <c r="D854" s="17">
        <v>0</v>
      </c>
      <c r="E854" s="17">
        <v>0</v>
      </c>
      <c r="F854" s="17">
        <v>1.8546023418602769E-2</v>
      </c>
      <c r="G854" s="17">
        <v>5.1861786045258679E-2</v>
      </c>
      <c r="H854" s="17">
        <v>0.1104528956714068</v>
      </c>
      <c r="I854" s="17">
        <v>0</v>
      </c>
      <c r="K854" s="17">
        <v>1.432002862284701E-2</v>
      </c>
      <c r="L854" s="17">
        <v>3.906541745242377E-2</v>
      </c>
      <c r="N854" s="17">
        <v>0</v>
      </c>
      <c r="O854" s="17">
        <v>0</v>
      </c>
      <c r="P854" s="17">
        <v>0</v>
      </c>
      <c r="Q854" s="17">
        <v>0.1183876186345162</v>
      </c>
      <c r="R854" s="17">
        <v>3.485618073165709E-2</v>
      </c>
      <c r="S854" s="17">
        <v>0</v>
      </c>
      <c r="T854" s="17">
        <v>0</v>
      </c>
      <c r="U854" s="17">
        <v>5.0770879719263008E-2</v>
      </c>
      <c r="V854" s="17">
        <v>0</v>
      </c>
      <c r="W854" s="17">
        <v>5.9242911034370148E-2</v>
      </c>
      <c r="X854" s="17">
        <v>6.9426491685107061E-2</v>
      </c>
      <c r="Y854" s="17">
        <v>0</v>
      </c>
      <c r="AA854" s="17">
        <v>3.9730933641290149E-2</v>
      </c>
      <c r="AB854" s="17">
        <v>1.4182174132729489E-2</v>
      </c>
      <c r="AC854" s="17">
        <v>1.7029841131448242E-2</v>
      </c>
      <c r="AD854" s="17">
        <v>0</v>
      </c>
      <c r="AE854" s="17">
        <v>2.9670883568142171E-2</v>
      </c>
      <c r="AF854" s="17">
        <v>0</v>
      </c>
      <c r="AG854" s="17">
        <v>7.4219693540757331E-2</v>
      </c>
      <c r="AH854" s="17">
        <v>6.3406533831139811E-2</v>
      </c>
      <c r="AI854" s="17">
        <v>0</v>
      </c>
    </row>
    <row r="856" spans="2:35" ht="32" x14ac:dyDescent="0.2">
      <c r="B856" s="14" t="s">
        <v>349</v>
      </c>
    </row>
    <row r="857" spans="2:35" ht="32" x14ac:dyDescent="0.2">
      <c r="B857" s="15" t="s">
        <v>21</v>
      </c>
    </row>
    <row r="858" spans="2:35" ht="32" x14ac:dyDescent="0.2">
      <c r="B858" s="16" t="s">
        <v>350</v>
      </c>
      <c r="C858" s="17">
        <v>0.391070841668331</v>
      </c>
      <c r="D858" s="17">
        <v>0.33351789991864661</v>
      </c>
      <c r="E858" s="17">
        <v>0.37148378951146738</v>
      </c>
      <c r="F858" s="17">
        <v>0.39593294312851762</v>
      </c>
      <c r="G858" s="17">
        <v>0.38671601803325079</v>
      </c>
      <c r="H858" s="17">
        <v>0.39870348284667573</v>
      </c>
      <c r="I858" s="17">
        <v>0.43895255315063841</v>
      </c>
      <c r="K858" s="17">
        <v>0.40052867210104548</v>
      </c>
      <c r="L858" s="17">
        <v>0.38253372241472622</v>
      </c>
      <c r="N858" s="17">
        <v>0.42828065616239719</v>
      </c>
      <c r="O858" s="17">
        <v>0.36200981218056272</v>
      </c>
      <c r="P858" s="17">
        <v>0.41525217314493429</v>
      </c>
      <c r="Q858" s="17">
        <v>0.22318050813174889</v>
      </c>
      <c r="R858" s="17">
        <v>0.45102345264855548</v>
      </c>
      <c r="S858" s="17">
        <v>0.42254873015816141</v>
      </c>
      <c r="T858" s="17">
        <v>0.36591895972032928</v>
      </c>
      <c r="U858" s="17">
        <v>0.35472555762911467</v>
      </c>
      <c r="V858" s="17">
        <v>0.34983429247098208</v>
      </c>
      <c r="W858" s="17">
        <v>0.40338467518806709</v>
      </c>
      <c r="X858" s="17">
        <v>0.4344379391148388</v>
      </c>
      <c r="Y858" s="17">
        <v>0.37007644303859399</v>
      </c>
      <c r="AA858" s="17">
        <v>0.3935407308680739</v>
      </c>
      <c r="AB858" s="17">
        <v>0.43043431242980479</v>
      </c>
      <c r="AC858" s="17">
        <v>0.42609309534247047</v>
      </c>
      <c r="AD858" s="17">
        <v>0.34230097450029529</v>
      </c>
      <c r="AE858" s="17">
        <v>0.37638539891610667</v>
      </c>
      <c r="AF858" s="17">
        <v>0.53454865680049812</v>
      </c>
      <c r="AG858" s="17">
        <v>0.32661177114294249</v>
      </c>
      <c r="AH858" s="17">
        <v>0.3996103495542605</v>
      </c>
      <c r="AI858" s="17">
        <v>0.35975639119126401</v>
      </c>
    </row>
    <row r="859" spans="2:35" ht="32" x14ac:dyDescent="0.2">
      <c r="B859" s="16" t="s">
        <v>351</v>
      </c>
      <c r="C859" s="17">
        <v>0.24636471124320539</v>
      </c>
      <c r="D859" s="17">
        <v>0.29857055037749358</v>
      </c>
      <c r="E859" s="17">
        <v>0.26762276517977801</v>
      </c>
      <c r="F859" s="17">
        <v>0.21682529945764781</v>
      </c>
      <c r="G859" s="17">
        <v>0.23798414367443399</v>
      </c>
      <c r="H859" s="17">
        <v>0.23078658256411869</v>
      </c>
      <c r="I859" s="17">
        <v>0.2337159613130185</v>
      </c>
      <c r="K859" s="17">
        <v>0.27704240742891301</v>
      </c>
      <c r="L859" s="17">
        <v>0.21483101393795731</v>
      </c>
      <c r="N859" s="17">
        <v>0.24243355812170739</v>
      </c>
      <c r="O859" s="17">
        <v>0.2352240844277019</v>
      </c>
      <c r="P859" s="17">
        <v>0.2109793829607059</v>
      </c>
      <c r="Q859" s="17">
        <v>0.13564534992854929</v>
      </c>
      <c r="R859" s="17">
        <v>0.21069116692286949</v>
      </c>
      <c r="S859" s="17">
        <v>0.2604985266894192</v>
      </c>
      <c r="T859" s="17">
        <v>0.21886163643335699</v>
      </c>
      <c r="U859" s="17">
        <v>0.24414419903738069</v>
      </c>
      <c r="V859" s="17">
        <v>0.31259663567334689</v>
      </c>
      <c r="W859" s="17">
        <v>0.2650832691539764</v>
      </c>
      <c r="X859" s="17">
        <v>0.21952191024140169</v>
      </c>
      <c r="Y859" s="17">
        <v>0.27997588228116221</v>
      </c>
      <c r="AA859" s="17">
        <v>0.27064044374931923</v>
      </c>
      <c r="AB859" s="17">
        <v>0.24847808474173511</v>
      </c>
      <c r="AC859" s="17">
        <v>0.24006388134334761</v>
      </c>
      <c r="AD859" s="17">
        <v>0.27092311646947781</v>
      </c>
      <c r="AE859" s="17">
        <v>0.2245251332709251</v>
      </c>
      <c r="AF859" s="17">
        <v>0.29943653559473787</v>
      </c>
      <c r="AG859" s="17">
        <v>0.15854293024101829</v>
      </c>
      <c r="AH859" s="17">
        <v>0.280131810093249</v>
      </c>
      <c r="AI859" s="17">
        <v>0.25283021552740942</v>
      </c>
    </row>
    <row r="860" spans="2:35" ht="32" x14ac:dyDescent="0.2">
      <c r="B860" s="16" t="s">
        <v>352</v>
      </c>
      <c r="C860" s="17">
        <v>0.49603835081054048</v>
      </c>
      <c r="D860" s="17">
        <v>0.56825525425553669</v>
      </c>
      <c r="E860" s="17">
        <v>0.53150533915186216</v>
      </c>
      <c r="F860" s="17">
        <v>0.47700470532846551</v>
      </c>
      <c r="G860" s="17">
        <v>0.4551564186997315</v>
      </c>
      <c r="H860" s="17">
        <v>0.48034496108675101</v>
      </c>
      <c r="I860" s="17">
        <v>0.47593622345938902</v>
      </c>
      <c r="K860" s="17">
        <v>0.47641837555907662</v>
      </c>
      <c r="L860" s="17">
        <v>0.51354760275964895</v>
      </c>
      <c r="N860" s="17">
        <v>0.54234655071579707</v>
      </c>
      <c r="O860" s="17">
        <v>0.44709533351759628</v>
      </c>
      <c r="P860" s="17">
        <v>0.61816645426748795</v>
      </c>
      <c r="Q860" s="17">
        <v>0.43770970869148762</v>
      </c>
      <c r="R860" s="17">
        <v>0.53724585691396098</v>
      </c>
      <c r="S860" s="17">
        <v>0.49162939995655169</v>
      </c>
      <c r="T860" s="17">
        <v>0.47248644863500089</v>
      </c>
      <c r="U860" s="17">
        <v>0.46777291662486847</v>
      </c>
      <c r="V860" s="17">
        <v>0.46240840796097388</v>
      </c>
      <c r="W860" s="17">
        <v>0.40246654637786189</v>
      </c>
      <c r="X860" s="17">
        <v>0.5387343324572923</v>
      </c>
      <c r="Y860" s="17">
        <v>0.57160587515601602</v>
      </c>
      <c r="AA860" s="17">
        <v>0.43162772932023402</v>
      </c>
      <c r="AB860" s="17">
        <v>0.49833446909890861</v>
      </c>
      <c r="AC860" s="17">
        <v>0.46046021059657261</v>
      </c>
      <c r="AD860" s="17">
        <v>0.5831296073833675</v>
      </c>
      <c r="AE860" s="17">
        <v>0.48658916948413478</v>
      </c>
      <c r="AF860" s="17">
        <v>0.56113829121921388</v>
      </c>
      <c r="AG860" s="17">
        <v>0.44017204831745682</v>
      </c>
      <c r="AH860" s="17">
        <v>0.51869565945172258</v>
      </c>
      <c r="AI860" s="17">
        <v>0.52823971249593493</v>
      </c>
    </row>
    <row r="861" spans="2:35" ht="32" x14ac:dyDescent="0.2">
      <c r="B861" s="16" t="s">
        <v>353</v>
      </c>
      <c r="C861" s="17">
        <v>0.1788884732272428</v>
      </c>
      <c r="D861" s="17">
        <v>0.24562286560978469</v>
      </c>
      <c r="E861" s="17">
        <v>0.2173313061976764</v>
      </c>
      <c r="F861" s="17">
        <v>0.18953369365354919</v>
      </c>
      <c r="G861" s="17">
        <v>0.15305380210503849</v>
      </c>
      <c r="H861" s="17">
        <v>0.17276157853930671</v>
      </c>
      <c r="I861" s="17">
        <v>0.12067743929354981</v>
      </c>
      <c r="K861" s="17">
        <v>0.21085813894360211</v>
      </c>
      <c r="L861" s="17">
        <v>0.1446029529079001</v>
      </c>
      <c r="N861" s="17">
        <v>0.17775825787286809</v>
      </c>
      <c r="O861" s="17">
        <v>0.1416477163424068</v>
      </c>
      <c r="P861" s="17">
        <v>0.2184568603964715</v>
      </c>
      <c r="Q861" s="17">
        <v>0.23485941967161891</v>
      </c>
      <c r="R861" s="17">
        <v>0.22009800625232431</v>
      </c>
      <c r="S861" s="17">
        <v>0.12688140841897369</v>
      </c>
      <c r="T861" s="17">
        <v>0.14428751446439531</v>
      </c>
      <c r="U861" s="17">
        <v>0.1522504755822125</v>
      </c>
      <c r="V861" s="17">
        <v>0.2377993388568585</v>
      </c>
      <c r="W861" s="17">
        <v>0.16100651807363439</v>
      </c>
      <c r="X861" s="17">
        <v>0.1120775256868195</v>
      </c>
      <c r="Y861" s="17">
        <v>0.20518652342626439</v>
      </c>
      <c r="AA861" s="17">
        <v>0.2159635492752825</v>
      </c>
      <c r="AB861" s="17">
        <v>0.19206985208438221</v>
      </c>
      <c r="AC861" s="17">
        <v>0.13850978981312601</v>
      </c>
      <c r="AD861" s="17">
        <v>0.1876919685943447</v>
      </c>
      <c r="AE861" s="17">
        <v>0.17589947148582391</v>
      </c>
      <c r="AF861" s="17">
        <v>0.10698097449978131</v>
      </c>
      <c r="AG861" s="17">
        <v>0.14227274090345299</v>
      </c>
      <c r="AH861" s="17">
        <v>0.16910582212222769</v>
      </c>
      <c r="AI861" s="17">
        <v>0.19679998638530061</v>
      </c>
    </row>
    <row r="862" spans="2:35" ht="32" x14ac:dyDescent="0.2">
      <c r="B862" s="16" t="s">
        <v>354</v>
      </c>
      <c r="C862" s="17">
        <v>0.39215471616222891</v>
      </c>
      <c r="D862" s="17">
        <v>0.38951626842630349</v>
      </c>
      <c r="E862" s="17">
        <v>0.37254191883761878</v>
      </c>
      <c r="F862" s="17">
        <v>0.3133986980970645</v>
      </c>
      <c r="G862" s="17">
        <v>0.39471382597411858</v>
      </c>
      <c r="H862" s="17">
        <v>0.46209443911669962</v>
      </c>
      <c r="I862" s="17">
        <v>0.41847917599351547</v>
      </c>
      <c r="K862" s="17">
        <v>0.38692350181853558</v>
      </c>
      <c r="L862" s="17">
        <v>0.39592690401968572</v>
      </c>
      <c r="N862" s="17">
        <v>0.42873274008761442</v>
      </c>
      <c r="O862" s="17">
        <v>0.4166141544594239</v>
      </c>
      <c r="P862" s="17">
        <v>0.35535782014715661</v>
      </c>
      <c r="Q862" s="17">
        <v>0.45292001841423718</v>
      </c>
      <c r="R862" s="17">
        <v>0.48403771691460928</v>
      </c>
      <c r="S862" s="17">
        <v>0.3793166784749577</v>
      </c>
      <c r="T862" s="17">
        <v>0.31964321895830899</v>
      </c>
      <c r="U862" s="17">
        <v>0.36523386957781512</v>
      </c>
      <c r="V862" s="17">
        <v>0.38804218368084148</v>
      </c>
      <c r="W862" s="17">
        <v>0.37838731271072062</v>
      </c>
      <c r="X862" s="17">
        <v>0.35541739252982629</v>
      </c>
      <c r="Y862" s="17">
        <v>0.38791208633809132</v>
      </c>
      <c r="AA862" s="17">
        <v>0.36755734124128608</v>
      </c>
      <c r="AB862" s="17">
        <v>0.3871846907938763</v>
      </c>
      <c r="AC862" s="17">
        <v>0.33884142601428308</v>
      </c>
      <c r="AD862" s="17">
        <v>0.4057109187255688</v>
      </c>
      <c r="AE862" s="17">
        <v>0.41383231082873118</v>
      </c>
      <c r="AF862" s="17">
        <v>0.38516734705842143</v>
      </c>
      <c r="AG862" s="17">
        <v>0.33663625138699732</v>
      </c>
      <c r="AH862" s="17">
        <v>0.41756304080788931</v>
      </c>
      <c r="AI862" s="17">
        <v>0.45996347782383817</v>
      </c>
    </row>
    <row r="863" spans="2:35" ht="32" x14ac:dyDescent="0.2">
      <c r="B863" s="16" t="s">
        <v>355</v>
      </c>
      <c r="C863" s="17">
        <v>0.20299733724638119</v>
      </c>
      <c r="D863" s="17">
        <v>0.26130601176179369</v>
      </c>
      <c r="E863" s="17">
        <v>0.2014664374154912</v>
      </c>
      <c r="F863" s="17">
        <v>0.2246950496155663</v>
      </c>
      <c r="G863" s="17">
        <v>0.17918080023745181</v>
      </c>
      <c r="H863" s="17">
        <v>0.18902204428438471</v>
      </c>
      <c r="I863" s="17">
        <v>0.17670384361378311</v>
      </c>
      <c r="K863" s="17">
        <v>0.22196367134788281</v>
      </c>
      <c r="L863" s="17">
        <v>0.18261430969118361</v>
      </c>
      <c r="N863" s="17">
        <v>0.18371130912824379</v>
      </c>
      <c r="O863" s="17">
        <v>0.14611678262721761</v>
      </c>
      <c r="P863" s="17">
        <v>0.28193380560392323</v>
      </c>
      <c r="Q863" s="17">
        <v>0.17548485349138021</v>
      </c>
      <c r="R863" s="17">
        <v>0.23711731090673061</v>
      </c>
      <c r="S863" s="17">
        <v>0.17922099990326609</v>
      </c>
      <c r="T863" s="17">
        <v>0.16803698221248409</v>
      </c>
      <c r="U863" s="17">
        <v>0.22650918880095269</v>
      </c>
      <c r="V863" s="17">
        <v>0.24084444807608779</v>
      </c>
      <c r="W863" s="17">
        <v>0.2023362634758476</v>
      </c>
      <c r="X863" s="17">
        <v>0.18109718108354261</v>
      </c>
      <c r="Y863" s="17">
        <v>0.1575592383716754</v>
      </c>
      <c r="AA863" s="17">
        <v>0.2037854581094353</v>
      </c>
      <c r="AB863" s="17">
        <v>0.20986410095187269</v>
      </c>
      <c r="AC863" s="17">
        <v>0.14600582058081699</v>
      </c>
      <c r="AD863" s="17">
        <v>0.23054904435871429</v>
      </c>
      <c r="AE863" s="17">
        <v>0.23667176559260589</v>
      </c>
      <c r="AF863" s="17">
        <v>0.27477248035628021</v>
      </c>
      <c r="AG863" s="17">
        <v>0.16229829145588609</v>
      </c>
      <c r="AH863" s="17">
        <v>0.12008774146669821</v>
      </c>
      <c r="AI863" s="17">
        <v>0.17734509451958361</v>
      </c>
    </row>
    <row r="864" spans="2:35" ht="32" x14ac:dyDescent="0.2">
      <c r="B864" s="16" t="s">
        <v>356</v>
      </c>
      <c r="C864" s="17">
        <v>7.9893721169254847E-2</v>
      </c>
      <c r="D864" s="17">
        <v>8.0378970876008135E-2</v>
      </c>
      <c r="E864" s="17">
        <v>0.1105724896183152</v>
      </c>
      <c r="F864" s="17">
        <v>9.9037978144928956E-2</v>
      </c>
      <c r="G864" s="17">
        <v>0.1099863267052089</v>
      </c>
      <c r="H864" s="17">
        <v>4.414492137740935E-2</v>
      </c>
      <c r="I864" s="17">
        <v>4.3063929866873449E-2</v>
      </c>
      <c r="K864" s="17">
        <v>8.6642972314519548E-2</v>
      </c>
      <c r="L864" s="17">
        <v>7.1786831110313531E-2</v>
      </c>
      <c r="N864" s="17">
        <v>7.4668934042911181E-2</v>
      </c>
      <c r="O864" s="17">
        <v>6.9695783073080941E-2</v>
      </c>
      <c r="P864" s="17">
        <v>4.7573090673459911E-2</v>
      </c>
      <c r="Q864" s="17">
        <v>8.1375679241271343E-2</v>
      </c>
      <c r="R864" s="17">
        <v>8.3508548669525978E-2</v>
      </c>
      <c r="S864" s="17">
        <v>7.6710220857541478E-2</v>
      </c>
      <c r="T864" s="17">
        <v>6.8680662685164665E-2</v>
      </c>
      <c r="U864" s="17">
        <v>7.5715191941350388E-2</v>
      </c>
      <c r="V864" s="17">
        <v>0.1117106820314363</v>
      </c>
      <c r="W864" s="17">
        <v>0.1022753023990039</v>
      </c>
      <c r="X864" s="17">
        <v>6.2091405093916828E-2</v>
      </c>
      <c r="Y864" s="17">
        <v>5.5051363191604932E-2</v>
      </c>
      <c r="AA864" s="17">
        <v>7.3444852858246451E-2</v>
      </c>
      <c r="AB864" s="17">
        <v>0.11119086154809189</v>
      </c>
      <c r="AC864" s="17">
        <v>6.4980979087201823E-2</v>
      </c>
      <c r="AD864" s="17">
        <v>8.2248795177079836E-2</v>
      </c>
      <c r="AE864" s="17">
        <v>6.3167036798568735E-2</v>
      </c>
      <c r="AF864" s="17">
        <v>8.6491339837264689E-2</v>
      </c>
      <c r="AG864" s="17">
        <v>8.1453597708901038E-2</v>
      </c>
      <c r="AH864" s="17">
        <v>6.2126937090756597E-2</v>
      </c>
      <c r="AI864" s="17">
        <v>9.8015673880281873E-2</v>
      </c>
    </row>
    <row r="865" spans="2:35" ht="16" x14ac:dyDescent="0.2">
      <c r="B865" s="16" t="s">
        <v>357</v>
      </c>
      <c r="C865" s="17">
        <v>0.123844567859185</v>
      </c>
      <c r="D865" s="17">
        <v>0.21962780663390249</v>
      </c>
      <c r="E865" s="17">
        <v>0.1690437382633925</v>
      </c>
      <c r="F865" s="17">
        <v>0.138619855150341</v>
      </c>
      <c r="G865" s="17">
        <v>0.10174201241678781</v>
      </c>
      <c r="H865" s="17">
        <v>7.1897707905629465E-2</v>
      </c>
      <c r="I865" s="17">
        <v>6.5762764838001281E-2</v>
      </c>
      <c r="K865" s="17">
        <v>0.1396742173378091</v>
      </c>
      <c r="L865" s="17">
        <v>0.10707753431293229</v>
      </c>
      <c r="N865" s="17">
        <v>5.6529702651975058E-2</v>
      </c>
      <c r="O865" s="17">
        <v>0.10926362513041669</v>
      </c>
      <c r="P865" s="17">
        <v>0.1063161840381714</v>
      </c>
      <c r="Q865" s="17">
        <v>6.6262431338093425E-2</v>
      </c>
      <c r="R865" s="17">
        <v>0.1147417523755979</v>
      </c>
      <c r="S865" s="17">
        <v>0.13459443942445301</v>
      </c>
      <c r="T865" s="17">
        <v>0.1214591728671635</v>
      </c>
      <c r="U865" s="17">
        <v>0.14738991195998141</v>
      </c>
      <c r="V865" s="17">
        <v>0.19077873496539791</v>
      </c>
      <c r="W865" s="17">
        <v>0.1241277770178375</v>
      </c>
      <c r="X865" s="17">
        <v>0.1107718860730649</v>
      </c>
      <c r="Y865" s="17">
        <v>0.12831750899330099</v>
      </c>
      <c r="AA865" s="17">
        <v>0.1245132551918262</v>
      </c>
      <c r="AB865" s="17">
        <v>0.15112898014280929</v>
      </c>
      <c r="AC865" s="17">
        <v>0.13555351472112401</v>
      </c>
      <c r="AD865" s="17">
        <v>0.13269923224871619</v>
      </c>
      <c r="AE865" s="17">
        <v>0.11935430191258729</v>
      </c>
      <c r="AF865" s="17">
        <v>4.1003645166790649E-2</v>
      </c>
      <c r="AG865" s="17">
        <v>0.12658399542617141</v>
      </c>
      <c r="AH865" s="17">
        <v>8.745189473182477E-2</v>
      </c>
      <c r="AI865" s="17">
        <v>0.1068375628294008</v>
      </c>
    </row>
    <row r="866" spans="2:35" ht="32" x14ac:dyDescent="0.2">
      <c r="B866" s="16" t="s">
        <v>358</v>
      </c>
      <c r="C866" s="17">
        <v>0.33335506473012327</v>
      </c>
      <c r="D866" s="17">
        <v>0.30038041918291991</v>
      </c>
      <c r="E866" s="17">
        <v>0.31004056290720722</v>
      </c>
      <c r="F866" s="17">
        <v>0.33733040411415632</v>
      </c>
      <c r="G866" s="17">
        <v>0.33559486535566191</v>
      </c>
      <c r="H866" s="17">
        <v>0.42563695273574997</v>
      </c>
      <c r="I866" s="17">
        <v>0.30726523292617303</v>
      </c>
      <c r="K866" s="17">
        <v>0.32336232490558592</v>
      </c>
      <c r="L866" s="17">
        <v>0.34031223288735951</v>
      </c>
      <c r="N866" s="17">
        <v>0.30799640261022038</v>
      </c>
      <c r="O866" s="17">
        <v>0.33040703932282461</v>
      </c>
      <c r="P866" s="17">
        <v>0.38544499873867699</v>
      </c>
      <c r="Q866" s="17">
        <v>0.30864200695917271</v>
      </c>
      <c r="R866" s="17">
        <v>0.30622759583741488</v>
      </c>
      <c r="S866" s="17">
        <v>0.26546886993708763</v>
      </c>
      <c r="T866" s="17">
        <v>0.33376857361014661</v>
      </c>
      <c r="U866" s="17">
        <v>0.35080555823878767</v>
      </c>
      <c r="V866" s="17">
        <v>0.34132154027226291</v>
      </c>
      <c r="W866" s="17">
        <v>0.40294972861877432</v>
      </c>
      <c r="X866" s="17">
        <v>0.31677783222249289</v>
      </c>
      <c r="Y866" s="17">
        <v>0.31367301380303181</v>
      </c>
      <c r="AA866" s="17">
        <v>0.38265399818563262</v>
      </c>
      <c r="AB866" s="17">
        <v>0.29368557719316257</v>
      </c>
      <c r="AC866" s="17">
        <v>0.39024006394508481</v>
      </c>
      <c r="AD866" s="17">
        <v>0.31716976483887549</v>
      </c>
      <c r="AE866" s="17">
        <v>0.32279529727751649</v>
      </c>
      <c r="AF866" s="17">
        <v>0.38313968395784342</v>
      </c>
      <c r="AG866" s="17">
        <v>0.34681192361548713</v>
      </c>
      <c r="AH866" s="17">
        <v>0.32360958644684712</v>
      </c>
      <c r="AI866" s="17">
        <v>0.31991523829614238</v>
      </c>
    </row>
    <row r="867" spans="2:35" ht="16" x14ac:dyDescent="0.2">
      <c r="B867" s="16" t="s">
        <v>348</v>
      </c>
      <c r="C867" s="17">
        <v>0.1017425789873037</v>
      </c>
      <c r="D867" s="17">
        <v>5.3002513148709303E-2</v>
      </c>
      <c r="E867" s="17">
        <v>6.7067545787492286E-2</v>
      </c>
      <c r="F867" s="17">
        <v>9.8573236072445447E-2</v>
      </c>
      <c r="G867" s="17">
        <v>0.1327928497079279</v>
      </c>
      <c r="H867" s="17">
        <v>0.13403829080324051</v>
      </c>
      <c r="I867" s="17">
        <v>0.118323518604843</v>
      </c>
      <c r="K867" s="17">
        <v>8.5957816133490697E-2</v>
      </c>
      <c r="L867" s="17">
        <v>0.1179631663935546</v>
      </c>
      <c r="N867" s="17">
        <v>9.1783400531576437E-2</v>
      </c>
      <c r="O867" s="17">
        <v>0.1132477798618521</v>
      </c>
      <c r="P867" s="17">
        <v>8.5233643982205495E-2</v>
      </c>
      <c r="Q867" s="17">
        <v>0.1217540644190097</v>
      </c>
      <c r="R867" s="17">
        <v>0.11063234698699211</v>
      </c>
      <c r="S867" s="17">
        <v>0.1186436112414592</v>
      </c>
      <c r="T867" s="17">
        <v>6.6324858326320985E-2</v>
      </c>
      <c r="U867" s="17">
        <v>0.14900672601510309</v>
      </c>
      <c r="V867" s="17">
        <v>8.7887860945063762E-2</v>
      </c>
      <c r="W867" s="17">
        <v>0.1018561180085748</v>
      </c>
      <c r="X867" s="17">
        <v>0.12760408629223899</v>
      </c>
      <c r="Y867" s="17">
        <v>5.7655640322495358E-2</v>
      </c>
      <c r="AA867" s="17">
        <v>8.2358409671863697E-2</v>
      </c>
      <c r="AB867" s="17">
        <v>8.8906156286723131E-2</v>
      </c>
      <c r="AC867" s="17">
        <v>0.1055381051514258</v>
      </c>
      <c r="AD867" s="17">
        <v>8.870968763718344E-2</v>
      </c>
      <c r="AE867" s="17">
        <v>0.13438129282169689</v>
      </c>
      <c r="AF867" s="17">
        <v>4.2418509977858183E-2</v>
      </c>
      <c r="AG867" s="17">
        <v>0.10800914343883811</v>
      </c>
      <c r="AH867" s="17">
        <v>0.13099704900693179</v>
      </c>
      <c r="AI867" s="17">
        <v>5.7845706450336293E-2</v>
      </c>
    </row>
    <row r="868" spans="2:35" ht="16" x14ac:dyDescent="0.2">
      <c r="B868" s="16" t="s">
        <v>177</v>
      </c>
      <c r="C868" s="17">
        <v>2.0637835448807009E-2</v>
      </c>
      <c r="D868" s="17">
        <v>7.8844818514774966E-3</v>
      </c>
      <c r="E868" s="17">
        <v>3.0814359472579399E-2</v>
      </c>
      <c r="F868" s="17">
        <v>1.2161164718323221E-2</v>
      </c>
      <c r="G868" s="17">
        <v>1.427295074893851E-2</v>
      </c>
      <c r="H868" s="17">
        <v>2.1340448936830372E-2</v>
      </c>
      <c r="I868" s="17">
        <v>3.1811600703387927E-2</v>
      </c>
      <c r="K868" s="17">
        <v>2.3960602609136569E-2</v>
      </c>
      <c r="L868" s="17">
        <v>1.7536134638184861E-2</v>
      </c>
      <c r="N868" s="17">
        <v>2.2078757065950499E-2</v>
      </c>
      <c r="O868" s="17">
        <v>0</v>
      </c>
      <c r="P868" s="17">
        <v>0</v>
      </c>
      <c r="Q868" s="17">
        <v>1.568390974822639E-2</v>
      </c>
      <c r="R868" s="17">
        <v>5.5094671437863861E-3</v>
      </c>
      <c r="S868" s="17">
        <v>1.557658385502394E-2</v>
      </c>
      <c r="T868" s="17">
        <v>3.3680547968050083E-2</v>
      </c>
      <c r="U868" s="17">
        <v>2.791887672148758E-2</v>
      </c>
      <c r="V868" s="17">
        <v>2.6285462956904589E-2</v>
      </c>
      <c r="W868" s="17">
        <v>2.811154826578997E-2</v>
      </c>
      <c r="X868" s="17">
        <v>3.0138096802833879E-2</v>
      </c>
      <c r="Y868" s="17">
        <v>1.730742779359936E-2</v>
      </c>
      <c r="AA868" s="17">
        <v>5.2897640620781353E-2</v>
      </c>
      <c r="AB868" s="17">
        <v>1.7360137012123709E-2</v>
      </c>
      <c r="AC868" s="17">
        <v>2.6912599557077699E-2</v>
      </c>
      <c r="AD868" s="17">
        <v>2.372497611191415E-2</v>
      </c>
      <c r="AE868" s="17">
        <v>7.3402542752304262E-3</v>
      </c>
      <c r="AF868" s="17">
        <v>0</v>
      </c>
      <c r="AG868" s="17">
        <v>1.9565285056539278E-2</v>
      </c>
      <c r="AH868" s="17">
        <v>2.507416384937363E-2</v>
      </c>
      <c r="AI868" s="17">
        <v>0</v>
      </c>
    </row>
    <row r="869" spans="2:35" ht="16" x14ac:dyDescent="0.2">
      <c r="B869" s="16" t="s">
        <v>75</v>
      </c>
      <c r="C869" s="17">
        <v>1.190115551161069E-2</v>
      </c>
      <c r="D869" s="17">
        <v>1.213055081166052E-2</v>
      </c>
      <c r="E869" s="17">
        <v>3.6602848274911101E-3</v>
      </c>
      <c r="F869" s="17">
        <v>2.373764009224312E-2</v>
      </c>
      <c r="G869" s="17">
        <v>7.247343074311372E-3</v>
      </c>
      <c r="H869" s="17">
        <v>8.1103148796208852E-3</v>
      </c>
      <c r="I869" s="17">
        <v>1.540259740169731E-2</v>
      </c>
      <c r="K869" s="17">
        <v>1.132915175219743E-2</v>
      </c>
      <c r="L869" s="17">
        <v>1.255005072023521E-2</v>
      </c>
      <c r="N869" s="17">
        <v>0</v>
      </c>
      <c r="O869" s="17">
        <v>1.811114218045199E-2</v>
      </c>
      <c r="P869" s="17">
        <v>3.7738727655467243E-2</v>
      </c>
      <c r="Q869" s="17">
        <v>1.6631946144146901E-2</v>
      </c>
      <c r="R869" s="17">
        <v>1.7952144511637031E-2</v>
      </c>
      <c r="S869" s="17">
        <v>1.492029685485128E-2</v>
      </c>
      <c r="T869" s="17">
        <v>2.44848203506343E-2</v>
      </c>
      <c r="U869" s="17">
        <v>0</v>
      </c>
      <c r="V869" s="17">
        <v>5.0002511892669804E-3</v>
      </c>
      <c r="W869" s="17">
        <v>8.9591080822870196E-3</v>
      </c>
      <c r="X869" s="17">
        <v>1.4688391244763869E-2</v>
      </c>
      <c r="Y869" s="17">
        <v>7.8798662704929971E-3</v>
      </c>
      <c r="AA869" s="17">
        <v>0</v>
      </c>
      <c r="AB869" s="17">
        <v>1.078996133772776E-2</v>
      </c>
      <c r="AC869" s="17">
        <v>0</v>
      </c>
      <c r="AD869" s="17">
        <v>1.012146468369046E-2</v>
      </c>
      <c r="AE869" s="17">
        <v>7.7586211741290994E-3</v>
      </c>
      <c r="AF869" s="17">
        <v>0</v>
      </c>
      <c r="AG869" s="17">
        <v>6.1794886853263058E-2</v>
      </c>
      <c r="AH869" s="17">
        <v>2.3272359604378869E-2</v>
      </c>
      <c r="AI869" s="17">
        <v>1.298037510593579E-2</v>
      </c>
    </row>
    <row r="871" spans="2:35" ht="32" x14ac:dyDescent="0.2">
      <c r="B871" s="14" t="s">
        <v>332</v>
      </c>
    </row>
    <row r="872" spans="2:35" ht="16" x14ac:dyDescent="0.2">
      <c r="B872" s="15" t="s">
        <v>16</v>
      </c>
    </row>
    <row r="873" spans="2:35" ht="16" x14ac:dyDescent="0.2">
      <c r="B873" s="16" t="s">
        <v>333</v>
      </c>
      <c r="C873" s="17">
        <v>8.4526172120698462E-2</v>
      </c>
      <c r="D873" s="17">
        <v>0.1938898658480156</v>
      </c>
      <c r="E873" s="17">
        <v>0.13958541918889331</v>
      </c>
      <c r="F873" s="17">
        <v>9.4008588362969991E-2</v>
      </c>
      <c r="G873" s="17">
        <v>6.4449256685879086E-2</v>
      </c>
      <c r="H873" s="17">
        <v>3.3667519174696382E-2</v>
      </c>
      <c r="I873" s="17">
        <v>1.0146974576643439E-2</v>
      </c>
      <c r="K873" s="17">
        <v>9.7094678269899259E-2</v>
      </c>
      <c r="L873" s="17">
        <v>7.2741380020828944E-2</v>
      </c>
      <c r="N873" s="17">
        <v>8.2444529770315203E-2</v>
      </c>
      <c r="O873" s="17">
        <v>0.17409621259858521</v>
      </c>
      <c r="P873" s="17">
        <v>0.1041328625291054</v>
      </c>
      <c r="Q873" s="17">
        <v>5.7788175755138282E-2</v>
      </c>
      <c r="R873" s="17">
        <v>0.10670474986674271</v>
      </c>
      <c r="S873" s="17">
        <v>6.4789891873383118E-2</v>
      </c>
      <c r="T873" s="17">
        <v>7.9954558293410388E-2</v>
      </c>
      <c r="U873" s="17">
        <v>7.0387521729768809E-2</v>
      </c>
      <c r="V873" s="17">
        <v>0.1020357575192091</v>
      </c>
      <c r="W873" s="17">
        <v>8.9271153504330097E-2</v>
      </c>
      <c r="X873" s="17">
        <v>7.490334999920685E-2</v>
      </c>
      <c r="Y873" s="17">
        <v>4.0412140021921512E-2</v>
      </c>
      <c r="AA873" s="17">
        <v>8.7531481965649971E-2</v>
      </c>
      <c r="AB873" s="17">
        <v>0.1171214119849167</v>
      </c>
      <c r="AC873" s="17">
        <v>4.6423327991633762E-2</v>
      </c>
      <c r="AD873" s="17">
        <v>0.11223723088267849</v>
      </c>
      <c r="AE873" s="17">
        <v>6.723494103760462E-2</v>
      </c>
      <c r="AF873" s="17">
        <v>6.720494917166514E-2</v>
      </c>
      <c r="AG873" s="17">
        <v>8.0404791411593762E-2</v>
      </c>
      <c r="AH873" s="17">
        <v>3.9865045695104719E-2</v>
      </c>
      <c r="AI873" s="17">
        <v>0.1117168687985528</v>
      </c>
    </row>
    <row r="874" spans="2:35" ht="16" x14ac:dyDescent="0.2">
      <c r="B874" s="16" t="s">
        <v>334</v>
      </c>
      <c r="C874" s="17">
        <v>0.30082882003902572</v>
      </c>
      <c r="D874" s="17">
        <v>0.3805187303524783</v>
      </c>
      <c r="E874" s="17">
        <v>0.36830190384198491</v>
      </c>
      <c r="F874" s="17">
        <v>0.33670603602214982</v>
      </c>
      <c r="G874" s="17">
        <v>0.32934452050693741</v>
      </c>
      <c r="H874" s="17">
        <v>0.21250911381006779</v>
      </c>
      <c r="I874" s="17">
        <v>0.2001131861255637</v>
      </c>
      <c r="K874" s="17">
        <v>0.28719872708658928</v>
      </c>
      <c r="L874" s="17">
        <v>0.31343111881503172</v>
      </c>
      <c r="N874" s="17">
        <v>0.32565283254843802</v>
      </c>
      <c r="O874" s="17">
        <v>0.24031752514279139</v>
      </c>
      <c r="P874" s="17">
        <v>0.26655448427626283</v>
      </c>
      <c r="Q874" s="17">
        <v>0.33689745870757931</v>
      </c>
      <c r="R874" s="17">
        <v>0.2571274161470119</v>
      </c>
      <c r="S874" s="17">
        <v>0.34728842474899618</v>
      </c>
      <c r="T874" s="17">
        <v>0.32037094279675371</v>
      </c>
      <c r="U874" s="17">
        <v>0.26659710001559428</v>
      </c>
      <c r="V874" s="17">
        <v>0.36008690224318762</v>
      </c>
      <c r="W874" s="17">
        <v>0.31519397047820841</v>
      </c>
      <c r="X874" s="17">
        <v>0.2268950187620413</v>
      </c>
      <c r="Y874" s="17">
        <v>0.28324519491543571</v>
      </c>
      <c r="AA874" s="17">
        <v>0.25315163750410269</v>
      </c>
      <c r="AB874" s="17">
        <v>0.29073738210339117</v>
      </c>
      <c r="AC874" s="17">
        <v>0.34213999227529879</v>
      </c>
      <c r="AD874" s="17">
        <v>0.37059103180398439</v>
      </c>
      <c r="AE874" s="17">
        <v>0.2821643176433094</v>
      </c>
      <c r="AF874" s="17">
        <v>0.34277161497834358</v>
      </c>
      <c r="AG874" s="17">
        <v>0.28111302030369661</v>
      </c>
      <c r="AH874" s="17">
        <v>0.29268159037124941</v>
      </c>
      <c r="AI874" s="17">
        <v>0.3344664587735181</v>
      </c>
    </row>
    <row r="875" spans="2:35" ht="16" x14ac:dyDescent="0.2">
      <c r="B875" s="16" t="s">
        <v>335</v>
      </c>
      <c r="C875" s="17">
        <v>0.31670702797617212</v>
      </c>
      <c r="D875" s="17">
        <v>0.21136531936888431</v>
      </c>
      <c r="E875" s="17">
        <v>0.25708405554776492</v>
      </c>
      <c r="F875" s="17">
        <v>0.30905335211781199</v>
      </c>
      <c r="G875" s="17">
        <v>0.30330294642008199</v>
      </c>
      <c r="H875" s="17">
        <v>0.3975299426468954</v>
      </c>
      <c r="I875" s="17">
        <v>0.3978765744419176</v>
      </c>
      <c r="K875" s="17">
        <v>0.32172869002813181</v>
      </c>
      <c r="L875" s="17">
        <v>0.31201067795571807</v>
      </c>
      <c r="N875" s="17">
        <v>0.30399839707459497</v>
      </c>
      <c r="O875" s="17">
        <v>0.31074159387611477</v>
      </c>
      <c r="P875" s="17">
        <v>0.26094959706237519</v>
      </c>
      <c r="Q875" s="17">
        <v>0.31179982901467213</v>
      </c>
      <c r="R875" s="17">
        <v>0.36616526991400478</v>
      </c>
      <c r="S875" s="17">
        <v>0.30177718259425762</v>
      </c>
      <c r="T875" s="17">
        <v>0.33977851542114229</v>
      </c>
      <c r="U875" s="17">
        <v>0.3444712531510058</v>
      </c>
      <c r="V875" s="17">
        <v>0.29046995923060448</v>
      </c>
      <c r="W875" s="17">
        <v>0.32067671224175781</v>
      </c>
      <c r="X875" s="17">
        <v>0.3427123977336784</v>
      </c>
      <c r="Y875" s="17">
        <v>0.28351681724606298</v>
      </c>
      <c r="AA875" s="17">
        <v>0.33617276913992178</v>
      </c>
      <c r="AB875" s="17">
        <v>0.32941657693125731</v>
      </c>
      <c r="AC875" s="17">
        <v>0.37379233204601359</v>
      </c>
      <c r="AD875" s="17">
        <v>0.26785039573671032</v>
      </c>
      <c r="AE875" s="17">
        <v>0.35324576031529498</v>
      </c>
      <c r="AF875" s="17">
        <v>0.2861916738886397</v>
      </c>
      <c r="AG875" s="17">
        <v>0.249687634505074</v>
      </c>
      <c r="AH875" s="17">
        <v>0.26768026777881843</v>
      </c>
      <c r="AI875" s="17">
        <v>0.27862635680178532</v>
      </c>
    </row>
    <row r="876" spans="2:35" ht="16" x14ac:dyDescent="0.2">
      <c r="B876" s="16" t="s">
        <v>336</v>
      </c>
      <c r="C876" s="17">
        <v>0.14286433502889601</v>
      </c>
      <c r="D876" s="17">
        <v>0.11401951488729831</v>
      </c>
      <c r="E876" s="17">
        <v>0.12961625622873491</v>
      </c>
      <c r="F876" s="17">
        <v>0.1004528284294389</v>
      </c>
      <c r="G876" s="17">
        <v>0.1269896687035513</v>
      </c>
      <c r="H876" s="17">
        <v>0.20812785073856899</v>
      </c>
      <c r="I876" s="17">
        <v>0.17638246085884149</v>
      </c>
      <c r="K876" s="17">
        <v>0.15133305738776359</v>
      </c>
      <c r="L876" s="17">
        <v>0.1336813559022707</v>
      </c>
      <c r="N876" s="17">
        <v>0.13014755695102501</v>
      </c>
      <c r="O876" s="17">
        <v>0.15803800180796199</v>
      </c>
      <c r="P876" s="17">
        <v>0.17842119428247211</v>
      </c>
      <c r="Q876" s="17">
        <v>0.11237515377481121</v>
      </c>
      <c r="R876" s="17">
        <v>0.14004014491980879</v>
      </c>
      <c r="S876" s="17">
        <v>0.15063093406457431</v>
      </c>
      <c r="T876" s="17">
        <v>0.1241789821516867</v>
      </c>
      <c r="U876" s="17">
        <v>0.1708073721245548</v>
      </c>
      <c r="V876" s="17">
        <v>0.1168025085211255</v>
      </c>
      <c r="W876" s="17">
        <v>0.1466593425241115</v>
      </c>
      <c r="X876" s="17">
        <v>0.17274397126355101</v>
      </c>
      <c r="Y876" s="17">
        <v>0.1359800545598473</v>
      </c>
      <c r="AA876" s="17">
        <v>0.1867619011859922</v>
      </c>
      <c r="AB876" s="17">
        <v>0.1394026587129347</v>
      </c>
      <c r="AC876" s="17">
        <v>0.12280660349184259</v>
      </c>
      <c r="AD876" s="17">
        <v>0.12393772517467221</v>
      </c>
      <c r="AE876" s="17">
        <v>0.14745693674612839</v>
      </c>
      <c r="AF876" s="17">
        <v>0.13432710306854001</v>
      </c>
      <c r="AG876" s="17">
        <v>0.1387445868421808</v>
      </c>
      <c r="AH876" s="17">
        <v>8.1397161239142576E-2</v>
      </c>
      <c r="AI876" s="17">
        <v>0.20903189787029891</v>
      </c>
    </row>
    <row r="877" spans="2:35" ht="16" x14ac:dyDescent="0.2">
      <c r="B877" s="16" t="s">
        <v>128</v>
      </c>
      <c r="C877" s="17">
        <v>0.15507364483520769</v>
      </c>
      <c r="D877" s="17">
        <v>0.1002065695433234</v>
      </c>
      <c r="E877" s="17">
        <v>0.1054123651926219</v>
      </c>
      <c r="F877" s="17">
        <v>0.15977919506762939</v>
      </c>
      <c r="G877" s="17">
        <v>0.17591360768355019</v>
      </c>
      <c r="H877" s="17">
        <v>0.14816557362977151</v>
      </c>
      <c r="I877" s="17">
        <v>0.21548080399703379</v>
      </c>
      <c r="K877" s="17">
        <v>0.14264484722761619</v>
      </c>
      <c r="L877" s="17">
        <v>0.1681354673061507</v>
      </c>
      <c r="N877" s="17">
        <v>0.15775668365562659</v>
      </c>
      <c r="O877" s="17">
        <v>0.11680666657454671</v>
      </c>
      <c r="P877" s="17">
        <v>0.18994186184978459</v>
      </c>
      <c r="Q877" s="17">
        <v>0.18113938274779931</v>
      </c>
      <c r="R877" s="17">
        <v>0.12996241915243181</v>
      </c>
      <c r="S877" s="17">
        <v>0.1355135667187887</v>
      </c>
      <c r="T877" s="17">
        <v>0.1357170013370069</v>
      </c>
      <c r="U877" s="17">
        <v>0.14773675297907629</v>
      </c>
      <c r="V877" s="17">
        <v>0.13060487248587321</v>
      </c>
      <c r="W877" s="17">
        <v>0.12819882125159221</v>
      </c>
      <c r="X877" s="17">
        <v>0.18274526224152221</v>
      </c>
      <c r="Y877" s="17">
        <v>0.25684579325673251</v>
      </c>
      <c r="AA877" s="17">
        <v>0.13638221020433311</v>
      </c>
      <c r="AB877" s="17">
        <v>0.12332197026750021</v>
      </c>
      <c r="AC877" s="17">
        <v>0.1148377441952112</v>
      </c>
      <c r="AD877" s="17">
        <v>0.12538361640195461</v>
      </c>
      <c r="AE877" s="17">
        <v>0.14989804425766251</v>
      </c>
      <c r="AF877" s="17">
        <v>0.1695046588928118</v>
      </c>
      <c r="AG877" s="17">
        <v>0.25004996693745501</v>
      </c>
      <c r="AH877" s="17">
        <v>0.318375934915685</v>
      </c>
      <c r="AI877" s="17">
        <v>6.6158417755844884E-2</v>
      </c>
    </row>
    <row r="879" spans="2:35" ht="32" x14ac:dyDescent="0.2">
      <c r="B879" s="14" t="s">
        <v>337</v>
      </c>
    </row>
    <row r="880" spans="2:35" ht="32" x14ac:dyDescent="0.2">
      <c r="B880" s="15" t="s">
        <v>22</v>
      </c>
    </row>
    <row r="881" spans="2:35" ht="16" x14ac:dyDescent="0.2">
      <c r="B881" s="16" t="s">
        <v>338</v>
      </c>
      <c r="C881" s="17">
        <v>0.41999772094975291</v>
      </c>
      <c r="D881" s="17">
        <v>0.48875724010600852</v>
      </c>
      <c r="E881" s="17">
        <v>0.41168166596426048</v>
      </c>
      <c r="F881" s="17">
        <v>0.45731108738747178</v>
      </c>
      <c r="G881" s="17">
        <v>0.37417296376884268</v>
      </c>
      <c r="H881" s="17">
        <v>0.39745331664782962</v>
      </c>
      <c r="I881" s="17">
        <v>0.33748408076136821</v>
      </c>
      <c r="K881" s="17">
        <v>0.42739716506274339</v>
      </c>
      <c r="L881" s="17">
        <v>0.41103048430080119</v>
      </c>
      <c r="N881" s="17">
        <v>0.40737136308873478</v>
      </c>
      <c r="O881" s="17">
        <v>0.45241496944912613</v>
      </c>
      <c r="P881" s="17">
        <v>0.39023815537310752</v>
      </c>
      <c r="Q881" s="17">
        <v>0.339007476996876</v>
      </c>
      <c r="R881" s="17">
        <v>0.45158465562956829</v>
      </c>
      <c r="S881" s="17">
        <v>0.32944641384002471</v>
      </c>
      <c r="T881" s="17">
        <v>0.49635161513092529</v>
      </c>
      <c r="U881" s="17">
        <v>0.41957341446902352</v>
      </c>
      <c r="V881" s="17">
        <v>0.38185416761525087</v>
      </c>
      <c r="W881" s="17">
        <v>0.44198766820218599</v>
      </c>
      <c r="X881" s="17">
        <v>0.43653378138282622</v>
      </c>
      <c r="Y881" s="17">
        <v>0.50180172254473765</v>
      </c>
      <c r="AA881" s="17">
        <v>0.37382557297944091</v>
      </c>
      <c r="AB881" s="17">
        <v>0.39027274836404269</v>
      </c>
      <c r="AC881" s="17">
        <v>0.39692763655624791</v>
      </c>
      <c r="AD881" s="17">
        <v>0.53142020468381357</v>
      </c>
      <c r="AE881" s="17">
        <v>0.4606663073908332</v>
      </c>
      <c r="AF881" s="17">
        <v>0.32545549308448468</v>
      </c>
      <c r="AG881" s="17">
        <v>0.3372948845974626</v>
      </c>
      <c r="AH881" s="17">
        <v>0.40490208940383787</v>
      </c>
      <c r="AI881" s="17">
        <v>0.37095351115766961</v>
      </c>
    </row>
    <row r="882" spans="2:35" ht="16" x14ac:dyDescent="0.2">
      <c r="B882" s="16" t="s">
        <v>339</v>
      </c>
      <c r="C882" s="17">
        <v>6.0498576816784499E-2</v>
      </c>
      <c r="D882" s="17">
        <v>8.2102256431736451E-2</v>
      </c>
      <c r="E882" s="17">
        <v>5.5377498580462203E-2</v>
      </c>
      <c r="F882" s="17">
        <v>8.3662047406635437E-2</v>
      </c>
      <c r="G882" s="17">
        <v>6.3380906115577215E-2</v>
      </c>
      <c r="H882" s="17">
        <v>0</v>
      </c>
      <c r="I882" s="17">
        <v>3.5933097131293917E-2</v>
      </c>
      <c r="K882" s="17">
        <v>6.1551962282524353E-2</v>
      </c>
      <c r="L882" s="17">
        <v>5.7890478835925498E-2</v>
      </c>
      <c r="N882" s="17">
        <v>1.2373126318759069E-2</v>
      </c>
      <c r="O882" s="17">
        <v>4.5258889353635923E-2</v>
      </c>
      <c r="P882" s="17">
        <v>7.5646904700351555E-2</v>
      </c>
      <c r="Q882" s="17">
        <v>6.1505237154477678E-2</v>
      </c>
      <c r="R882" s="17">
        <v>0.1040917583093809</v>
      </c>
      <c r="S882" s="17">
        <v>7.0939011635159713E-2</v>
      </c>
      <c r="T882" s="17">
        <v>3.3787621958671098E-2</v>
      </c>
      <c r="U882" s="17">
        <v>0.1168838093297935</v>
      </c>
      <c r="V882" s="17">
        <v>6.0548174120378412E-2</v>
      </c>
      <c r="W882" s="17">
        <v>3.5845482547340393E-2</v>
      </c>
      <c r="X882" s="17">
        <v>5.7322577491781913E-2</v>
      </c>
      <c r="Y882" s="17">
        <v>5.938082900864821E-2</v>
      </c>
      <c r="AA882" s="17">
        <v>0.13277393694557271</v>
      </c>
      <c r="AB882" s="17">
        <v>4.0533664594694048E-2</v>
      </c>
      <c r="AC882" s="17">
        <v>1.7049189730596E-2</v>
      </c>
      <c r="AD882" s="17">
        <v>7.2823845697824435E-2</v>
      </c>
      <c r="AE882" s="17">
        <v>6.993559072849391E-2</v>
      </c>
      <c r="AF882" s="17">
        <v>0</v>
      </c>
      <c r="AG882" s="17">
        <v>6.111452126222456E-2</v>
      </c>
      <c r="AH882" s="17">
        <v>3.6407171823580782E-2</v>
      </c>
      <c r="AI882" s="17">
        <v>4.0384979041199129E-2</v>
      </c>
    </row>
    <row r="883" spans="2:35" ht="32" x14ac:dyDescent="0.2">
      <c r="B883" s="16" t="s">
        <v>340</v>
      </c>
      <c r="C883" s="17">
        <v>0.16182898632424519</v>
      </c>
      <c r="D883" s="17">
        <v>0.17575486231486659</v>
      </c>
      <c r="E883" s="17">
        <v>0.1344367810511701</v>
      </c>
      <c r="F883" s="17">
        <v>0.19671133393813209</v>
      </c>
      <c r="G883" s="17">
        <v>0.1470281163917343</v>
      </c>
      <c r="H883" s="17">
        <v>0.1310464952134402</v>
      </c>
      <c r="I883" s="17">
        <v>0.17900852317083191</v>
      </c>
      <c r="K883" s="17">
        <v>0.17442737927729079</v>
      </c>
      <c r="L883" s="17">
        <v>0.15062113645782971</v>
      </c>
      <c r="N883" s="17">
        <v>0.13515759736529301</v>
      </c>
      <c r="O883" s="17">
        <v>7.6750796548577943E-2</v>
      </c>
      <c r="P883" s="17">
        <v>0.1108180123151937</v>
      </c>
      <c r="Q883" s="17">
        <v>9.8654923290562094E-2</v>
      </c>
      <c r="R883" s="17">
        <v>0.15353670217641729</v>
      </c>
      <c r="S883" s="17">
        <v>0.1430528113417309</v>
      </c>
      <c r="T883" s="17">
        <v>0.1370966392455146</v>
      </c>
      <c r="U883" s="17">
        <v>0.31415442398953108</v>
      </c>
      <c r="V883" s="17">
        <v>0.14095593573672069</v>
      </c>
      <c r="W883" s="17">
        <v>0.1571844773118922</v>
      </c>
      <c r="X883" s="17">
        <v>0.1263075826316355</v>
      </c>
      <c r="Y883" s="17">
        <v>0.2792068251164016</v>
      </c>
      <c r="AA883" s="17">
        <v>0.21817653716318189</v>
      </c>
      <c r="AB883" s="17">
        <v>0.1148418125670586</v>
      </c>
      <c r="AC883" s="17">
        <v>0.22437291457666181</v>
      </c>
      <c r="AD883" s="17">
        <v>0.13844004735590321</v>
      </c>
      <c r="AE883" s="17">
        <v>0.19813048499597699</v>
      </c>
      <c r="AF883" s="17">
        <v>0.13838967544583741</v>
      </c>
      <c r="AG883" s="17">
        <v>0.14586988817253899</v>
      </c>
      <c r="AH883" s="17">
        <v>0.14164478730401969</v>
      </c>
      <c r="AI883" s="17">
        <v>0.12229038539445709</v>
      </c>
    </row>
    <row r="884" spans="2:35" ht="32" x14ac:dyDescent="0.2">
      <c r="B884" s="16" t="s">
        <v>341</v>
      </c>
      <c r="C884" s="17">
        <v>0.1770009314794829</v>
      </c>
      <c r="D884" s="17">
        <v>0.2158626048885926</v>
      </c>
      <c r="E884" s="17">
        <v>0.16247847090257511</v>
      </c>
      <c r="F884" s="17">
        <v>0.2028818351788037</v>
      </c>
      <c r="G884" s="17">
        <v>0.14577369078057081</v>
      </c>
      <c r="H884" s="17">
        <v>0.13122913185596041</v>
      </c>
      <c r="I884" s="17">
        <v>0.17560552443138969</v>
      </c>
      <c r="K884" s="17">
        <v>0.20113077215729561</v>
      </c>
      <c r="L884" s="17">
        <v>0.15467595187565589</v>
      </c>
      <c r="N884" s="17">
        <v>0.18733911807337389</v>
      </c>
      <c r="O884" s="17">
        <v>7.2032174753686756E-2</v>
      </c>
      <c r="P884" s="17">
        <v>0.26133862371387168</v>
      </c>
      <c r="Q884" s="17">
        <v>9.9952127535373136E-2</v>
      </c>
      <c r="R884" s="17">
        <v>0.20310022491004379</v>
      </c>
      <c r="S884" s="17">
        <v>0.153845971199738</v>
      </c>
      <c r="T884" s="17">
        <v>7.04946592079191E-2</v>
      </c>
      <c r="U884" s="17">
        <v>0.2095507630566858</v>
      </c>
      <c r="V884" s="17">
        <v>0.18662403013481391</v>
      </c>
      <c r="W884" s="17">
        <v>0.15677152148595661</v>
      </c>
      <c r="X884" s="17">
        <v>0.11930596718470569</v>
      </c>
      <c r="Y884" s="17">
        <v>0.31767458524278902</v>
      </c>
      <c r="AA884" s="17">
        <v>0.1330454013377694</v>
      </c>
      <c r="AB884" s="17">
        <v>0.2078761839952897</v>
      </c>
      <c r="AC884" s="17">
        <v>0.1219289198718107</v>
      </c>
      <c r="AD884" s="17">
        <v>0.15188062834210639</v>
      </c>
      <c r="AE884" s="17">
        <v>0.20861817367571289</v>
      </c>
      <c r="AF884" s="17">
        <v>0.16128945886022639</v>
      </c>
      <c r="AG884" s="17">
        <v>0.15706074483989901</v>
      </c>
      <c r="AH884" s="17">
        <v>0.19191304440083159</v>
      </c>
      <c r="AI884" s="17">
        <v>0.18874073963352189</v>
      </c>
    </row>
    <row r="885" spans="2:35" ht="32" x14ac:dyDescent="0.2">
      <c r="B885" s="16" t="s">
        <v>342</v>
      </c>
      <c r="C885" s="17">
        <v>0.33878845770931221</v>
      </c>
      <c r="D885" s="17">
        <v>0.3872882257937294</v>
      </c>
      <c r="E885" s="17">
        <v>0.34295448529986378</v>
      </c>
      <c r="F885" s="17">
        <v>0.34198621305960092</v>
      </c>
      <c r="G885" s="17">
        <v>0.32229260489804867</v>
      </c>
      <c r="H885" s="17">
        <v>0.31264476472764519</v>
      </c>
      <c r="I885" s="17">
        <v>0.28321272175865297</v>
      </c>
      <c r="K885" s="17">
        <v>0.34817393105311129</v>
      </c>
      <c r="L885" s="17">
        <v>0.3298737531706698</v>
      </c>
      <c r="N885" s="17">
        <v>0.36951141241016572</v>
      </c>
      <c r="O885" s="17">
        <v>0.22180304677158391</v>
      </c>
      <c r="P885" s="17">
        <v>0.23298036118392129</v>
      </c>
      <c r="Q885" s="17">
        <v>0.1539629457407577</v>
      </c>
      <c r="R885" s="17">
        <v>0.33295972839548299</v>
      </c>
      <c r="S885" s="17">
        <v>0.34647178079420599</v>
      </c>
      <c r="T885" s="17">
        <v>0.37420173540572488</v>
      </c>
      <c r="U885" s="17">
        <v>0.34110080459221331</v>
      </c>
      <c r="V885" s="17">
        <v>0.33406063635136513</v>
      </c>
      <c r="W885" s="17">
        <v>0.31107554201201482</v>
      </c>
      <c r="X885" s="17">
        <v>0.40962733837297499</v>
      </c>
      <c r="Y885" s="17">
        <v>0.48158024283223488</v>
      </c>
      <c r="AA885" s="17">
        <v>0.32885181385790579</v>
      </c>
      <c r="AB885" s="17">
        <v>0.35024830798905482</v>
      </c>
      <c r="AC885" s="17">
        <v>0.37433267303328832</v>
      </c>
      <c r="AD885" s="17">
        <v>0.3297172912182923</v>
      </c>
      <c r="AE885" s="17">
        <v>0.34422446759192732</v>
      </c>
      <c r="AF885" s="17">
        <v>0.40819353173099437</v>
      </c>
      <c r="AG885" s="17">
        <v>0.35411308883616149</v>
      </c>
      <c r="AH885" s="17">
        <v>0.24617443509544071</v>
      </c>
      <c r="AI885" s="17">
        <v>0.3353965759824698</v>
      </c>
    </row>
    <row r="886" spans="2:35" ht="32" x14ac:dyDescent="0.2">
      <c r="B886" s="16" t="s">
        <v>343</v>
      </c>
      <c r="C886" s="17">
        <v>0.2587080969590449</v>
      </c>
      <c r="D886" s="17">
        <v>0.2336361758799993</v>
      </c>
      <c r="E886" s="17">
        <v>0.26075801320603348</v>
      </c>
      <c r="F886" s="17">
        <v>0.22077731049623661</v>
      </c>
      <c r="G886" s="17">
        <v>0.2274639658925999</v>
      </c>
      <c r="H886" s="17">
        <v>0.36945901988157159</v>
      </c>
      <c r="I886" s="17">
        <v>0.32400629613542509</v>
      </c>
      <c r="K886" s="17">
        <v>0.27109581308743391</v>
      </c>
      <c r="L886" s="17">
        <v>0.24833068602406011</v>
      </c>
      <c r="N886" s="17">
        <v>0.40517161967818022</v>
      </c>
      <c r="O886" s="17">
        <v>7.1468266700735097E-2</v>
      </c>
      <c r="P886" s="17">
        <v>0.28284621627448248</v>
      </c>
      <c r="Q886" s="17">
        <v>0.37979226648860748</v>
      </c>
      <c r="R886" s="17">
        <v>0.29618371547111733</v>
      </c>
      <c r="S886" s="17">
        <v>0.22679857142814211</v>
      </c>
      <c r="T886" s="17">
        <v>0.24081026246691539</v>
      </c>
      <c r="U886" s="17">
        <v>0.20740335229011231</v>
      </c>
      <c r="V886" s="17">
        <v>0.21201432780655549</v>
      </c>
      <c r="W886" s="17">
        <v>0.21287088890803829</v>
      </c>
      <c r="X886" s="17">
        <v>0.27446848762987403</v>
      </c>
      <c r="Y886" s="17">
        <v>0.30211879478055731</v>
      </c>
      <c r="AA886" s="17">
        <v>0.23671943323993749</v>
      </c>
      <c r="AB886" s="17">
        <v>0.2179794252227347</v>
      </c>
      <c r="AC886" s="17">
        <v>0.2052617527417368</v>
      </c>
      <c r="AD886" s="17">
        <v>0.3167932368805656</v>
      </c>
      <c r="AE886" s="17">
        <v>0.28910622655289009</v>
      </c>
      <c r="AF886" s="17">
        <v>0.3681226158419833</v>
      </c>
      <c r="AG886" s="17">
        <v>0.25494178794972722</v>
      </c>
      <c r="AH886" s="17">
        <v>0.21109708195806559</v>
      </c>
      <c r="AI886" s="17">
        <v>0.2477777088541101</v>
      </c>
    </row>
    <row r="887" spans="2:35" ht="32" x14ac:dyDescent="0.2">
      <c r="B887" s="16" t="s">
        <v>344</v>
      </c>
      <c r="C887" s="17">
        <v>0.36727246197208863</v>
      </c>
      <c r="D887" s="17">
        <v>0.33779717483219213</v>
      </c>
      <c r="E887" s="17">
        <v>0.40073629592026799</v>
      </c>
      <c r="F887" s="17">
        <v>0.3272723657211975</v>
      </c>
      <c r="G887" s="17">
        <v>0.35628811385419151</v>
      </c>
      <c r="H887" s="17">
        <v>0.47866700210559138</v>
      </c>
      <c r="I887" s="17">
        <v>0.35107676276114791</v>
      </c>
      <c r="K887" s="17">
        <v>0.40827280640157848</v>
      </c>
      <c r="L887" s="17">
        <v>0.32976837437309248</v>
      </c>
      <c r="N887" s="17">
        <v>0.49767588635639087</v>
      </c>
      <c r="O887" s="17">
        <v>0.40692267019654321</v>
      </c>
      <c r="P887" s="17">
        <v>0.43645747046446332</v>
      </c>
      <c r="Q887" s="17">
        <v>0.21537283368858309</v>
      </c>
      <c r="R887" s="17">
        <v>0.36569515327624091</v>
      </c>
      <c r="S887" s="17">
        <v>0.35606885939660149</v>
      </c>
      <c r="T887" s="17">
        <v>0.34280173805458042</v>
      </c>
      <c r="U887" s="17">
        <v>0.32235692561329848</v>
      </c>
      <c r="V887" s="17">
        <v>0.33302726547754657</v>
      </c>
      <c r="W887" s="17">
        <v>0.40230175916854077</v>
      </c>
      <c r="X887" s="17">
        <v>0.28319865935162619</v>
      </c>
      <c r="Y887" s="17">
        <v>0.39205818138722609</v>
      </c>
      <c r="AA887" s="17">
        <v>0.34986003339594002</v>
      </c>
      <c r="AB887" s="17">
        <v>0.30109412336715569</v>
      </c>
      <c r="AC887" s="17">
        <v>0.41600299489322951</v>
      </c>
      <c r="AD887" s="17">
        <v>0.38959929745764071</v>
      </c>
      <c r="AE887" s="17">
        <v>0.33070422480769052</v>
      </c>
      <c r="AF887" s="17">
        <v>0.81885792503720189</v>
      </c>
      <c r="AG887" s="17">
        <v>0.36466737635450402</v>
      </c>
      <c r="AH887" s="17">
        <v>0.38059976068769402</v>
      </c>
      <c r="AI887" s="17">
        <v>0.36765048142360679</v>
      </c>
    </row>
    <row r="888" spans="2:35" ht="32" x14ac:dyDescent="0.2">
      <c r="B888" s="16" t="s">
        <v>345</v>
      </c>
      <c r="C888" s="17">
        <v>0.239192328281746</v>
      </c>
      <c r="D888" s="17">
        <v>0.35326968625616051</v>
      </c>
      <c r="E888" s="17">
        <v>0.29096408723625661</v>
      </c>
      <c r="F888" s="17">
        <v>0.2397756467345423</v>
      </c>
      <c r="G888" s="17">
        <v>0.15502440275447751</v>
      </c>
      <c r="H888" s="17">
        <v>0.1670169863572577</v>
      </c>
      <c r="I888" s="17">
        <v>0.11536294158485209</v>
      </c>
      <c r="K888" s="17">
        <v>0.2494367412787353</v>
      </c>
      <c r="L888" s="17">
        <v>0.2307734091052169</v>
      </c>
      <c r="N888" s="17">
        <v>0.1796127002311127</v>
      </c>
      <c r="O888" s="17">
        <v>0.1764360549590003</v>
      </c>
      <c r="P888" s="17">
        <v>0.21466072960037991</v>
      </c>
      <c r="Q888" s="17">
        <v>0.17895967273348989</v>
      </c>
      <c r="R888" s="17">
        <v>0.2261711855428622</v>
      </c>
      <c r="S888" s="17">
        <v>0.21278029268882839</v>
      </c>
      <c r="T888" s="17">
        <v>0.31584369813538288</v>
      </c>
      <c r="U888" s="17">
        <v>0.2271112757085062</v>
      </c>
      <c r="V888" s="17">
        <v>0.26555613570973541</v>
      </c>
      <c r="W888" s="17">
        <v>0.2399963706416896</v>
      </c>
      <c r="X888" s="17">
        <v>0.29197502272379289</v>
      </c>
      <c r="Y888" s="17">
        <v>0.27197224043094459</v>
      </c>
      <c r="AA888" s="17">
        <v>0.1882715970237171</v>
      </c>
      <c r="AB888" s="17">
        <v>0.22295416562001311</v>
      </c>
      <c r="AC888" s="17">
        <v>0.1542270176524386</v>
      </c>
      <c r="AD888" s="17">
        <v>0.30575450791096009</v>
      </c>
      <c r="AE888" s="17">
        <v>0.253315800406751</v>
      </c>
      <c r="AF888" s="17">
        <v>0.25528811337131352</v>
      </c>
      <c r="AG888" s="17">
        <v>0.212511306673664</v>
      </c>
      <c r="AH888" s="17">
        <v>0.2381325579917469</v>
      </c>
      <c r="AI888" s="17">
        <v>0.29800887080209931</v>
      </c>
    </row>
    <row r="889" spans="2:35" ht="32" x14ac:dyDescent="0.2">
      <c r="B889" s="16" t="s">
        <v>346</v>
      </c>
      <c r="C889" s="17">
        <v>0.1336683175729029</v>
      </c>
      <c r="D889" s="17">
        <v>0.17302933893152919</v>
      </c>
      <c r="E889" s="17">
        <v>0.17753828562461321</v>
      </c>
      <c r="F889" s="17">
        <v>8.9933372165693332E-2</v>
      </c>
      <c r="G889" s="17">
        <v>0.1293791345425368</v>
      </c>
      <c r="H889" s="17">
        <v>9.7420194566117335E-2</v>
      </c>
      <c r="I889" s="17">
        <v>8.410416517600873E-2</v>
      </c>
      <c r="K889" s="17">
        <v>0.1377711319699427</v>
      </c>
      <c r="L889" s="17">
        <v>0.1305411470158753</v>
      </c>
      <c r="N889" s="17">
        <v>8.5843400012790991E-2</v>
      </c>
      <c r="O889" s="17">
        <v>0.1917447480883126</v>
      </c>
      <c r="P889" s="17">
        <v>0.20669652668401209</v>
      </c>
      <c r="Q889" s="17">
        <v>0.1531745260918031</v>
      </c>
      <c r="R889" s="17">
        <v>0.15811925526395229</v>
      </c>
      <c r="S889" s="17">
        <v>9.5085752069586166E-2</v>
      </c>
      <c r="T889" s="17">
        <v>0.11700817288419529</v>
      </c>
      <c r="U889" s="17">
        <v>0.1427378312388419</v>
      </c>
      <c r="V889" s="17">
        <v>0.1076289102266714</v>
      </c>
      <c r="W889" s="17">
        <v>0.14577561001898789</v>
      </c>
      <c r="X889" s="17">
        <v>0.1148022768425153</v>
      </c>
      <c r="Y889" s="17">
        <v>0.18007771515188939</v>
      </c>
      <c r="AA889" s="17">
        <v>0.17142231423502169</v>
      </c>
      <c r="AB889" s="17">
        <v>0.13026095481914399</v>
      </c>
      <c r="AC889" s="17">
        <v>6.894514571585468E-2</v>
      </c>
      <c r="AD889" s="17">
        <v>0.1205553928836047</v>
      </c>
      <c r="AE889" s="17">
        <v>0.14653708932684609</v>
      </c>
      <c r="AF889" s="17">
        <v>3.9006464040503563E-2</v>
      </c>
      <c r="AG889" s="17">
        <v>0.1552607717214258</v>
      </c>
      <c r="AH889" s="17">
        <v>8.5753652704948127E-2</v>
      </c>
      <c r="AI889" s="17">
        <v>0.22947061830919979</v>
      </c>
    </row>
    <row r="890" spans="2:35" ht="32" x14ac:dyDescent="0.2">
      <c r="B890" s="16" t="s">
        <v>347</v>
      </c>
      <c r="C890" s="17">
        <v>0.28191755780110889</v>
      </c>
      <c r="D890" s="17">
        <v>0.23940338477857681</v>
      </c>
      <c r="E890" s="17">
        <v>0.29548899427638681</v>
      </c>
      <c r="F890" s="17">
        <v>0.24627063266847621</v>
      </c>
      <c r="G890" s="17">
        <v>0.27428365876124788</v>
      </c>
      <c r="H890" s="17">
        <v>0.37898671054504962</v>
      </c>
      <c r="I890" s="17">
        <v>0.32711853220960518</v>
      </c>
      <c r="K890" s="17">
        <v>0.31232686154526962</v>
      </c>
      <c r="L890" s="17">
        <v>0.25218857916307957</v>
      </c>
      <c r="N890" s="17">
        <v>0.2862031107633779</v>
      </c>
      <c r="O890" s="17">
        <v>0.21677445121266961</v>
      </c>
      <c r="P890" s="17">
        <v>0.3458920719303839</v>
      </c>
      <c r="Q890" s="17">
        <v>0.2114708605046641</v>
      </c>
      <c r="R890" s="17">
        <v>0.32291506337437542</v>
      </c>
      <c r="S890" s="17">
        <v>0.20136227181000041</v>
      </c>
      <c r="T890" s="17">
        <v>0.30749881474915242</v>
      </c>
      <c r="U890" s="17">
        <v>0.19655107721310189</v>
      </c>
      <c r="V890" s="17">
        <v>0.26630727448800279</v>
      </c>
      <c r="W890" s="17">
        <v>0.33817718282284948</v>
      </c>
      <c r="X890" s="17">
        <v>0.32398135560351232</v>
      </c>
      <c r="Y890" s="17">
        <v>0.29903155651983637</v>
      </c>
      <c r="AA890" s="17">
        <v>0.31104806729224749</v>
      </c>
      <c r="AB890" s="17">
        <v>0.25815156259946731</v>
      </c>
      <c r="AC890" s="17">
        <v>0.33681658920901397</v>
      </c>
      <c r="AD890" s="17">
        <v>0.28604446422872981</v>
      </c>
      <c r="AE890" s="17">
        <v>0.27446562710146938</v>
      </c>
      <c r="AF890" s="17">
        <v>0.32254203250391889</v>
      </c>
      <c r="AG890" s="17">
        <v>0.23916716320431469</v>
      </c>
      <c r="AH890" s="17">
        <v>0.27529794171544608</v>
      </c>
      <c r="AI890" s="17">
        <v>0.28697722293252209</v>
      </c>
    </row>
    <row r="891" spans="2:35" ht="16" x14ac:dyDescent="0.2">
      <c r="B891" s="16" t="s">
        <v>348</v>
      </c>
      <c r="C891" s="17">
        <v>0.18907814492124411</v>
      </c>
      <c r="D891" s="17">
        <v>0.17148392097727741</v>
      </c>
      <c r="E891" s="17">
        <v>0.14502163458559461</v>
      </c>
      <c r="F891" s="17">
        <v>0.21662572378454081</v>
      </c>
      <c r="G891" s="17">
        <v>0.1844534062736953</v>
      </c>
      <c r="H891" s="17">
        <v>0.22677103631887419</v>
      </c>
      <c r="I891" s="17">
        <v>0.23897404804409039</v>
      </c>
      <c r="K891" s="17">
        <v>0.15381670946146189</v>
      </c>
      <c r="L891" s="17">
        <v>0.2245930827518407</v>
      </c>
      <c r="N891" s="17">
        <v>0.1034985357183955</v>
      </c>
      <c r="O891" s="17">
        <v>0.25986150873257657</v>
      </c>
      <c r="P891" s="17">
        <v>0.1548518584724177</v>
      </c>
      <c r="Q891" s="17">
        <v>0.28473066982305129</v>
      </c>
      <c r="R891" s="17">
        <v>0.13188474724486751</v>
      </c>
      <c r="S891" s="17">
        <v>0.21512309952613251</v>
      </c>
      <c r="T891" s="17">
        <v>0.19192577606326769</v>
      </c>
      <c r="U891" s="17">
        <v>0.21941676896004689</v>
      </c>
      <c r="V891" s="17">
        <v>0.21162001225495319</v>
      </c>
      <c r="W891" s="17">
        <v>0.25843844513557918</v>
      </c>
      <c r="X891" s="17">
        <v>0.12000692112825739</v>
      </c>
      <c r="Y891" s="17">
        <v>0.1333016049361635</v>
      </c>
      <c r="AA891" s="17">
        <v>0.25846625409160928</v>
      </c>
      <c r="AB891" s="17">
        <v>0.1355331655887238</v>
      </c>
      <c r="AC891" s="17">
        <v>0.23604689845419091</v>
      </c>
      <c r="AD891" s="17">
        <v>0.17377421687401279</v>
      </c>
      <c r="AE891" s="17">
        <v>0.18805921796443939</v>
      </c>
      <c r="AF891" s="17">
        <v>8.1342084246472268E-2</v>
      </c>
      <c r="AG891" s="17">
        <v>0.157905622098265</v>
      </c>
      <c r="AH891" s="17">
        <v>0.27647541084084509</v>
      </c>
      <c r="AI891" s="17">
        <v>0.21252467806788669</v>
      </c>
    </row>
    <row r="892" spans="2:35" ht="16" x14ac:dyDescent="0.2">
      <c r="B892" s="16" t="s">
        <v>177</v>
      </c>
      <c r="C892" s="17">
        <v>4.8877683253590962E-3</v>
      </c>
      <c r="D892" s="17">
        <v>0</v>
      </c>
      <c r="E892" s="17">
        <v>5.7205164006310059E-3</v>
      </c>
      <c r="F892" s="17">
        <v>6.5646867723639993E-3</v>
      </c>
      <c r="G892" s="17">
        <v>0</v>
      </c>
      <c r="H892" s="17">
        <v>2.6318697033263162E-2</v>
      </c>
      <c r="I892" s="17">
        <v>0</v>
      </c>
      <c r="K892" s="17">
        <v>7.406685889752844E-3</v>
      </c>
      <c r="L892" s="17">
        <v>2.4695147399606521E-3</v>
      </c>
      <c r="N892" s="17">
        <v>0</v>
      </c>
      <c r="O892" s="17">
        <v>0</v>
      </c>
      <c r="P892" s="17">
        <v>2.448916880403899E-2</v>
      </c>
      <c r="Q892" s="17">
        <v>2.894339769209231E-2</v>
      </c>
      <c r="R892" s="17">
        <v>0</v>
      </c>
      <c r="S892" s="17">
        <v>1.4622953215536199E-2</v>
      </c>
      <c r="T892" s="17">
        <v>0</v>
      </c>
      <c r="U892" s="17">
        <v>1.6242264845713051E-2</v>
      </c>
      <c r="V892" s="17">
        <v>0</v>
      </c>
      <c r="W892" s="17">
        <v>0</v>
      </c>
      <c r="X892" s="17">
        <v>0</v>
      </c>
      <c r="Y892" s="17">
        <v>0</v>
      </c>
      <c r="AA892" s="17">
        <v>1.10114489579875E-2</v>
      </c>
      <c r="AB892" s="17">
        <v>5.7108245804042817E-3</v>
      </c>
      <c r="AC892" s="17">
        <v>0</v>
      </c>
      <c r="AD892" s="17">
        <v>7.6449466946951804E-3</v>
      </c>
      <c r="AE892" s="17">
        <v>5.8045758715779454E-3</v>
      </c>
      <c r="AF892" s="17">
        <v>0</v>
      </c>
      <c r="AG892" s="17">
        <v>0</v>
      </c>
      <c r="AH892" s="17">
        <v>0</v>
      </c>
      <c r="AI892" s="17">
        <v>0</v>
      </c>
    </row>
    <row r="893" spans="2:35" ht="16" x14ac:dyDescent="0.2">
      <c r="B893" s="16" t="s">
        <v>75</v>
      </c>
      <c r="C893" s="17">
        <v>7.2495933744567394E-3</v>
      </c>
      <c r="D893" s="17">
        <v>1.076919233601456E-2</v>
      </c>
      <c r="E893" s="17">
        <v>0</v>
      </c>
      <c r="F893" s="17">
        <v>1.4367890692029071E-2</v>
      </c>
      <c r="G893" s="17">
        <v>1.3105823003890651E-2</v>
      </c>
      <c r="H893" s="17">
        <v>0</v>
      </c>
      <c r="I893" s="17">
        <v>0</v>
      </c>
      <c r="K893" s="17">
        <v>7.0847779121454534E-3</v>
      </c>
      <c r="L893" s="17">
        <v>7.4566974192672312E-3</v>
      </c>
      <c r="N893" s="17">
        <v>0</v>
      </c>
      <c r="O893" s="17">
        <v>0</v>
      </c>
      <c r="P893" s="17">
        <v>0</v>
      </c>
      <c r="Q893" s="17">
        <v>0</v>
      </c>
      <c r="R893" s="17">
        <v>1.3179669608329701E-2</v>
      </c>
      <c r="S893" s="17">
        <v>1.378688165255792E-2</v>
      </c>
      <c r="T893" s="17">
        <v>1.681571769316768E-2</v>
      </c>
      <c r="U893" s="17">
        <v>0</v>
      </c>
      <c r="V893" s="17">
        <v>0</v>
      </c>
      <c r="W893" s="17">
        <v>7.7121756405588949E-3</v>
      </c>
      <c r="X893" s="17">
        <v>3.8849703305722891E-2</v>
      </c>
      <c r="Y893" s="17">
        <v>0</v>
      </c>
      <c r="AA893" s="17">
        <v>9.0491596259942072E-3</v>
      </c>
      <c r="AB893" s="17">
        <v>1.23853701270312E-2</v>
      </c>
      <c r="AC893" s="17">
        <v>0</v>
      </c>
      <c r="AD893" s="17">
        <v>7.8839410302506876E-3</v>
      </c>
      <c r="AE893" s="17">
        <v>0</v>
      </c>
      <c r="AF893" s="17">
        <v>0</v>
      </c>
      <c r="AG893" s="17">
        <v>1.6156386877292699E-2</v>
      </c>
      <c r="AH893" s="17">
        <v>0</v>
      </c>
      <c r="AI893" s="17">
        <v>2.273112972714943E-2</v>
      </c>
    </row>
    <row r="895" spans="2:35" ht="32" x14ac:dyDescent="0.2">
      <c r="B895" s="14" t="s">
        <v>349</v>
      </c>
    </row>
    <row r="896" spans="2:35" ht="32" x14ac:dyDescent="0.2">
      <c r="B896" s="15" t="s">
        <v>23</v>
      </c>
    </row>
    <row r="897" spans="2:35" ht="32" x14ac:dyDescent="0.2">
      <c r="B897" s="16" t="s">
        <v>350</v>
      </c>
      <c r="C897" s="17">
        <v>0.39205116769622278</v>
      </c>
      <c r="D897" s="17">
        <v>0.32898804383044528</v>
      </c>
      <c r="E897" s="17">
        <v>0.38826574555131321</v>
      </c>
      <c r="F897" s="17">
        <v>0.30689692919346279</v>
      </c>
      <c r="G897" s="17">
        <v>0.39472429759752031</v>
      </c>
      <c r="H897" s="17">
        <v>0.45834597200166549</v>
      </c>
      <c r="I897" s="17">
        <v>0.41863211824520552</v>
      </c>
      <c r="K897" s="17">
        <v>0.39664523131260848</v>
      </c>
      <c r="L897" s="17">
        <v>0.38450908678137302</v>
      </c>
      <c r="N897" s="17">
        <v>0.36616233321450642</v>
      </c>
      <c r="O897" s="17">
        <v>0.56322570814852679</v>
      </c>
      <c r="P897" s="17">
        <v>0.45887358977348408</v>
      </c>
      <c r="Q897" s="17">
        <v>0.3535389683249629</v>
      </c>
      <c r="R897" s="17">
        <v>0.38497766070148132</v>
      </c>
      <c r="S897" s="17">
        <v>0.39658854109458669</v>
      </c>
      <c r="T897" s="17">
        <v>0.30976256450341838</v>
      </c>
      <c r="U897" s="17">
        <v>0.31021699003506409</v>
      </c>
      <c r="V897" s="17">
        <v>0.37222929539849009</v>
      </c>
      <c r="W897" s="17">
        <v>0.3695627509187136</v>
      </c>
      <c r="X897" s="17">
        <v>0.48010922664923389</v>
      </c>
      <c r="Y897" s="17">
        <v>0.48119652636918148</v>
      </c>
      <c r="AA897" s="17">
        <v>0.41283187905471558</v>
      </c>
      <c r="AB897" s="17">
        <v>0.4580980150109169</v>
      </c>
      <c r="AC897" s="17">
        <v>0.3309817900031829</v>
      </c>
      <c r="AD897" s="17">
        <v>0.41706340594239411</v>
      </c>
      <c r="AE897" s="17">
        <v>0.36838984683262588</v>
      </c>
      <c r="AF897" s="17">
        <v>0.24670822224327271</v>
      </c>
      <c r="AG897" s="17">
        <v>0.32584648367195068</v>
      </c>
      <c r="AH897" s="17">
        <v>0.39312689072767237</v>
      </c>
      <c r="AI897" s="17">
        <v>0.39776565623196969</v>
      </c>
    </row>
    <row r="898" spans="2:35" ht="32" x14ac:dyDescent="0.2">
      <c r="B898" s="16" t="s">
        <v>351</v>
      </c>
      <c r="C898" s="17">
        <v>9.9652315123317431E-2</v>
      </c>
      <c r="D898" s="17">
        <v>0.1314629452936788</v>
      </c>
      <c r="E898" s="17">
        <v>0.1160280264732812</v>
      </c>
      <c r="F898" s="17">
        <v>0.11555073412115791</v>
      </c>
      <c r="G898" s="17">
        <v>9.437259557979881E-2</v>
      </c>
      <c r="H898" s="17">
        <v>8.6105698740940914E-2</v>
      </c>
      <c r="I898" s="17">
        <v>8.236273741671013E-2</v>
      </c>
      <c r="K898" s="17">
        <v>0.1112145579724811</v>
      </c>
      <c r="L898" s="17">
        <v>8.8419954829205699E-2</v>
      </c>
      <c r="N898" s="17">
        <v>4.0246016112538231E-2</v>
      </c>
      <c r="O898" s="17">
        <v>7.9554114177835776E-3</v>
      </c>
      <c r="P898" s="17">
        <v>6.5802618430033127E-2</v>
      </c>
      <c r="Q898" s="17">
        <v>8.6983549219963652E-2</v>
      </c>
      <c r="R898" s="17">
        <v>6.7775801815964112E-2</v>
      </c>
      <c r="S898" s="17">
        <v>0.13921272250303501</v>
      </c>
      <c r="T898" s="17">
        <v>0.1338969962444819</v>
      </c>
      <c r="U898" s="17">
        <v>0.1282865371832069</v>
      </c>
      <c r="V898" s="17">
        <v>0.16474526044276089</v>
      </c>
      <c r="W898" s="17">
        <v>9.174277922334613E-2</v>
      </c>
      <c r="X898" s="17">
        <v>7.8287596382023081E-2</v>
      </c>
      <c r="Y898" s="17">
        <v>0.10259601435091061</v>
      </c>
      <c r="AA898" s="17">
        <v>0.1104333749038169</v>
      </c>
      <c r="AB898" s="17">
        <v>8.7829532292613283E-2</v>
      </c>
      <c r="AC898" s="17">
        <v>0.1001524996586238</v>
      </c>
      <c r="AD898" s="17">
        <v>0.13270062907163069</v>
      </c>
      <c r="AE898" s="17">
        <v>9.7512846125615518E-2</v>
      </c>
      <c r="AF898" s="17">
        <v>7.7275984432147296E-2</v>
      </c>
      <c r="AG898" s="17">
        <v>1.6382845683505141E-2</v>
      </c>
      <c r="AH898" s="17">
        <v>9.8562513503044666E-2</v>
      </c>
      <c r="AI898" s="17">
        <v>0.16277093078007199</v>
      </c>
    </row>
    <row r="899" spans="2:35" ht="32" x14ac:dyDescent="0.2">
      <c r="B899" s="16" t="s">
        <v>352</v>
      </c>
      <c r="C899" s="17">
        <v>0.16208100498833991</v>
      </c>
      <c r="D899" s="17">
        <v>0.1131772131035403</v>
      </c>
      <c r="E899" s="17">
        <v>0.2357371761228603</v>
      </c>
      <c r="F899" s="17">
        <v>0.15154974273867389</v>
      </c>
      <c r="G899" s="17">
        <v>0.16215070444095731</v>
      </c>
      <c r="H899" s="17">
        <v>0.1606737830043467</v>
      </c>
      <c r="I899" s="17">
        <v>0.147265466543339</v>
      </c>
      <c r="K899" s="17">
        <v>0.1806514452732132</v>
      </c>
      <c r="L899" s="17">
        <v>0.14405588701374691</v>
      </c>
      <c r="N899" s="17">
        <v>0.13770993281999239</v>
      </c>
      <c r="O899" s="17">
        <v>6.3904656874555085E-2</v>
      </c>
      <c r="P899" s="17">
        <v>0.19016140805757159</v>
      </c>
      <c r="Q899" s="17">
        <v>0.1211403795896923</v>
      </c>
      <c r="R899" s="17">
        <v>0.15688431828504831</v>
      </c>
      <c r="S899" s="17">
        <v>0.24471806922182321</v>
      </c>
      <c r="T899" s="17">
        <v>0.1525018344612887</v>
      </c>
      <c r="U899" s="17">
        <v>0.1687227417847991</v>
      </c>
      <c r="V899" s="17">
        <v>0.19607761965572451</v>
      </c>
      <c r="W899" s="17">
        <v>0.13129049172145399</v>
      </c>
      <c r="X899" s="17">
        <v>0.11680068548514171</v>
      </c>
      <c r="Y899" s="17">
        <v>0.2018965636594709</v>
      </c>
      <c r="AA899" s="17">
        <v>0.19288312219591841</v>
      </c>
      <c r="AB899" s="17">
        <v>0.17986536631121089</v>
      </c>
      <c r="AC899" s="17">
        <v>0.13332864132286229</v>
      </c>
      <c r="AD899" s="17">
        <v>0.20252811322598399</v>
      </c>
      <c r="AE899" s="17">
        <v>0.13864408556067739</v>
      </c>
      <c r="AF899" s="17">
        <v>0.19070815839779301</v>
      </c>
      <c r="AG899" s="17">
        <v>7.7192333426342144E-2</v>
      </c>
      <c r="AH899" s="17">
        <v>0.1375794265312236</v>
      </c>
      <c r="AI899" s="17">
        <v>0.19362731308914721</v>
      </c>
    </row>
    <row r="900" spans="2:35" ht="32" x14ac:dyDescent="0.2">
      <c r="B900" s="16" t="s">
        <v>353</v>
      </c>
      <c r="C900" s="17">
        <v>0.1184069967525173</v>
      </c>
      <c r="D900" s="17">
        <v>0.1725893452659753</v>
      </c>
      <c r="E900" s="17">
        <v>0.1164052124629064</v>
      </c>
      <c r="F900" s="17">
        <v>0.1603737325725034</v>
      </c>
      <c r="G900" s="17">
        <v>0.1168355712115761</v>
      </c>
      <c r="H900" s="17">
        <v>8.4491221414816853E-2</v>
      </c>
      <c r="I900" s="17">
        <v>9.9782324839700787E-2</v>
      </c>
      <c r="K900" s="17">
        <v>0.13330301397441621</v>
      </c>
      <c r="L900" s="17">
        <v>0.100075881520196</v>
      </c>
      <c r="N900" s="17">
        <v>9.4982469037154182E-2</v>
      </c>
      <c r="O900" s="17">
        <v>0.13232250526264669</v>
      </c>
      <c r="P900" s="17">
        <v>0.1538128079166276</v>
      </c>
      <c r="Q900" s="17">
        <v>0.11561806711689671</v>
      </c>
      <c r="R900" s="17">
        <v>0.13136003740817859</v>
      </c>
      <c r="S900" s="17">
        <v>0.19955605405344259</v>
      </c>
      <c r="T900" s="17">
        <v>0.15246954771544</v>
      </c>
      <c r="U900" s="17">
        <v>0.117057022873484</v>
      </c>
      <c r="V900" s="17">
        <v>9.3208071683199764E-2</v>
      </c>
      <c r="W900" s="17">
        <v>0.13393555944603541</v>
      </c>
      <c r="X900" s="17">
        <v>3.272939473011529E-2</v>
      </c>
      <c r="Y900" s="17">
        <v>0.1002894004663944</v>
      </c>
      <c r="AA900" s="17">
        <v>0.13813209547087221</v>
      </c>
      <c r="AB900" s="17">
        <v>0.13475921022902621</v>
      </c>
      <c r="AC900" s="17">
        <v>5.5036974682293953E-2</v>
      </c>
      <c r="AD900" s="17">
        <v>0.1073298561190786</v>
      </c>
      <c r="AE900" s="17">
        <v>0.1190352400163442</v>
      </c>
      <c r="AF900" s="17">
        <v>7.9966645131969785E-2</v>
      </c>
      <c r="AG900" s="17">
        <v>0.12711515044607199</v>
      </c>
      <c r="AH900" s="17">
        <v>0.127351313426526</v>
      </c>
      <c r="AI900" s="17">
        <v>0.1162601554140769</v>
      </c>
    </row>
    <row r="901" spans="2:35" ht="32" x14ac:dyDescent="0.2">
      <c r="B901" s="16" t="s">
        <v>354</v>
      </c>
      <c r="C901" s="17">
        <v>0.16632714970568341</v>
      </c>
      <c r="D901" s="17">
        <v>0.2001528313183441</v>
      </c>
      <c r="E901" s="17">
        <v>0.14980368025977031</v>
      </c>
      <c r="F901" s="17">
        <v>0.1617783855622637</v>
      </c>
      <c r="G901" s="17">
        <v>0.15196910937723551</v>
      </c>
      <c r="H901" s="17">
        <v>0.17979232250818519</v>
      </c>
      <c r="I901" s="17">
        <v>0.1645536379937895</v>
      </c>
      <c r="K901" s="17">
        <v>0.16583456398667309</v>
      </c>
      <c r="L901" s="17">
        <v>0.16422890835480899</v>
      </c>
      <c r="N901" s="17">
        <v>0.12462336820739769</v>
      </c>
      <c r="O901" s="17">
        <v>0.23721203981438521</v>
      </c>
      <c r="P901" s="17">
        <v>0.19994625434433219</v>
      </c>
      <c r="Q901" s="17">
        <v>0.2053548139405946</v>
      </c>
      <c r="R901" s="17">
        <v>0.100888367932608</v>
      </c>
      <c r="S901" s="17">
        <v>0.25397526233554268</v>
      </c>
      <c r="T901" s="17">
        <v>0.17993929430928049</v>
      </c>
      <c r="U901" s="17">
        <v>0.13045296249433161</v>
      </c>
      <c r="V901" s="17">
        <v>0.1853180804357912</v>
      </c>
      <c r="W901" s="17">
        <v>0.2186425269110035</v>
      </c>
      <c r="X901" s="17">
        <v>8.1409457069612098E-2</v>
      </c>
      <c r="Y901" s="17">
        <v>0.17094493583013989</v>
      </c>
      <c r="AA901" s="17">
        <v>0.15770051780781971</v>
      </c>
      <c r="AB901" s="17">
        <v>0.16486889005570091</v>
      </c>
      <c r="AC901" s="17">
        <v>0.18681408728814619</v>
      </c>
      <c r="AD901" s="17">
        <v>0.2712494053244307</v>
      </c>
      <c r="AE901" s="17">
        <v>0.13249510814171039</v>
      </c>
      <c r="AF901" s="17">
        <v>0.15319034052699251</v>
      </c>
      <c r="AG901" s="17">
        <v>0.1174327843813691</v>
      </c>
      <c r="AH901" s="17">
        <v>0.1231713863290843</v>
      </c>
      <c r="AI901" s="17">
        <v>0.23466940320861521</v>
      </c>
    </row>
    <row r="902" spans="2:35" ht="32" x14ac:dyDescent="0.2">
      <c r="B902" s="16" t="s">
        <v>355</v>
      </c>
      <c r="C902" s="17">
        <v>0.15679676826121439</v>
      </c>
      <c r="D902" s="17">
        <v>0.21606322620439139</v>
      </c>
      <c r="E902" s="17">
        <v>0.129388347768018</v>
      </c>
      <c r="F902" s="17">
        <v>0.20118197971155261</v>
      </c>
      <c r="G902" s="17">
        <v>0.16136085415188639</v>
      </c>
      <c r="H902" s="17">
        <v>0.17242312925420031</v>
      </c>
      <c r="I902" s="17">
        <v>0.1100727961388613</v>
      </c>
      <c r="K902" s="17">
        <v>0.1703374592614276</v>
      </c>
      <c r="L902" s="17">
        <v>0.14394881726864731</v>
      </c>
      <c r="N902" s="17">
        <v>0.19318982464446591</v>
      </c>
      <c r="O902" s="17">
        <v>6.4978111219521031E-2</v>
      </c>
      <c r="P902" s="17">
        <v>0.25599311342026437</v>
      </c>
      <c r="Q902" s="17">
        <v>0.178636209662553</v>
      </c>
      <c r="R902" s="17">
        <v>0.17435140709210181</v>
      </c>
      <c r="S902" s="17">
        <v>0.18690897336942261</v>
      </c>
      <c r="T902" s="17">
        <v>0.10851664485362129</v>
      </c>
      <c r="U902" s="17">
        <v>0.20415938386626001</v>
      </c>
      <c r="V902" s="17">
        <v>0.16429298750970359</v>
      </c>
      <c r="W902" s="17">
        <v>0.11320540655373811</v>
      </c>
      <c r="X902" s="17">
        <v>0.1372852287040898</v>
      </c>
      <c r="Y902" s="17">
        <v>9.4666928249787938E-2</v>
      </c>
      <c r="AA902" s="17">
        <v>0.22037630246580381</v>
      </c>
      <c r="AB902" s="17">
        <v>0.14302399186115319</v>
      </c>
      <c r="AC902" s="17">
        <v>0.1658739169985623</v>
      </c>
      <c r="AD902" s="17">
        <v>0.1023346935093961</v>
      </c>
      <c r="AE902" s="17">
        <v>0.1755326597121058</v>
      </c>
      <c r="AF902" s="17">
        <v>0.1545300049824051</v>
      </c>
      <c r="AG902" s="17">
        <v>0.1975954123271009</v>
      </c>
      <c r="AH902" s="17">
        <v>0.10035900852787159</v>
      </c>
      <c r="AI902" s="17">
        <v>5.9439178147587882E-2</v>
      </c>
    </row>
    <row r="903" spans="2:35" ht="32" x14ac:dyDescent="0.2">
      <c r="B903" s="16" t="s">
        <v>356</v>
      </c>
      <c r="C903" s="17">
        <v>0.14486760848046429</v>
      </c>
      <c r="D903" s="17">
        <v>0.23706348116701381</v>
      </c>
      <c r="E903" s="17">
        <v>0.13060953478702869</v>
      </c>
      <c r="F903" s="17">
        <v>0.17942799488458411</v>
      </c>
      <c r="G903" s="17">
        <v>9.4279673129732164E-2</v>
      </c>
      <c r="H903" s="17">
        <v>0.116255763865485</v>
      </c>
      <c r="I903" s="17">
        <v>0.14911742507445369</v>
      </c>
      <c r="K903" s="17">
        <v>0.13759927816883069</v>
      </c>
      <c r="L903" s="17">
        <v>0.15351448498712189</v>
      </c>
      <c r="N903" s="17">
        <v>0.1613747691518824</v>
      </c>
      <c r="O903" s="17">
        <v>0.19785771364822921</v>
      </c>
      <c r="P903" s="17">
        <v>0.1167246551628367</v>
      </c>
      <c r="Q903" s="17">
        <v>0.1179600375952848</v>
      </c>
      <c r="R903" s="17">
        <v>0.1323108684717747</v>
      </c>
      <c r="S903" s="17">
        <v>0.1493958362895397</v>
      </c>
      <c r="T903" s="17">
        <v>0.14012260878378241</v>
      </c>
      <c r="U903" s="17">
        <v>0.15946991959163051</v>
      </c>
      <c r="V903" s="17">
        <v>0.1259397764965729</v>
      </c>
      <c r="W903" s="17">
        <v>0.19088287175327401</v>
      </c>
      <c r="X903" s="17">
        <v>0.16324829803730309</v>
      </c>
      <c r="Y903" s="17">
        <v>7.150982312736881E-2</v>
      </c>
      <c r="AA903" s="17">
        <v>0.1200035639748351</v>
      </c>
      <c r="AB903" s="17">
        <v>0.14481731331913919</v>
      </c>
      <c r="AC903" s="17">
        <v>0.1576423333743194</v>
      </c>
      <c r="AD903" s="17">
        <v>0.2093612764014538</v>
      </c>
      <c r="AE903" s="17">
        <v>0.13059700376599279</v>
      </c>
      <c r="AF903" s="17">
        <v>0.1235001442735295</v>
      </c>
      <c r="AG903" s="17">
        <v>0.12370908093540441</v>
      </c>
      <c r="AH903" s="17">
        <v>0.12691244768567189</v>
      </c>
      <c r="AI903" s="17">
        <v>0.1937048482317463</v>
      </c>
    </row>
    <row r="904" spans="2:35" ht="16" x14ac:dyDescent="0.2">
      <c r="B904" s="16" t="s">
        <v>357</v>
      </c>
      <c r="C904" s="17">
        <v>0.1083044599771379</v>
      </c>
      <c r="D904" s="17">
        <v>0.18399014685769549</v>
      </c>
      <c r="E904" s="17">
        <v>0.1837825717772327</v>
      </c>
      <c r="F904" s="17">
        <v>0.14629716805140591</v>
      </c>
      <c r="G904" s="17">
        <v>0.10564847939146391</v>
      </c>
      <c r="H904" s="17">
        <v>5.5598541404895847E-2</v>
      </c>
      <c r="I904" s="17">
        <v>5.5531116205682032E-2</v>
      </c>
      <c r="K904" s="17">
        <v>0.13017406282478999</v>
      </c>
      <c r="L904" s="17">
        <v>8.4435419368709075E-2</v>
      </c>
      <c r="N904" s="17">
        <v>3.9598594913638638E-2</v>
      </c>
      <c r="O904" s="17">
        <v>3.220955903702815E-2</v>
      </c>
      <c r="P904" s="17">
        <v>9.1655270878039347E-2</v>
      </c>
      <c r="Q904" s="17">
        <v>0.17408571137027001</v>
      </c>
      <c r="R904" s="17">
        <v>0.110967920042885</v>
      </c>
      <c r="S904" s="17">
        <v>0.13189143577762599</v>
      </c>
      <c r="T904" s="17">
        <v>0.1213851164418526</v>
      </c>
      <c r="U904" s="17">
        <v>0.15429204777649391</v>
      </c>
      <c r="V904" s="17">
        <v>0.15244113327900871</v>
      </c>
      <c r="W904" s="17">
        <v>9.779237485641637E-2</v>
      </c>
      <c r="X904" s="17">
        <v>8.1639783989054485E-2</v>
      </c>
      <c r="Y904" s="17">
        <v>7.2677017054934234E-2</v>
      </c>
      <c r="AA904" s="17">
        <v>8.4747070600449725E-2</v>
      </c>
      <c r="AB904" s="17">
        <v>0.13547753608233559</v>
      </c>
      <c r="AC904" s="17">
        <v>5.3360176069164711E-2</v>
      </c>
      <c r="AD904" s="17">
        <v>0.1221058251823882</v>
      </c>
      <c r="AE904" s="17">
        <v>0.1206145105512743</v>
      </c>
      <c r="AF904" s="17">
        <v>3.5681915066954638E-2</v>
      </c>
      <c r="AG904" s="17">
        <v>0.1770166113971548</v>
      </c>
      <c r="AH904" s="17">
        <v>1.7389223838997329E-2</v>
      </c>
      <c r="AI904" s="17">
        <v>0.14152623589341309</v>
      </c>
    </row>
    <row r="905" spans="2:35" ht="32" x14ac:dyDescent="0.2">
      <c r="B905" s="16" t="s">
        <v>358</v>
      </c>
      <c r="C905" s="17">
        <v>0.14190416385162519</v>
      </c>
      <c r="D905" s="17">
        <v>0.1674650013955995</v>
      </c>
      <c r="E905" s="17">
        <v>0.15187926797216431</v>
      </c>
      <c r="F905" s="17">
        <v>0.16029511519646569</v>
      </c>
      <c r="G905" s="17">
        <v>0.1010411568106097</v>
      </c>
      <c r="H905" s="17">
        <v>0.15846996837533961</v>
      </c>
      <c r="I905" s="17">
        <v>0.12949751753060029</v>
      </c>
      <c r="K905" s="17">
        <v>0.16307784056623231</v>
      </c>
      <c r="L905" s="17">
        <v>0.1210244061974613</v>
      </c>
      <c r="N905" s="17">
        <v>8.3840276809647174E-2</v>
      </c>
      <c r="O905" s="17">
        <v>9.9403467182140576E-2</v>
      </c>
      <c r="P905" s="17">
        <v>0.140957019973452</v>
      </c>
      <c r="Q905" s="17">
        <v>0.19947867163617919</v>
      </c>
      <c r="R905" s="17">
        <v>0.1232878022884981</v>
      </c>
      <c r="S905" s="17">
        <v>5.5380890485700288E-2</v>
      </c>
      <c r="T905" s="17">
        <v>0.13049974560093619</v>
      </c>
      <c r="U905" s="17">
        <v>0.16478989691591009</v>
      </c>
      <c r="V905" s="17">
        <v>0.19638627546706361</v>
      </c>
      <c r="W905" s="17">
        <v>0.15520928557655839</v>
      </c>
      <c r="X905" s="17">
        <v>0.1144517232374014</v>
      </c>
      <c r="Y905" s="17">
        <v>0.2101105608744635</v>
      </c>
      <c r="AA905" s="17">
        <v>0.1067897466497552</v>
      </c>
      <c r="AB905" s="17">
        <v>0.14121736072464941</v>
      </c>
      <c r="AC905" s="17">
        <v>0.1656715382964622</v>
      </c>
      <c r="AD905" s="17">
        <v>0.16455829381827641</v>
      </c>
      <c r="AE905" s="17">
        <v>0.15702410579944309</v>
      </c>
      <c r="AF905" s="17">
        <v>0.1201317360992683</v>
      </c>
      <c r="AG905" s="17">
        <v>8.8510491309308895E-2</v>
      </c>
      <c r="AH905" s="17">
        <v>0.17668901216248939</v>
      </c>
      <c r="AI905" s="17">
        <v>0.11998227396010309</v>
      </c>
    </row>
    <row r="906" spans="2:35" ht="16" x14ac:dyDescent="0.2">
      <c r="B906" s="16" t="s">
        <v>348</v>
      </c>
      <c r="C906" s="17">
        <v>0.2143564030902409</v>
      </c>
      <c r="D906" s="17">
        <v>0.1964409561543109</v>
      </c>
      <c r="E906" s="17">
        <v>0.14391617572917781</v>
      </c>
      <c r="F906" s="17">
        <v>0.20477802148657559</v>
      </c>
      <c r="G906" s="17">
        <v>0.25547042378356061</v>
      </c>
      <c r="H906" s="17">
        <v>0.1795659783227235</v>
      </c>
      <c r="I906" s="17">
        <v>0.26449110628034811</v>
      </c>
      <c r="K906" s="17">
        <v>0.1792094045764307</v>
      </c>
      <c r="L906" s="17">
        <v>0.25245396429920142</v>
      </c>
      <c r="N906" s="17">
        <v>0.17896728710281251</v>
      </c>
      <c r="O906" s="17">
        <v>0.23483446489077259</v>
      </c>
      <c r="P906" s="17">
        <v>0.13649306419516949</v>
      </c>
      <c r="Q906" s="17">
        <v>0.28991117743242922</v>
      </c>
      <c r="R906" s="17">
        <v>0.22988277132573151</v>
      </c>
      <c r="S906" s="17">
        <v>0.19314635193393459</v>
      </c>
      <c r="T906" s="17">
        <v>0.26478985871107691</v>
      </c>
      <c r="U906" s="17">
        <v>0.24917638120060229</v>
      </c>
      <c r="V906" s="17">
        <v>0.20295816702716629</v>
      </c>
      <c r="W906" s="17">
        <v>0.19541816593069561</v>
      </c>
      <c r="X906" s="17">
        <v>0.19904264124010751</v>
      </c>
      <c r="Y906" s="17">
        <v>0.23014972995505761</v>
      </c>
      <c r="AA906" s="17">
        <v>0.24242941536547849</v>
      </c>
      <c r="AB906" s="17">
        <v>0.22147095765899991</v>
      </c>
      <c r="AC906" s="17">
        <v>0.22631809649653251</v>
      </c>
      <c r="AD906" s="17">
        <v>0.1545016033306765</v>
      </c>
      <c r="AE906" s="17">
        <v>0.20305148584013749</v>
      </c>
      <c r="AF906" s="17">
        <v>0.16408405988806801</v>
      </c>
      <c r="AG906" s="17">
        <v>0.30758520324852351</v>
      </c>
      <c r="AH906" s="17">
        <v>0.23777465156905969</v>
      </c>
      <c r="AI906" s="17">
        <v>0.161035595793626</v>
      </c>
    </row>
    <row r="907" spans="2:35" ht="16" x14ac:dyDescent="0.2">
      <c r="B907" s="16" t="s">
        <v>177</v>
      </c>
      <c r="C907" s="17">
        <v>6.1929477437266969E-2</v>
      </c>
      <c r="D907" s="17">
        <v>0</v>
      </c>
      <c r="E907" s="17">
        <v>4.7867942686412042E-2</v>
      </c>
      <c r="F907" s="17">
        <v>6.4613968184807871E-2</v>
      </c>
      <c r="G907" s="17">
        <v>6.5443362271123615E-2</v>
      </c>
      <c r="H907" s="17">
        <v>7.4604764668321E-2</v>
      </c>
      <c r="I907" s="17">
        <v>8.0206787646314365E-2</v>
      </c>
      <c r="K907" s="17">
        <v>7.3613713203534659E-2</v>
      </c>
      <c r="L907" s="17">
        <v>4.8271685879237657E-2</v>
      </c>
      <c r="N907" s="17">
        <v>9.9030647716162948E-2</v>
      </c>
      <c r="O907" s="17">
        <v>6.5324149310664395E-2</v>
      </c>
      <c r="P907" s="17">
        <v>6.5696586997975162E-2</v>
      </c>
      <c r="Q907" s="17">
        <v>0</v>
      </c>
      <c r="R907" s="17">
        <v>6.3066213981797584E-2</v>
      </c>
      <c r="S907" s="17">
        <v>6.8254982442757989E-2</v>
      </c>
      <c r="T907" s="17">
        <v>4.4249941979925031E-2</v>
      </c>
      <c r="U907" s="17">
        <v>4.2460918374533058E-2</v>
      </c>
      <c r="V907" s="17">
        <v>4.5625213985091513E-2</v>
      </c>
      <c r="W907" s="17">
        <v>4.120004493816308E-2</v>
      </c>
      <c r="X907" s="17">
        <v>0.13655401086038879</v>
      </c>
      <c r="Y907" s="17">
        <v>5.6135892752570693E-2</v>
      </c>
      <c r="AA907" s="17">
        <v>5.3314117584898103E-2</v>
      </c>
      <c r="AB907" s="17">
        <v>5.290065539116149E-2</v>
      </c>
      <c r="AC907" s="17">
        <v>7.1224771591594016E-2</v>
      </c>
      <c r="AD907" s="17">
        <v>5.3780028893960302E-2</v>
      </c>
      <c r="AE907" s="17">
        <v>7.0836038748716801E-2</v>
      </c>
      <c r="AF907" s="17">
        <v>3.7346484122797959E-2</v>
      </c>
      <c r="AG907" s="17">
        <v>7.2383781963077834E-2</v>
      </c>
      <c r="AH907" s="17">
        <v>8.2035031362939409E-2</v>
      </c>
      <c r="AI907" s="17">
        <v>5.6590671232359287E-2</v>
      </c>
    </row>
    <row r="908" spans="2:35" ht="16" x14ac:dyDescent="0.2">
      <c r="B908" s="16" t="s">
        <v>75</v>
      </c>
      <c r="C908" s="17">
        <v>2.400247367843145E-2</v>
      </c>
      <c r="D908" s="17">
        <v>1.067327140779561E-2</v>
      </c>
      <c r="E908" s="17">
        <v>1.6554625037999891E-2</v>
      </c>
      <c r="F908" s="17">
        <v>5.1745187217514081E-2</v>
      </c>
      <c r="G908" s="17">
        <v>1.9830593618780319E-2</v>
      </c>
      <c r="H908" s="17">
        <v>2.8242326176075899E-2</v>
      </c>
      <c r="I908" s="17">
        <v>1.6591248649807541E-2</v>
      </c>
      <c r="K908" s="17">
        <v>2.9324339926875019E-2</v>
      </c>
      <c r="L908" s="17">
        <v>1.8665337677834178E-2</v>
      </c>
      <c r="N908" s="17">
        <v>4.2719784031752098E-2</v>
      </c>
      <c r="O908" s="17">
        <v>0</v>
      </c>
      <c r="P908" s="17">
        <v>0</v>
      </c>
      <c r="Q908" s="17">
        <v>0</v>
      </c>
      <c r="R908" s="17">
        <v>3.5862891239552851E-2</v>
      </c>
      <c r="S908" s="17">
        <v>2.494276551972981E-2</v>
      </c>
      <c r="T908" s="17">
        <v>2.9386657305056341E-2</v>
      </c>
      <c r="U908" s="17">
        <v>0</v>
      </c>
      <c r="V908" s="17">
        <v>4.3792878728757582E-2</v>
      </c>
      <c r="W908" s="17">
        <v>3.3097187987437403E-2</v>
      </c>
      <c r="X908" s="17">
        <v>2.42902506159813E-2</v>
      </c>
      <c r="Y908" s="17">
        <v>0</v>
      </c>
      <c r="AA908" s="17">
        <v>2.817271749329121E-2</v>
      </c>
      <c r="AB908" s="17">
        <v>5.6447812297632863E-3</v>
      </c>
      <c r="AC908" s="17">
        <v>6.95888037269594E-2</v>
      </c>
      <c r="AD908" s="17">
        <v>0</v>
      </c>
      <c r="AE908" s="17">
        <v>1.736687944248046E-2</v>
      </c>
      <c r="AF908" s="17">
        <v>4.4002200848148668E-2</v>
      </c>
      <c r="AG908" s="17">
        <v>7.0109849310636782E-2</v>
      </c>
      <c r="AH908" s="17">
        <v>4.8880271790892632E-2</v>
      </c>
      <c r="AI908" s="17">
        <v>0</v>
      </c>
    </row>
    <row r="910" spans="2:35" ht="32" x14ac:dyDescent="0.2">
      <c r="B910" s="14" t="s">
        <v>332</v>
      </c>
    </row>
    <row r="911" spans="2:35" ht="16" x14ac:dyDescent="0.2">
      <c r="B911" s="15" t="s">
        <v>16</v>
      </c>
    </row>
    <row r="912" spans="2:35" ht="16" x14ac:dyDescent="0.2">
      <c r="B912" s="16" t="s">
        <v>333</v>
      </c>
      <c r="C912" s="17">
        <v>5.7460087217533491E-2</v>
      </c>
      <c r="D912" s="17">
        <v>8.951125585394018E-2</v>
      </c>
      <c r="E912" s="17">
        <v>0.1074057672149385</v>
      </c>
      <c r="F912" s="17">
        <v>8.0001006529338031E-2</v>
      </c>
      <c r="G912" s="17">
        <v>3.6578035373300843E-2</v>
      </c>
      <c r="H912" s="17">
        <v>3.8073123254481069E-2</v>
      </c>
      <c r="I912" s="17">
        <v>7.4525497524112992E-3</v>
      </c>
      <c r="K912" s="17">
        <v>7.192653284001102E-2</v>
      </c>
      <c r="L912" s="17">
        <v>4.366071571987773E-2</v>
      </c>
      <c r="N912" s="17">
        <v>4.1300206735168828E-2</v>
      </c>
      <c r="O912" s="17">
        <v>9.5352434376856768E-2</v>
      </c>
      <c r="P912" s="17">
        <v>6.6268783291508399E-2</v>
      </c>
      <c r="Q912" s="17">
        <v>4.6365735330669837E-2</v>
      </c>
      <c r="R912" s="17">
        <v>5.1163240139539191E-2</v>
      </c>
      <c r="S912" s="17">
        <v>5.3139048914891983E-2</v>
      </c>
      <c r="T912" s="17">
        <v>5.7137952813439648E-2</v>
      </c>
      <c r="U912" s="17">
        <v>7.7733241534163194E-2</v>
      </c>
      <c r="V912" s="17">
        <v>9.0001853689958597E-2</v>
      </c>
      <c r="W912" s="17">
        <v>5.5748468264586959E-2</v>
      </c>
      <c r="X912" s="17">
        <v>2.9338829924361789E-2</v>
      </c>
      <c r="Y912" s="17">
        <v>2.9296878922266699E-2</v>
      </c>
      <c r="AA912" s="17">
        <v>5.9330674048660242E-2</v>
      </c>
      <c r="AB912" s="17">
        <v>8.2415754200137831E-2</v>
      </c>
      <c r="AC912" s="17">
        <v>3.3974396340292298E-2</v>
      </c>
      <c r="AD912" s="17">
        <v>5.1412142728391383E-2</v>
      </c>
      <c r="AE912" s="17">
        <v>5.57907321666513E-2</v>
      </c>
      <c r="AF912" s="17">
        <v>6.6539643879497651E-2</v>
      </c>
      <c r="AG912" s="17">
        <v>5.4896151176932362E-2</v>
      </c>
      <c r="AH912" s="17">
        <v>4.1462254288648047E-2</v>
      </c>
      <c r="AI912" s="17">
        <v>3.8487881961224303E-2</v>
      </c>
    </row>
    <row r="913" spans="2:35" ht="16" x14ac:dyDescent="0.2">
      <c r="B913" s="16" t="s">
        <v>334</v>
      </c>
      <c r="C913" s="17">
        <v>0.24055888986519011</v>
      </c>
      <c r="D913" s="17">
        <v>0.2379041215117724</v>
      </c>
      <c r="E913" s="17">
        <v>0.28370689483565692</v>
      </c>
      <c r="F913" s="17">
        <v>0.2769203591974071</v>
      </c>
      <c r="G913" s="17">
        <v>0.28613587911493138</v>
      </c>
      <c r="H913" s="17">
        <v>0.19165167040990419</v>
      </c>
      <c r="I913" s="17">
        <v>0.17345332503643349</v>
      </c>
      <c r="K913" s="17">
        <v>0.2375063552111063</v>
      </c>
      <c r="L913" s="17">
        <v>0.24323033679504921</v>
      </c>
      <c r="N913" s="17">
        <v>0.23692053359761411</v>
      </c>
      <c r="O913" s="17">
        <v>0.21798046248889971</v>
      </c>
      <c r="P913" s="17">
        <v>0.23735753499717269</v>
      </c>
      <c r="Q913" s="17">
        <v>0.27469216146690362</v>
      </c>
      <c r="R913" s="17">
        <v>0.26646262109565372</v>
      </c>
      <c r="S913" s="17">
        <v>0.21384407003190831</v>
      </c>
      <c r="T913" s="17">
        <v>0.28890439724588662</v>
      </c>
      <c r="U913" s="17">
        <v>0.22183249232400029</v>
      </c>
      <c r="V913" s="17">
        <v>0.2541720490475784</v>
      </c>
      <c r="W913" s="17">
        <v>0.22086415208000601</v>
      </c>
      <c r="X913" s="17">
        <v>0.21688010108124861</v>
      </c>
      <c r="Y913" s="17">
        <v>0.23985981483789709</v>
      </c>
      <c r="AA913" s="17">
        <v>0.2471478963214348</v>
      </c>
      <c r="AB913" s="17">
        <v>0.24273117744051881</v>
      </c>
      <c r="AC913" s="17">
        <v>0.22832167394698949</v>
      </c>
      <c r="AD913" s="17">
        <v>0.29688274387108882</v>
      </c>
      <c r="AE913" s="17">
        <v>0.23788171551421319</v>
      </c>
      <c r="AF913" s="17">
        <v>0.15258377732194209</v>
      </c>
      <c r="AG913" s="17">
        <v>0.21829003495409571</v>
      </c>
      <c r="AH913" s="17">
        <v>0.18937224837830419</v>
      </c>
      <c r="AI913" s="17">
        <v>0.28078424936164181</v>
      </c>
    </row>
    <row r="914" spans="2:35" ht="16" x14ac:dyDescent="0.2">
      <c r="B914" s="16" t="s">
        <v>335</v>
      </c>
      <c r="C914" s="17">
        <v>0.35432730830661391</v>
      </c>
      <c r="D914" s="17">
        <v>0.32371037372633987</v>
      </c>
      <c r="E914" s="17">
        <v>0.31711077707486529</v>
      </c>
      <c r="F914" s="17">
        <v>0.28593835750300961</v>
      </c>
      <c r="G914" s="17">
        <v>0.38859680239347888</v>
      </c>
      <c r="H914" s="17">
        <v>0.37583402848010961</v>
      </c>
      <c r="I914" s="17">
        <v>0.41790918961474122</v>
      </c>
      <c r="K914" s="17">
        <v>0.35234201470597543</v>
      </c>
      <c r="L914" s="17">
        <v>0.35752465408462042</v>
      </c>
      <c r="N914" s="17">
        <v>0.30648637824189828</v>
      </c>
      <c r="O914" s="17">
        <v>0.29006429447492799</v>
      </c>
      <c r="P914" s="17">
        <v>0.35579856488713713</v>
      </c>
      <c r="Q914" s="17">
        <v>0.37556938689192548</v>
      </c>
      <c r="R914" s="17">
        <v>0.3442359876133812</v>
      </c>
      <c r="S914" s="17">
        <v>0.41349451029883111</v>
      </c>
      <c r="T914" s="17">
        <v>0.35867188362974228</v>
      </c>
      <c r="U914" s="17">
        <v>0.41711902113993732</v>
      </c>
      <c r="V914" s="17">
        <v>0.31470125940381249</v>
      </c>
      <c r="W914" s="17">
        <v>0.36838831395228849</v>
      </c>
      <c r="X914" s="17">
        <v>0.29803601129436319</v>
      </c>
      <c r="Y914" s="17">
        <v>0.39787528700396929</v>
      </c>
      <c r="AA914" s="17">
        <v>0.3497033563800559</v>
      </c>
      <c r="AB914" s="17">
        <v>0.32820405016773979</v>
      </c>
      <c r="AC914" s="17">
        <v>0.37230401913389238</v>
      </c>
      <c r="AD914" s="17">
        <v>0.32200323358154559</v>
      </c>
      <c r="AE914" s="17">
        <v>0.38742866506953899</v>
      </c>
      <c r="AF914" s="17">
        <v>0.34170357333632401</v>
      </c>
      <c r="AG914" s="17">
        <v>0.36849042576372543</v>
      </c>
      <c r="AH914" s="17">
        <v>0.35411540752598508</v>
      </c>
      <c r="AI914" s="17">
        <v>0.35314164398158349</v>
      </c>
    </row>
    <row r="915" spans="2:35" ht="16" x14ac:dyDescent="0.2">
      <c r="B915" s="16" t="s">
        <v>336</v>
      </c>
      <c r="C915" s="17">
        <v>0.21983380932405089</v>
      </c>
      <c r="D915" s="17">
        <v>0.2333025371716593</v>
      </c>
      <c r="E915" s="17">
        <v>0.23277644059475019</v>
      </c>
      <c r="F915" s="17">
        <v>0.1991949036016715</v>
      </c>
      <c r="G915" s="17">
        <v>0.1649811985155937</v>
      </c>
      <c r="H915" s="17">
        <v>0.25460225316395502</v>
      </c>
      <c r="I915" s="17">
        <v>0.2385809399548659</v>
      </c>
      <c r="K915" s="17">
        <v>0.23794803552645361</v>
      </c>
      <c r="L915" s="17">
        <v>0.2000920715210078</v>
      </c>
      <c r="N915" s="17">
        <v>0.25651634736589263</v>
      </c>
      <c r="O915" s="17">
        <v>0.23992546547011451</v>
      </c>
      <c r="P915" s="17">
        <v>0.1911099956467254</v>
      </c>
      <c r="Q915" s="17">
        <v>0.17175511092938861</v>
      </c>
      <c r="R915" s="17">
        <v>0.19990850960151349</v>
      </c>
      <c r="S915" s="17">
        <v>0.17805336014838621</v>
      </c>
      <c r="T915" s="17">
        <v>0.1923774782867651</v>
      </c>
      <c r="U915" s="17">
        <v>0.1953355410380587</v>
      </c>
      <c r="V915" s="17">
        <v>0.24874037306989311</v>
      </c>
      <c r="W915" s="17">
        <v>0.2211653080803524</v>
      </c>
      <c r="X915" s="17">
        <v>0.30909675894692018</v>
      </c>
      <c r="Y915" s="17">
        <v>0.1951064707459769</v>
      </c>
      <c r="AA915" s="17">
        <v>0.23885370823875041</v>
      </c>
      <c r="AB915" s="17">
        <v>0.25537156809396572</v>
      </c>
      <c r="AC915" s="17">
        <v>0.19419412583092721</v>
      </c>
      <c r="AD915" s="17">
        <v>0.23717518876803839</v>
      </c>
      <c r="AE915" s="17">
        <v>0.21617813906122241</v>
      </c>
      <c r="AF915" s="17">
        <v>0.26573502792332088</v>
      </c>
      <c r="AG915" s="17">
        <v>0.15357819967355901</v>
      </c>
      <c r="AH915" s="17">
        <v>0.15261314752644289</v>
      </c>
      <c r="AI915" s="17">
        <v>0.22182799319232019</v>
      </c>
    </row>
    <row r="916" spans="2:35" ht="16" x14ac:dyDescent="0.2">
      <c r="B916" s="16" t="s">
        <v>128</v>
      </c>
      <c r="C916" s="17">
        <v>0.1278199052866115</v>
      </c>
      <c r="D916" s="17">
        <v>0.1155717117362882</v>
      </c>
      <c r="E916" s="17">
        <v>5.9000120279789119E-2</v>
      </c>
      <c r="F916" s="17">
        <v>0.15794537316857371</v>
      </c>
      <c r="G916" s="17">
        <v>0.12370808460269531</v>
      </c>
      <c r="H916" s="17">
        <v>0.1398389246915501</v>
      </c>
      <c r="I916" s="17">
        <v>0.16260399564154809</v>
      </c>
      <c r="K916" s="17">
        <v>0.1002770617164538</v>
      </c>
      <c r="L916" s="17">
        <v>0.155492221879445</v>
      </c>
      <c r="N916" s="17">
        <v>0.15877653405942599</v>
      </c>
      <c r="O916" s="17">
        <v>0.15667734318920101</v>
      </c>
      <c r="P916" s="17">
        <v>0.14946512117745661</v>
      </c>
      <c r="Q916" s="17">
        <v>0.1316176053811127</v>
      </c>
      <c r="R916" s="17">
        <v>0.13822964154991241</v>
      </c>
      <c r="S916" s="17">
        <v>0.14146901060598241</v>
      </c>
      <c r="T916" s="17">
        <v>0.1029082880241665</v>
      </c>
      <c r="U916" s="17">
        <v>8.79797039638405E-2</v>
      </c>
      <c r="V916" s="17">
        <v>9.2384464788757142E-2</v>
      </c>
      <c r="W916" s="17">
        <v>0.133833757622766</v>
      </c>
      <c r="X916" s="17">
        <v>0.146648298753106</v>
      </c>
      <c r="Y916" s="17">
        <v>0.1378615484898898</v>
      </c>
      <c r="AA916" s="17">
        <v>0.1049643650110986</v>
      </c>
      <c r="AB916" s="17">
        <v>9.1277450097637935E-2</v>
      </c>
      <c r="AC916" s="17">
        <v>0.17120578474789849</v>
      </c>
      <c r="AD916" s="17">
        <v>9.2526691050935889E-2</v>
      </c>
      <c r="AE916" s="17">
        <v>0.102720748188374</v>
      </c>
      <c r="AF916" s="17">
        <v>0.17343797753891549</v>
      </c>
      <c r="AG916" s="17">
        <v>0.20474518843168771</v>
      </c>
      <c r="AH916" s="17">
        <v>0.26243694228061981</v>
      </c>
      <c r="AI916" s="17">
        <v>0.1057582315032301</v>
      </c>
    </row>
    <row r="918" spans="2:35" ht="32" x14ac:dyDescent="0.2">
      <c r="B918" s="14" t="s">
        <v>337</v>
      </c>
    </row>
    <row r="919" spans="2:35" ht="64" x14ac:dyDescent="0.2">
      <c r="B919" s="15" t="s">
        <v>20</v>
      </c>
    </row>
    <row r="920" spans="2:35" ht="16" x14ac:dyDescent="0.2">
      <c r="B920" s="16" t="s">
        <v>338</v>
      </c>
      <c r="C920" s="17">
        <v>0.42423796210277093</v>
      </c>
      <c r="D920" s="17">
        <v>0.4718080877546173</v>
      </c>
      <c r="E920" s="17">
        <v>0.44887448460000262</v>
      </c>
      <c r="F920" s="17">
        <v>0.47672133922907622</v>
      </c>
      <c r="G920" s="17">
        <v>0.42443572091841708</v>
      </c>
      <c r="H920" s="17">
        <v>0.42367836608178239</v>
      </c>
      <c r="I920" s="17">
        <v>0.24034089963451399</v>
      </c>
      <c r="K920" s="17">
        <v>0.45108601583198649</v>
      </c>
      <c r="L920" s="17">
        <v>0.39559217644187389</v>
      </c>
      <c r="N920" s="17">
        <v>0.4655846214731218</v>
      </c>
      <c r="O920" s="17">
        <v>0.25902015357790659</v>
      </c>
      <c r="P920" s="17">
        <v>0.48696601826378239</v>
      </c>
      <c r="Q920" s="17">
        <v>0.30184890114395818</v>
      </c>
      <c r="R920" s="17">
        <v>0.41929352137001719</v>
      </c>
      <c r="S920" s="17">
        <v>0.44108794021132808</v>
      </c>
      <c r="T920" s="17">
        <v>0.55430731045770476</v>
      </c>
      <c r="U920" s="17">
        <v>0.4237818651602917</v>
      </c>
      <c r="V920" s="17">
        <v>0.44566995637457218</v>
      </c>
      <c r="W920" s="17">
        <v>0.431229976186919</v>
      </c>
      <c r="X920" s="17">
        <v>0.30011916670323191</v>
      </c>
      <c r="Y920" s="17">
        <v>0.381894978237941</v>
      </c>
      <c r="AA920" s="17">
        <v>0.43059814175772881</v>
      </c>
      <c r="AB920" s="17">
        <v>0.42697202174204463</v>
      </c>
      <c r="AC920" s="17">
        <v>0.36328710133286918</v>
      </c>
      <c r="AD920" s="17">
        <v>0.48983746360314018</v>
      </c>
      <c r="AE920" s="17">
        <v>0.40490684257826182</v>
      </c>
      <c r="AF920" s="17">
        <v>0.39455962330931199</v>
      </c>
      <c r="AG920" s="17">
        <v>0.45267146987471352</v>
      </c>
      <c r="AH920" s="17">
        <v>0.49768510287454998</v>
      </c>
      <c r="AI920" s="17">
        <v>0.27200027598041049</v>
      </c>
    </row>
    <row r="921" spans="2:35" ht="16" x14ac:dyDescent="0.2">
      <c r="B921" s="16" t="s">
        <v>339</v>
      </c>
      <c r="C921" s="17">
        <v>7.8098690523812575E-2</v>
      </c>
      <c r="D921" s="17">
        <v>9.5880485546996699E-2</v>
      </c>
      <c r="E921" s="17">
        <v>0.12667208794742471</v>
      </c>
      <c r="F921" s="17">
        <v>8.3343720984463548E-2</v>
      </c>
      <c r="G921" s="17">
        <v>8.0816315089808063E-2</v>
      </c>
      <c r="H921" s="17">
        <v>1.5084560660173871E-2</v>
      </c>
      <c r="I921" s="17">
        <v>1.282429118004424E-2</v>
      </c>
      <c r="K921" s="17">
        <v>9.3536375485337955E-2</v>
      </c>
      <c r="L921" s="17">
        <v>6.229687857221989E-2</v>
      </c>
      <c r="N921" s="17">
        <v>8.5637503035369864E-2</v>
      </c>
      <c r="O921" s="17">
        <v>0</v>
      </c>
      <c r="P921" s="17">
        <v>0.18572536357001071</v>
      </c>
      <c r="Q921" s="17">
        <v>0.150028123082215</v>
      </c>
      <c r="R921" s="17">
        <v>7.037997318672097E-2</v>
      </c>
      <c r="S921" s="17">
        <v>4.4600347426447272E-2</v>
      </c>
      <c r="T921" s="17">
        <v>9.7292138887678986E-2</v>
      </c>
      <c r="U921" s="17">
        <v>7.4717567245341746E-2</v>
      </c>
      <c r="V921" s="17">
        <v>8.4858093198123749E-2</v>
      </c>
      <c r="W921" s="17">
        <v>6.7154050352304817E-2</v>
      </c>
      <c r="X921" s="17">
        <v>2.4681330927658521E-2</v>
      </c>
      <c r="Y921" s="17">
        <v>6.6655168112711341E-2</v>
      </c>
      <c r="AA921" s="17">
        <v>0.10911400589990709</v>
      </c>
      <c r="AB921" s="17">
        <v>6.2464465210935897E-2</v>
      </c>
      <c r="AC921" s="17">
        <v>5.3455243819634853E-2</v>
      </c>
      <c r="AD921" s="17">
        <v>4.6515243740392183E-2</v>
      </c>
      <c r="AE921" s="17">
        <v>0.1058015186668107</v>
      </c>
      <c r="AF921" s="17">
        <v>0.22389265905681191</v>
      </c>
      <c r="AG921" s="17">
        <v>0</v>
      </c>
      <c r="AH921" s="17">
        <v>5.3270855069715163E-2</v>
      </c>
      <c r="AI921" s="17">
        <v>0.1141771041995184</v>
      </c>
    </row>
    <row r="922" spans="2:35" ht="32" x14ac:dyDescent="0.2">
      <c r="B922" s="16" t="s">
        <v>340</v>
      </c>
      <c r="C922" s="17">
        <v>0.15873430055382959</v>
      </c>
      <c r="D922" s="17">
        <v>0.15542183334858239</v>
      </c>
      <c r="E922" s="17">
        <v>0.15424894463066521</v>
      </c>
      <c r="F922" s="17">
        <v>0.19027275573993371</v>
      </c>
      <c r="G922" s="17">
        <v>0.17097703348685381</v>
      </c>
      <c r="H922" s="17">
        <v>0.1037430286427726</v>
      </c>
      <c r="I922" s="17">
        <v>0.14901668661234779</v>
      </c>
      <c r="K922" s="17">
        <v>0.12743586354149189</v>
      </c>
      <c r="L922" s="17">
        <v>0.19268417075610311</v>
      </c>
      <c r="N922" s="17">
        <v>0.17037338944501351</v>
      </c>
      <c r="O922" s="17">
        <v>0</v>
      </c>
      <c r="P922" s="17">
        <v>0.1218375195411335</v>
      </c>
      <c r="Q922" s="17">
        <v>0.1854827909497091</v>
      </c>
      <c r="R922" s="17">
        <v>0.1604348245949257</v>
      </c>
      <c r="S922" s="17">
        <v>8.9500850084369143E-2</v>
      </c>
      <c r="T922" s="17">
        <v>0.18519126390263571</v>
      </c>
      <c r="U922" s="17">
        <v>0.2192811571000223</v>
      </c>
      <c r="V922" s="17">
        <v>0.10742614152776229</v>
      </c>
      <c r="W922" s="17">
        <v>0.17334724716382929</v>
      </c>
      <c r="X922" s="17">
        <v>0.19775484767802429</v>
      </c>
      <c r="Y922" s="17">
        <v>0.2301246506626691</v>
      </c>
      <c r="AA922" s="17">
        <v>0.12477820748096009</v>
      </c>
      <c r="AB922" s="17">
        <v>0.1499847056098238</v>
      </c>
      <c r="AC922" s="17">
        <v>0.33395361127859408</v>
      </c>
      <c r="AD922" s="17">
        <v>9.3122345439300494E-2</v>
      </c>
      <c r="AE922" s="17">
        <v>0.14030378191150211</v>
      </c>
      <c r="AF922" s="17">
        <v>0.38064143712526771</v>
      </c>
      <c r="AG922" s="17">
        <v>0.1463026584904899</v>
      </c>
      <c r="AH922" s="17">
        <v>0.15900283257850159</v>
      </c>
      <c r="AI922" s="17">
        <v>0.237908635377648</v>
      </c>
    </row>
    <row r="923" spans="2:35" ht="32" x14ac:dyDescent="0.2">
      <c r="B923" s="16" t="s">
        <v>341</v>
      </c>
      <c r="C923" s="17">
        <v>0.21167095222602519</v>
      </c>
      <c r="D923" s="17">
        <v>0.17631702632724319</v>
      </c>
      <c r="E923" s="17">
        <v>0.2108495967556428</v>
      </c>
      <c r="F923" s="17">
        <v>0.14937896301246889</v>
      </c>
      <c r="G923" s="17">
        <v>0.2382230348497093</v>
      </c>
      <c r="H923" s="17">
        <v>0.23485777084234699</v>
      </c>
      <c r="I923" s="17">
        <v>0.29683338012890059</v>
      </c>
      <c r="K923" s="17">
        <v>0.19939169432275761</v>
      </c>
      <c r="L923" s="17">
        <v>0.22589188596168991</v>
      </c>
      <c r="N923" s="17">
        <v>0.1346970291169188</v>
      </c>
      <c r="O923" s="17">
        <v>0.1015105173777883</v>
      </c>
      <c r="P923" s="17">
        <v>0.1642446220347564</v>
      </c>
      <c r="Q923" s="17">
        <v>0</v>
      </c>
      <c r="R923" s="17">
        <v>0.19006399343361621</v>
      </c>
      <c r="S923" s="17">
        <v>0.2063415068012214</v>
      </c>
      <c r="T923" s="17">
        <v>0.14246854549791729</v>
      </c>
      <c r="U923" s="17">
        <v>0.3490414463789045</v>
      </c>
      <c r="V923" s="17">
        <v>0.19810777127838169</v>
      </c>
      <c r="W923" s="17">
        <v>0.26159133669073492</v>
      </c>
      <c r="X923" s="17">
        <v>0.32138395404066239</v>
      </c>
      <c r="Y923" s="17">
        <v>0.29042187395887958</v>
      </c>
      <c r="AA923" s="17">
        <v>0.2176166812169967</v>
      </c>
      <c r="AB923" s="17">
        <v>0.1420277857484018</v>
      </c>
      <c r="AC923" s="17">
        <v>0.2605452380792273</v>
      </c>
      <c r="AD923" s="17">
        <v>0.1610894685693206</v>
      </c>
      <c r="AE923" s="17">
        <v>0.26088819474693131</v>
      </c>
      <c r="AF923" s="17">
        <v>0.22776560038234081</v>
      </c>
      <c r="AG923" s="17">
        <v>0.25354496712144681</v>
      </c>
      <c r="AH923" s="17">
        <v>0.24707371285799981</v>
      </c>
      <c r="AI923" s="17">
        <v>0.2329392735810788</v>
      </c>
    </row>
    <row r="924" spans="2:35" ht="32" x14ac:dyDescent="0.2">
      <c r="B924" s="16" t="s">
        <v>342</v>
      </c>
      <c r="C924" s="17">
        <v>0.34507366367794118</v>
      </c>
      <c r="D924" s="17">
        <v>0.36815223325316943</v>
      </c>
      <c r="E924" s="17">
        <v>0.30270271107610841</v>
      </c>
      <c r="F924" s="17">
        <v>0.37287215193702428</v>
      </c>
      <c r="G924" s="17">
        <v>0.3564715352737462</v>
      </c>
      <c r="H924" s="17">
        <v>0.39112745023909889</v>
      </c>
      <c r="I924" s="17">
        <v>0.29157559619453849</v>
      </c>
      <c r="K924" s="17">
        <v>0.3555349854058843</v>
      </c>
      <c r="L924" s="17">
        <v>0.33299920565533597</v>
      </c>
      <c r="N924" s="17">
        <v>0.35173128544207932</v>
      </c>
      <c r="O924" s="17">
        <v>0.44701129657815991</v>
      </c>
      <c r="P924" s="17">
        <v>0.32105792400030192</v>
      </c>
      <c r="Q924" s="17">
        <v>0.18862846540664249</v>
      </c>
      <c r="R924" s="17">
        <v>0.33091017848565257</v>
      </c>
      <c r="S924" s="17">
        <v>0.37424518425650938</v>
      </c>
      <c r="T924" s="17">
        <v>0.31426708082787719</v>
      </c>
      <c r="U924" s="17">
        <v>0.405594642919552</v>
      </c>
      <c r="V924" s="17">
        <v>0.37053904122702558</v>
      </c>
      <c r="W924" s="17">
        <v>0.34075128587216441</v>
      </c>
      <c r="X924" s="17">
        <v>0.34245395063426382</v>
      </c>
      <c r="Y924" s="17">
        <v>0.31241593039784871</v>
      </c>
      <c r="AA924" s="17">
        <v>0.34446846956945082</v>
      </c>
      <c r="AB924" s="17">
        <v>0.25712008129752878</v>
      </c>
      <c r="AC924" s="17">
        <v>0.27689879043396232</v>
      </c>
      <c r="AD924" s="17">
        <v>0.37664730897754339</v>
      </c>
      <c r="AE924" s="17">
        <v>0.32951419728671222</v>
      </c>
      <c r="AF924" s="17">
        <v>0.45743333364557359</v>
      </c>
      <c r="AG924" s="17">
        <v>0.45388424534109328</v>
      </c>
      <c r="AH924" s="17">
        <v>0.433821332777722</v>
      </c>
      <c r="AI924" s="17">
        <v>0.46526672986273859</v>
      </c>
    </row>
    <row r="925" spans="2:35" ht="32" x14ac:dyDescent="0.2">
      <c r="B925" s="16" t="s">
        <v>343</v>
      </c>
      <c r="C925" s="17">
        <v>0.30450099826858118</v>
      </c>
      <c r="D925" s="17">
        <v>0.37368202733203731</v>
      </c>
      <c r="E925" s="17">
        <v>0.31838480833217497</v>
      </c>
      <c r="F925" s="17">
        <v>0.26622677147174939</v>
      </c>
      <c r="G925" s="17">
        <v>0.28640069499032328</v>
      </c>
      <c r="H925" s="17">
        <v>0.32229101724491349</v>
      </c>
      <c r="I925" s="17">
        <v>0.26967076738711682</v>
      </c>
      <c r="K925" s="17">
        <v>0.30164244318770561</v>
      </c>
      <c r="L925" s="17">
        <v>0.30644683161888842</v>
      </c>
      <c r="N925" s="17">
        <v>0.31103020995294278</v>
      </c>
      <c r="O925" s="17">
        <v>0.2506945608787024</v>
      </c>
      <c r="P925" s="17">
        <v>0.22282586185238379</v>
      </c>
      <c r="Q925" s="17">
        <v>0.38524296446047379</v>
      </c>
      <c r="R925" s="17">
        <v>0.25235274815499709</v>
      </c>
      <c r="S925" s="17">
        <v>0.421901567543569</v>
      </c>
      <c r="T925" s="17">
        <v>0.28151957931935329</v>
      </c>
      <c r="U925" s="17">
        <v>0.23545347866848129</v>
      </c>
      <c r="V925" s="17">
        <v>0.27320886150200319</v>
      </c>
      <c r="W925" s="17">
        <v>0.41688255415437692</v>
      </c>
      <c r="X925" s="17">
        <v>0.29854553145866392</v>
      </c>
      <c r="Y925" s="17">
        <v>0.29918116384344617</v>
      </c>
      <c r="AA925" s="17">
        <v>0.37397233936747681</v>
      </c>
      <c r="AB925" s="17">
        <v>0.23559067470966399</v>
      </c>
      <c r="AC925" s="17">
        <v>0.28168080120742628</v>
      </c>
      <c r="AD925" s="17">
        <v>0.35808551130883881</v>
      </c>
      <c r="AE925" s="17">
        <v>0.34909683469970282</v>
      </c>
      <c r="AF925" s="17">
        <v>0.22601945501220089</v>
      </c>
      <c r="AG925" s="17">
        <v>0.30187936372047891</v>
      </c>
      <c r="AH925" s="17">
        <v>0.29781489878662992</v>
      </c>
      <c r="AI925" s="17">
        <v>0.14210641756408851</v>
      </c>
    </row>
    <row r="926" spans="2:35" ht="32" x14ac:dyDescent="0.2">
      <c r="B926" s="16" t="s">
        <v>344</v>
      </c>
      <c r="C926" s="17">
        <v>0.30120276612577268</v>
      </c>
      <c r="D926" s="17">
        <v>0.3129584663987639</v>
      </c>
      <c r="E926" s="17">
        <v>0.26084400296331978</v>
      </c>
      <c r="F926" s="17">
        <v>0.2628612161603775</v>
      </c>
      <c r="G926" s="17">
        <v>0.2803861490503351</v>
      </c>
      <c r="H926" s="17">
        <v>0.41224237805193858</v>
      </c>
      <c r="I926" s="17">
        <v>0.35514472850335832</v>
      </c>
      <c r="K926" s="17">
        <v>0.29669676542052309</v>
      </c>
      <c r="L926" s="17">
        <v>0.30777004398153962</v>
      </c>
      <c r="N926" s="17">
        <v>0.30483932214966869</v>
      </c>
      <c r="O926" s="17">
        <v>0.25722509776037628</v>
      </c>
      <c r="P926" s="17">
        <v>0.28467459296802528</v>
      </c>
      <c r="Q926" s="17">
        <v>0.22123436510692349</v>
      </c>
      <c r="R926" s="17">
        <v>0.28773749657977982</v>
      </c>
      <c r="S926" s="17">
        <v>0.26325374715218453</v>
      </c>
      <c r="T926" s="17">
        <v>0.29987362329550799</v>
      </c>
      <c r="U926" s="17">
        <v>0.40633725339496718</v>
      </c>
      <c r="V926" s="17">
        <v>0.28604362875539763</v>
      </c>
      <c r="W926" s="17">
        <v>0.31329498550140639</v>
      </c>
      <c r="X926" s="17">
        <v>0.34775441583064781</v>
      </c>
      <c r="Y926" s="17">
        <v>0.27841310152235133</v>
      </c>
      <c r="AA926" s="17">
        <v>0.35411297330373809</v>
      </c>
      <c r="AB926" s="17">
        <v>0.28405836293640008</v>
      </c>
      <c r="AC926" s="17">
        <v>0.26870326163727121</v>
      </c>
      <c r="AD926" s="17">
        <v>0.30452921916959169</v>
      </c>
      <c r="AE926" s="17">
        <v>0.32376672356947028</v>
      </c>
      <c r="AF926" s="17">
        <v>0.22451144242973109</v>
      </c>
      <c r="AG926" s="17">
        <v>0.35543418371375057</v>
      </c>
      <c r="AH926" s="17">
        <v>0.30225943972614422</v>
      </c>
      <c r="AI926" s="17">
        <v>0.13996225494760101</v>
      </c>
    </row>
    <row r="927" spans="2:35" ht="32" x14ac:dyDescent="0.2">
      <c r="B927" s="16" t="s">
        <v>345</v>
      </c>
      <c r="C927" s="17">
        <v>0.20590618094728841</v>
      </c>
      <c r="D927" s="17">
        <v>0.33632488363601049</v>
      </c>
      <c r="E927" s="17">
        <v>0.21620304510027019</v>
      </c>
      <c r="F927" s="17">
        <v>0.2252353539409159</v>
      </c>
      <c r="G927" s="17">
        <v>0.17960839742988771</v>
      </c>
      <c r="H927" s="17">
        <v>0.1853789592904572</v>
      </c>
      <c r="I927" s="17">
        <v>5.6299690442436809E-2</v>
      </c>
      <c r="K927" s="17">
        <v>0.19905812338049891</v>
      </c>
      <c r="L927" s="17">
        <v>0.21436723415931741</v>
      </c>
      <c r="N927" s="17">
        <v>0.18805238611982231</v>
      </c>
      <c r="O927" s="17">
        <v>0.3135321961957811</v>
      </c>
      <c r="P927" s="17">
        <v>0.1546008582527732</v>
      </c>
      <c r="Q927" s="17">
        <v>0.29622283042378672</v>
      </c>
      <c r="R927" s="17">
        <v>0.1885846353175018</v>
      </c>
      <c r="S927" s="17">
        <v>0.12536159980300909</v>
      </c>
      <c r="T927" s="17">
        <v>0.11848132230690769</v>
      </c>
      <c r="U927" s="17">
        <v>0.29670266343258478</v>
      </c>
      <c r="V927" s="17">
        <v>0.28374669786155621</v>
      </c>
      <c r="W927" s="17">
        <v>0.1353419788604365</v>
      </c>
      <c r="X927" s="17">
        <v>0.1215757302295028</v>
      </c>
      <c r="Y927" s="17">
        <v>0.26678970676555003</v>
      </c>
      <c r="AA927" s="17">
        <v>0.2191537660260866</v>
      </c>
      <c r="AB927" s="17">
        <v>0.2131703786158895</v>
      </c>
      <c r="AC927" s="17">
        <v>5.3687843657130432E-2</v>
      </c>
      <c r="AD927" s="17">
        <v>0.31262493989749329</v>
      </c>
      <c r="AE927" s="17">
        <v>0.1739744362564776</v>
      </c>
      <c r="AF927" s="17">
        <v>0.15269794491311239</v>
      </c>
      <c r="AG927" s="17">
        <v>0.2036497185201025</v>
      </c>
      <c r="AH927" s="17">
        <v>0.18220672286927631</v>
      </c>
      <c r="AI927" s="17">
        <v>0.2339307145067025</v>
      </c>
    </row>
    <row r="928" spans="2:35" ht="32" x14ac:dyDescent="0.2">
      <c r="B928" s="16" t="s">
        <v>346</v>
      </c>
      <c r="C928" s="17">
        <v>0.20004588701565701</v>
      </c>
      <c r="D928" s="17">
        <v>0.20816459157088271</v>
      </c>
      <c r="E928" s="17">
        <v>0.19679274997563431</v>
      </c>
      <c r="F928" s="17">
        <v>0.2481729063837482</v>
      </c>
      <c r="G928" s="17">
        <v>0.12417192600156191</v>
      </c>
      <c r="H928" s="17">
        <v>0.18115645417423501</v>
      </c>
      <c r="I928" s="17">
        <v>0.24529574242617111</v>
      </c>
      <c r="K928" s="17">
        <v>0.19953975936908741</v>
      </c>
      <c r="L928" s="17">
        <v>0.20178647189489529</v>
      </c>
      <c r="N928" s="17">
        <v>0.16778687087214661</v>
      </c>
      <c r="O928" s="17">
        <v>0.25596013901452402</v>
      </c>
      <c r="P928" s="17">
        <v>0.1255266411353215</v>
      </c>
      <c r="Q928" s="17">
        <v>0.19127218235222099</v>
      </c>
      <c r="R928" s="17">
        <v>0.20883634169137499</v>
      </c>
      <c r="S928" s="17">
        <v>0.26604255994655218</v>
      </c>
      <c r="T928" s="17">
        <v>0.1588012450859079</v>
      </c>
      <c r="U928" s="17">
        <v>0.18661936530741391</v>
      </c>
      <c r="V928" s="17">
        <v>0.25101124494020038</v>
      </c>
      <c r="W928" s="17">
        <v>0.1103316824416511</v>
      </c>
      <c r="X928" s="17">
        <v>0.32218453221491578</v>
      </c>
      <c r="Y928" s="17">
        <v>0.18113010888446501</v>
      </c>
      <c r="AA928" s="17">
        <v>0.25302813084940629</v>
      </c>
      <c r="AB928" s="17">
        <v>0.2312521086169895</v>
      </c>
      <c r="AC928" s="17">
        <v>0.13260191418613179</v>
      </c>
      <c r="AD928" s="17">
        <v>0.21847571480937381</v>
      </c>
      <c r="AE928" s="17">
        <v>0.18060615672047181</v>
      </c>
      <c r="AF928" s="17">
        <v>8.3855765256919526E-2</v>
      </c>
      <c r="AG928" s="17">
        <v>0.2215626509486186</v>
      </c>
      <c r="AH928" s="17">
        <v>0.15400390970109781</v>
      </c>
      <c r="AI928" s="17">
        <v>0.14354534183613399</v>
      </c>
    </row>
    <row r="929" spans="2:35" ht="32" x14ac:dyDescent="0.2">
      <c r="B929" s="16" t="s">
        <v>347</v>
      </c>
      <c r="C929" s="17">
        <v>0.26502208696333202</v>
      </c>
      <c r="D929" s="17">
        <v>0.2478631641323702</v>
      </c>
      <c r="E929" s="17">
        <v>0.25954000773116193</v>
      </c>
      <c r="F929" s="17">
        <v>0.22361312842208789</v>
      </c>
      <c r="G929" s="17">
        <v>0.29075478110259628</v>
      </c>
      <c r="H929" s="17">
        <v>0.34980888129701698</v>
      </c>
      <c r="I929" s="17">
        <v>0.25207551705963538</v>
      </c>
      <c r="K929" s="17">
        <v>0.28020535133156782</v>
      </c>
      <c r="L929" s="17">
        <v>0.25061635172466362</v>
      </c>
      <c r="N929" s="17">
        <v>0.36891566374580032</v>
      </c>
      <c r="O929" s="17">
        <v>0.30583039439506898</v>
      </c>
      <c r="P929" s="17">
        <v>0.157162223707392</v>
      </c>
      <c r="Q929" s="17">
        <v>0.26151384313212561</v>
      </c>
      <c r="R929" s="17">
        <v>0.30426013891430331</v>
      </c>
      <c r="S929" s="17">
        <v>0.22079313206754239</v>
      </c>
      <c r="T929" s="17">
        <v>0.277860417261029</v>
      </c>
      <c r="U929" s="17">
        <v>0.3141254833127885</v>
      </c>
      <c r="V929" s="17">
        <v>0.232534829203941</v>
      </c>
      <c r="W929" s="17">
        <v>0.27107642233635271</v>
      </c>
      <c r="X929" s="17">
        <v>0.31810669691557808</v>
      </c>
      <c r="Y929" s="17">
        <v>0.13896845230540511</v>
      </c>
      <c r="AA929" s="17">
        <v>0.28418641991932242</v>
      </c>
      <c r="AB929" s="17">
        <v>0.27147950355575112</v>
      </c>
      <c r="AC929" s="17">
        <v>0.22668186827609119</v>
      </c>
      <c r="AD929" s="17">
        <v>0.25184130106946329</v>
      </c>
      <c r="AE929" s="17">
        <v>0.25406456994487298</v>
      </c>
      <c r="AF929" s="17">
        <v>0.53119976461557206</v>
      </c>
      <c r="AG929" s="17">
        <v>0.17507144662677279</v>
      </c>
      <c r="AH929" s="17">
        <v>0.30135163943194521</v>
      </c>
      <c r="AI929" s="17">
        <v>0.26563386209065348</v>
      </c>
    </row>
    <row r="930" spans="2:35" ht="16" x14ac:dyDescent="0.2">
      <c r="B930" s="16" t="s">
        <v>348</v>
      </c>
      <c r="C930" s="17">
        <v>0.17286456554069621</v>
      </c>
      <c r="D930" s="17">
        <v>0.15526714459327401</v>
      </c>
      <c r="E930" s="17">
        <v>0.1674314907066192</v>
      </c>
      <c r="F930" s="17">
        <v>0.18508333567953589</v>
      </c>
      <c r="G930" s="17">
        <v>0.17535126158303599</v>
      </c>
      <c r="H930" s="17">
        <v>0.13960878097195259</v>
      </c>
      <c r="I930" s="17">
        <v>0.20854115661610989</v>
      </c>
      <c r="K930" s="17">
        <v>0.17492481364675591</v>
      </c>
      <c r="L930" s="17">
        <v>0.17173589060772901</v>
      </c>
      <c r="N930" s="17">
        <v>9.0961293225025164E-2</v>
      </c>
      <c r="O930" s="17">
        <v>0.39168148813869308</v>
      </c>
      <c r="P930" s="17">
        <v>0.28605894268208071</v>
      </c>
      <c r="Q930" s="17">
        <v>0.1300630660869059</v>
      </c>
      <c r="R930" s="17">
        <v>0.1371230704852151</v>
      </c>
      <c r="S930" s="17">
        <v>0.1545556094972193</v>
      </c>
      <c r="T930" s="17">
        <v>0.1232656063710188</v>
      </c>
      <c r="U930" s="17">
        <v>7.4333683099971931E-2</v>
      </c>
      <c r="V930" s="17">
        <v>0.19218800743524209</v>
      </c>
      <c r="W930" s="17">
        <v>0.13902756155801141</v>
      </c>
      <c r="X930" s="17">
        <v>0.25499763928312841</v>
      </c>
      <c r="Y930" s="17">
        <v>0.29654189727040953</v>
      </c>
      <c r="AA930" s="17">
        <v>0.19530375783286699</v>
      </c>
      <c r="AB930" s="17">
        <v>0.14295645007200919</v>
      </c>
      <c r="AC930" s="17">
        <v>0.13436076819895409</v>
      </c>
      <c r="AD930" s="17">
        <v>0.12819077638516041</v>
      </c>
      <c r="AE930" s="17">
        <v>0.19756981645736721</v>
      </c>
      <c r="AF930" s="17">
        <v>7.4678212744365466E-2</v>
      </c>
      <c r="AG930" s="17">
        <v>8.0257204859604858E-2</v>
      </c>
      <c r="AH930" s="17">
        <v>0.25103654038789169</v>
      </c>
      <c r="AI930" s="17">
        <v>0.34706182120667489</v>
      </c>
    </row>
    <row r="931" spans="2:35" ht="16" x14ac:dyDescent="0.2">
      <c r="B931" s="16" t="s">
        <v>177</v>
      </c>
      <c r="C931" s="17">
        <v>7.0013877488224619E-3</v>
      </c>
      <c r="D931" s="17">
        <v>0</v>
      </c>
      <c r="E931" s="17">
        <v>8.0844966782805915E-3</v>
      </c>
      <c r="F931" s="17">
        <v>8.6309275270658806E-3</v>
      </c>
      <c r="G931" s="17">
        <v>9.3702260424956153E-3</v>
      </c>
      <c r="H931" s="17">
        <v>1.577715818069635E-2</v>
      </c>
      <c r="I931" s="17">
        <v>0</v>
      </c>
      <c r="K931" s="17">
        <v>6.768771637241754E-3</v>
      </c>
      <c r="L931" s="17">
        <v>7.2888374093650178E-3</v>
      </c>
      <c r="N931" s="17">
        <v>2.0348369359266882E-2</v>
      </c>
      <c r="O931" s="17">
        <v>0</v>
      </c>
      <c r="P931" s="17">
        <v>0</v>
      </c>
      <c r="Q931" s="17">
        <v>0</v>
      </c>
      <c r="R931" s="17">
        <v>1.4757295653064091E-2</v>
      </c>
      <c r="S931" s="17">
        <v>0</v>
      </c>
      <c r="T931" s="17">
        <v>0</v>
      </c>
      <c r="U931" s="17">
        <v>0</v>
      </c>
      <c r="V931" s="17">
        <v>0</v>
      </c>
      <c r="W931" s="17">
        <v>0</v>
      </c>
      <c r="X931" s="17">
        <v>2.666366136550561E-2</v>
      </c>
      <c r="Y931" s="17">
        <v>2.213115417395501E-2</v>
      </c>
      <c r="AA931" s="17">
        <v>0</v>
      </c>
      <c r="AB931" s="17">
        <v>0</v>
      </c>
      <c r="AC931" s="17">
        <v>0</v>
      </c>
      <c r="AD931" s="17">
        <v>1.2503139859761229E-2</v>
      </c>
      <c r="AE931" s="17">
        <v>0</v>
      </c>
      <c r="AF931" s="17">
        <v>7.1394727440749997E-2</v>
      </c>
      <c r="AG931" s="17">
        <v>2.6827953732275131E-2</v>
      </c>
      <c r="AH931" s="17">
        <v>0</v>
      </c>
      <c r="AI931" s="17">
        <v>3.1766791104218019E-2</v>
      </c>
    </row>
    <row r="932" spans="2:35" ht="16" x14ac:dyDescent="0.2">
      <c r="B932" s="16" t="s">
        <v>75</v>
      </c>
      <c r="C932" s="17">
        <v>1.524013181306451E-2</v>
      </c>
      <c r="D932" s="17">
        <v>2.3678159253249318E-3</v>
      </c>
      <c r="E932" s="17">
        <v>7.192728222310118E-3</v>
      </c>
      <c r="F932" s="17">
        <v>9.7027617695036664E-3</v>
      </c>
      <c r="G932" s="17">
        <v>2.657496891077096E-2</v>
      </c>
      <c r="H932" s="17">
        <v>0</v>
      </c>
      <c r="I932" s="17">
        <v>5.0087624378583537E-2</v>
      </c>
      <c r="K932" s="17">
        <v>9.6135281345808635E-3</v>
      </c>
      <c r="L932" s="17">
        <v>2.1263163411377579E-2</v>
      </c>
      <c r="N932" s="17">
        <v>2.856976517132697E-2</v>
      </c>
      <c r="O932" s="17">
        <v>0</v>
      </c>
      <c r="P932" s="17">
        <v>3.05620912336384E-2</v>
      </c>
      <c r="Q932" s="17">
        <v>8.4080349926376596E-3</v>
      </c>
      <c r="R932" s="17">
        <v>0</v>
      </c>
      <c r="S932" s="17">
        <v>0</v>
      </c>
      <c r="T932" s="17">
        <v>0</v>
      </c>
      <c r="U932" s="17">
        <v>1.804853656700884E-2</v>
      </c>
      <c r="V932" s="17">
        <v>0</v>
      </c>
      <c r="W932" s="17">
        <v>2.785843825952089E-2</v>
      </c>
      <c r="X932" s="17">
        <v>2.4349206460556039E-2</v>
      </c>
      <c r="Y932" s="17">
        <v>5.3012470592154047E-2</v>
      </c>
      <c r="AA932" s="17">
        <v>1.146517461849096E-2</v>
      </c>
      <c r="AB932" s="17">
        <v>1.7041750878934909E-3</v>
      </c>
      <c r="AC932" s="17">
        <v>2.5354434970124969E-2</v>
      </c>
      <c r="AD932" s="17">
        <v>2.2472620917029201E-2</v>
      </c>
      <c r="AE932" s="17">
        <v>1.584608388579398E-2</v>
      </c>
      <c r="AF932" s="17">
        <v>0</v>
      </c>
      <c r="AG932" s="17">
        <v>3.7054411061372153E-2</v>
      </c>
      <c r="AH932" s="17">
        <v>3.5549443604263313E-2</v>
      </c>
      <c r="AI932" s="17">
        <v>0</v>
      </c>
    </row>
    <row r="934" spans="2:35" ht="32" x14ac:dyDescent="0.2">
      <c r="B934" s="14" t="s">
        <v>349</v>
      </c>
    </row>
    <row r="935" spans="2:35" ht="32" x14ac:dyDescent="0.2">
      <c r="B935" s="15" t="s">
        <v>24</v>
      </c>
    </row>
    <row r="936" spans="2:35" ht="32" x14ac:dyDescent="0.2">
      <c r="B936" s="16" t="s">
        <v>350</v>
      </c>
      <c r="C936" s="17">
        <v>0.39704761064627198</v>
      </c>
      <c r="D936" s="17">
        <v>0.38378133699380612</v>
      </c>
      <c r="E936" s="17">
        <v>0.36846342305928198</v>
      </c>
      <c r="F936" s="17">
        <v>0.39665056981823549</v>
      </c>
      <c r="G936" s="17">
        <v>0.4037358447526917</v>
      </c>
      <c r="H936" s="17">
        <v>0.40030876680710709</v>
      </c>
      <c r="I936" s="17">
        <v>0.41745664152103901</v>
      </c>
      <c r="K936" s="17">
        <v>0.40893792946094121</v>
      </c>
      <c r="L936" s="17">
        <v>0.38461276731177929</v>
      </c>
      <c r="N936" s="17">
        <v>0.4669760919122824</v>
      </c>
      <c r="O936" s="17">
        <v>0.40128449053360549</v>
      </c>
      <c r="P936" s="17">
        <v>0.43500336645101761</v>
      </c>
      <c r="Q936" s="17">
        <v>0.43131311738492423</v>
      </c>
      <c r="R936" s="17">
        <v>0.3904011947699656</v>
      </c>
      <c r="S936" s="17">
        <v>0.38112532767012919</v>
      </c>
      <c r="T936" s="17">
        <v>0.42020878326307232</v>
      </c>
      <c r="U936" s="17">
        <v>0.39292980850596332</v>
      </c>
      <c r="V936" s="17">
        <v>0.35702716885059288</v>
      </c>
      <c r="W936" s="17">
        <v>0.38123787617146182</v>
      </c>
      <c r="X936" s="17">
        <v>0.2988335418886412</v>
      </c>
      <c r="Y936" s="17">
        <v>0.47613276657736497</v>
      </c>
      <c r="AA936" s="17">
        <v>0.45449879907406743</v>
      </c>
      <c r="AB936" s="17">
        <v>0.3665472822859201</v>
      </c>
      <c r="AC936" s="17">
        <v>0.43347747457458091</v>
      </c>
      <c r="AD936" s="17">
        <v>0.36639345117245631</v>
      </c>
      <c r="AE936" s="17">
        <v>0.41859565500472318</v>
      </c>
      <c r="AF936" s="17">
        <v>0.41730675949884488</v>
      </c>
      <c r="AG936" s="17">
        <v>0.28013752850652412</v>
      </c>
      <c r="AH936" s="17">
        <v>0.3494616920313019</v>
      </c>
      <c r="AI936" s="17">
        <v>0.48053593104218473</v>
      </c>
    </row>
    <row r="937" spans="2:35" ht="32" x14ac:dyDescent="0.2">
      <c r="B937" s="16" t="s">
        <v>351</v>
      </c>
      <c r="C937" s="17">
        <v>0.11878019754605321</v>
      </c>
      <c r="D937" s="17">
        <v>0.16632819063183171</v>
      </c>
      <c r="E937" s="17">
        <v>0.14445904449632849</v>
      </c>
      <c r="F937" s="17">
        <v>0.1198048829429357</v>
      </c>
      <c r="G937" s="17">
        <v>0.1347341214347354</v>
      </c>
      <c r="H937" s="17">
        <v>0.10492047300793859</v>
      </c>
      <c r="I937" s="17">
        <v>7.1966153326304128E-2</v>
      </c>
      <c r="K937" s="17">
        <v>0.1291396373675375</v>
      </c>
      <c r="L937" s="17">
        <v>0.10586623165960291</v>
      </c>
      <c r="N937" s="17">
        <v>0.1173311715983263</v>
      </c>
      <c r="O937" s="17">
        <v>0.13957496787200691</v>
      </c>
      <c r="P937" s="17">
        <v>4.9468891485748963E-2</v>
      </c>
      <c r="Q937" s="17">
        <v>0.1114191630196803</v>
      </c>
      <c r="R937" s="17">
        <v>8.8441273355909178E-2</v>
      </c>
      <c r="S937" s="17">
        <v>0.17021639167797081</v>
      </c>
      <c r="T937" s="17">
        <v>0.1154727734820116</v>
      </c>
      <c r="U937" s="17">
        <v>0.12033053381686989</v>
      </c>
      <c r="V937" s="17">
        <v>0.15776392811760651</v>
      </c>
      <c r="W937" s="17">
        <v>0.11953864092735419</v>
      </c>
      <c r="X937" s="17">
        <v>5.8113049497902233E-2</v>
      </c>
      <c r="Y937" s="17">
        <v>0.1380329879177771</v>
      </c>
      <c r="AA937" s="17">
        <v>8.3125750078606925E-2</v>
      </c>
      <c r="AB937" s="17">
        <v>0.13857929693438489</v>
      </c>
      <c r="AC937" s="17">
        <v>9.6115966028315902E-2</v>
      </c>
      <c r="AD937" s="17">
        <v>0.15651492916401211</v>
      </c>
      <c r="AE937" s="17">
        <v>0.1133760042635442</v>
      </c>
      <c r="AF937" s="17">
        <v>0.10661327637656109</v>
      </c>
      <c r="AG937" s="17">
        <v>0.1186947114958499</v>
      </c>
      <c r="AH937" s="17">
        <v>0.11814430811659481</v>
      </c>
      <c r="AI937" s="17">
        <v>0.115417203799281</v>
      </c>
    </row>
    <row r="938" spans="2:35" ht="32" x14ac:dyDescent="0.2">
      <c r="B938" s="16" t="s">
        <v>352</v>
      </c>
      <c r="C938" s="17">
        <v>0.14161095471049159</v>
      </c>
      <c r="D938" s="17">
        <v>0.1544806009943816</v>
      </c>
      <c r="E938" s="17">
        <v>0.1540346018085523</v>
      </c>
      <c r="F938" s="17">
        <v>0.1422018309041482</v>
      </c>
      <c r="G938" s="17">
        <v>0.1080850858775923</v>
      </c>
      <c r="H938" s="17">
        <v>0.12687630187783239</v>
      </c>
      <c r="I938" s="17">
        <v>0.15806739863555261</v>
      </c>
      <c r="K938" s="17">
        <v>0.1580780878424109</v>
      </c>
      <c r="L938" s="17">
        <v>0.1256329206644346</v>
      </c>
      <c r="N938" s="17">
        <v>0.13144294340929669</v>
      </c>
      <c r="O938" s="17">
        <v>0.18093635380918549</v>
      </c>
      <c r="P938" s="17">
        <v>0.19774194300832451</v>
      </c>
      <c r="Q938" s="17">
        <v>0.16117376786506679</v>
      </c>
      <c r="R938" s="17">
        <v>0.15507657303066799</v>
      </c>
      <c r="S938" s="17">
        <v>0.13103021248591559</v>
      </c>
      <c r="T938" s="17">
        <v>0.1135657645553574</v>
      </c>
      <c r="U938" s="17">
        <v>0.1512732157050532</v>
      </c>
      <c r="V938" s="17">
        <v>0.17730104200610519</v>
      </c>
      <c r="W938" s="17">
        <v>0.123102313122731</v>
      </c>
      <c r="X938" s="17">
        <v>0.1077593328190867</v>
      </c>
      <c r="Y938" s="17">
        <v>0.1119247951140972</v>
      </c>
      <c r="AA938" s="17">
        <v>0.10362135473696139</v>
      </c>
      <c r="AB938" s="17">
        <v>0.15699796371375599</v>
      </c>
      <c r="AC938" s="17">
        <v>0.2003706921020329</v>
      </c>
      <c r="AD938" s="17">
        <v>0.1704428257288102</v>
      </c>
      <c r="AE938" s="17">
        <v>0.15141098724629659</v>
      </c>
      <c r="AF938" s="17">
        <v>0.1337489385619087</v>
      </c>
      <c r="AG938" s="17">
        <v>0.12588298101860429</v>
      </c>
      <c r="AH938" s="17">
        <v>9.3187628398148023E-2</v>
      </c>
      <c r="AI938" s="17">
        <v>8.0480426788109641E-2</v>
      </c>
    </row>
    <row r="939" spans="2:35" ht="32" x14ac:dyDescent="0.2">
      <c r="B939" s="16" t="s">
        <v>353</v>
      </c>
      <c r="C939" s="17">
        <v>0.14286270148387031</v>
      </c>
      <c r="D939" s="17">
        <v>0.13762591641634139</v>
      </c>
      <c r="E939" s="17">
        <v>0.16838803123814211</v>
      </c>
      <c r="F939" s="17">
        <v>0.13400955600375211</v>
      </c>
      <c r="G939" s="17">
        <v>0.11019339448738549</v>
      </c>
      <c r="H939" s="17">
        <v>0.15403552253074379</v>
      </c>
      <c r="I939" s="17">
        <v>0.14903886224371801</v>
      </c>
      <c r="K939" s="17">
        <v>0.1484057808508851</v>
      </c>
      <c r="L939" s="17">
        <v>0.13511171689609261</v>
      </c>
      <c r="N939" s="17">
        <v>0.2078046483089282</v>
      </c>
      <c r="O939" s="17">
        <v>0.20914538533098639</v>
      </c>
      <c r="P939" s="17">
        <v>9.2521253757405122E-2</v>
      </c>
      <c r="Q939" s="17">
        <v>0.20427760441114889</v>
      </c>
      <c r="R939" s="17">
        <v>0.12091564265787751</v>
      </c>
      <c r="S939" s="17">
        <v>0.1104493617576464</v>
      </c>
      <c r="T939" s="17">
        <v>0.14977479436622709</v>
      </c>
      <c r="U939" s="17">
        <v>0.13496014223001729</v>
      </c>
      <c r="V939" s="17">
        <v>0.13393941124113329</v>
      </c>
      <c r="W939" s="17">
        <v>0.1520029392949955</v>
      </c>
      <c r="X939" s="17">
        <v>0.1002853358446608</v>
      </c>
      <c r="Y939" s="17">
        <v>0.1574667054025766</v>
      </c>
      <c r="AA939" s="17">
        <v>0.13643700837706921</v>
      </c>
      <c r="AB939" s="17">
        <v>0.14432092208086339</v>
      </c>
      <c r="AC939" s="17">
        <v>0.15833645887143549</v>
      </c>
      <c r="AD939" s="17">
        <v>0.15628607786252521</v>
      </c>
      <c r="AE939" s="17">
        <v>0.1286365681702821</v>
      </c>
      <c r="AF939" s="17">
        <v>0.27050882181823033</v>
      </c>
      <c r="AG939" s="17">
        <v>0.1128222586548773</v>
      </c>
      <c r="AH939" s="17">
        <v>0.12739134019091919</v>
      </c>
      <c r="AI939" s="17">
        <v>0.14461631746361411</v>
      </c>
    </row>
    <row r="940" spans="2:35" ht="32" x14ac:dyDescent="0.2">
      <c r="B940" s="16" t="s">
        <v>354</v>
      </c>
      <c r="C940" s="17">
        <v>0.1944988443744555</v>
      </c>
      <c r="D940" s="17">
        <v>0.19189923085114899</v>
      </c>
      <c r="E940" s="17">
        <v>0.23393745684050141</v>
      </c>
      <c r="F940" s="17">
        <v>0.16043948966594651</v>
      </c>
      <c r="G940" s="17">
        <v>0.12551592875636949</v>
      </c>
      <c r="H940" s="17">
        <v>0.2476362470918502</v>
      </c>
      <c r="I940" s="17">
        <v>0.20284646970635431</v>
      </c>
      <c r="K940" s="17">
        <v>0.18493578210423131</v>
      </c>
      <c r="L940" s="17">
        <v>0.20435220643780419</v>
      </c>
      <c r="N940" s="17">
        <v>0.20500061864988839</v>
      </c>
      <c r="O940" s="17">
        <v>0.301325207012623</v>
      </c>
      <c r="P940" s="17">
        <v>8.8796487631990648E-2</v>
      </c>
      <c r="Q940" s="17">
        <v>0.24614737231014491</v>
      </c>
      <c r="R940" s="17">
        <v>0.23911000009445879</v>
      </c>
      <c r="S940" s="17">
        <v>0.1282426341544475</v>
      </c>
      <c r="T940" s="17">
        <v>0.19913306954415191</v>
      </c>
      <c r="U940" s="17">
        <v>0.17159809491535191</v>
      </c>
      <c r="V940" s="17">
        <v>0.22856067926119941</v>
      </c>
      <c r="W940" s="17">
        <v>0.23218123042983521</v>
      </c>
      <c r="X940" s="17">
        <v>0.12727620759048841</v>
      </c>
      <c r="Y940" s="17">
        <v>0.17106130604349401</v>
      </c>
      <c r="AA940" s="17">
        <v>0.17495292486423991</v>
      </c>
      <c r="AB940" s="17">
        <v>0.21541606332919469</v>
      </c>
      <c r="AC940" s="17">
        <v>0.2058093365892614</v>
      </c>
      <c r="AD940" s="17">
        <v>0.27859640731092311</v>
      </c>
      <c r="AE940" s="17">
        <v>0.13962418750048161</v>
      </c>
      <c r="AF940" s="17">
        <v>0.27346615930131313</v>
      </c>
      <c r="AG940" s="17">
        <v>0.11001582384601211</v>
      </c>
      <c r="AH940" s="17">
        <v>0.24330733225689891</v>
      </c>
      <c r="AI940" s="17">
        <v>0.19994524224624749</v>
      </c>
    </row>
    <row r="941" spans="2:35" ht="32" x14ac:dyDescent="0.2">
      <c r="B941" s="16" t="s">
        <v>355</v>
      </c>
      <c r="C941" s="17">
        <v>0.21469889356914421</v>
      </c>
      <c r="D941" s="17">
        <v>0.21967098063972071</v>
      </c>
      <c r="E941" s="17">
        <v>0.20869929894141409</v>
      </c>
      <c r="F941" s="17">
        <v>0.19661456686972761</v>
      </c>
      <c r="G941" s="17">
        <v>0.1989372122094589</v>
      </c>
      <c r="H941" s="17">
        <v>0.20437876133562949</v>
      </c>
      <c r="I941" s="17">
        <v>0.24425313744716401</v>
      </c>
      <c r="K941" s="17">
        <v>0.21452042673317789</v>
      </c>
      <c r="L941" s="17">
        <v>0.21359147763290681</v>
      </c>
      <c r="N941" s="17">
        <v>0.24116422969874901</v>
      </c>
      <c r="O941" s="17">
        <v>0.21766899779457041</v>
      </c>
      <c r="P941" s="17">
        <v>0.25334909882439421</v>
      </c>
      <c r="Q941" s="17">
        <v>0.2102784222736849</v>
      </c>
      <c r="R941" s="17">
        <v>0.23707300602596679</v>
      </c>
      <c r="S941" s="17">
        <v>0.17952343855395689</v>
      </c>
      <c r="T941" s="17">
        <v>0.1906951099653198</v>
      </c>
      <c r="U941" s="17">
        <v>0.2426428016708366</v>
      </c>
      <c r="V941" s="17">
        <v>0.22665828206051669</v>
      </c>
      <c r="W941" s="17">
        <v>0.14534976187150209</v>
      </c>
      <c r="X941" s="17">
        <v>0.20471906010537111</v>
      </c>
      <c r="Y941" s="17">
        <v>0.25609497686296462</v>
      </c>
      <c r="AA941" s="17">
        <v>0.27111463421712728</v>
      </c>
      <c r="AB941" s="17">
        <v>0.25818400485467791</v>
      </c>
      <c r="AC941" s="17">
        <v>0.18352815558041069</v>
      </c>
      <c r="AD941" s="17">
        <v>0.1530225131113577</v>
      </c>
      <c r="AE941" s="17">
        <v>0.20080022524324731</v>
      </c>
      <c r="AF941" s="17">
        <v>0.37695812098282572</v>
      </c>
      <c r="AG941" s="17">
        <v>0.16391079529273991</v>
      </c>
      <c r="AH941" s="17">
        <v>0.154265013617438</v>
      </c>
      <c r="AI941" s="17">
        <v>0.19838302329451329</v>
      </c>
    </row>
    <row r="942" spans="2:35" ht="32" x14ac:dyDescent="0.2">
      <c r="B942" s="16" t="s">
        <v>356</v>
      </c>
      <c r="C942" s="17">
        <v>0.3590869381069432</v>
      </c>
      <c r="D942" s="17">
        <v>0.33678578816291399</v>
      </c>
      <c r="E942" s="17">
        <v>0.34199947845432238</v>
      </c>
      <c r="F942" s="17">
        <v>0.36856556571343813</v>
      </c>
      <c r="G942" s="17">
        <v>0.28075327411474649</v>
      </c>
      <c r="H942" s="17">
        <v>0.42946494393505102</v>
      </c>
      <c r="I942" s="17">
        <v>0.38615482186701461</v>
      </c>
      <c r="K942" s="17">
        <v>0.36060653577090018</v>
      </c>
      <c r="L942" s="17">
        <v>0.35711504346036771</v>
      </c>
      <c r="N942" s="17">
        <v>0.3652058614865224</v>
      </c>
      <c r="O942" s="17">
        <v>0.51240585250512705</v>
      </c>
      <c r="P942" s="17">
        <v>0.34571925768937439</v>
      </c>
      <c r="Q942" s="17">
        <v>0.28624037702529048</v>
      </c>
      <c r="R942" s="17">
        <v>0.36640090643164658</v>
      </c>
      <c r="S942" s="17">
        <v>0.32902804528235141</v>
      </c>
      <c r="T942" s="17">
        <v>0.30706300892996941</v>
      </c>
      <c r="U942" s="17">
        <v>0.36263478253363918</v>
      </c>
      <c r="V942" s="17">
        <v>0.41485161813160037</v>
      </c>
      <c r="W942" s="17">
        <v>0.3279894666089026</v>
      </c>
      <c r="X942" s="17">
        <v>0.37550636178154512</v>
      </c>
      <c r="Y942" s="17">
        <v>0.34391751053380931</v>
      </c>
      <c r="AA942" s="17">
        <v>0.38372221414177787</v>
      </c>
      <c r="AB942" s="17">
        <v>0.34449107865653711</v>
      </c>
      <c r="AC942" s="17">
        <v>0.30989820728282857</v>
      </c>
      <c r="AD942" s="17">
        <v>0.385960888944263</v>
      </c>
      <c r="AE942" s="17">
        <v>0.36092170664099488</v>
      </c>
      <c r="AF942" s="17">
        <v>0.43065039052763288</v>
      </c>
      <c r="AG942" s="17">
        <v>0.33094991658277961</v>
      </c>
      <c r="AH942" s="17">
        <v>0.29615585281247808</v>
      </c>
      <c r="AI942" s="17">
        <v>0.42695525199655859</v>
      </c>
    </row>
    <row r="943" spans="2:35" ht="16" x14ac:dyDescent="0.2">
      <c r="B943" s="16" t="s">
        <v>357</v>
      </c>
      <c r="C943" s="17">
        <v>0.1224997120552454</v>
      </c>
      <c r="D943" s="17">
        <v>0.20271116455089239</v>
      </c>
      <c r="E943" s="17">
        <v>0.18347222767227109</v>
      </c>
      <c r="F943" s="17">
        <v>0.16523287720870039</v>
      </c>
      <c r="G943" s="17">
        <v>0.1075059082740859</v>
      </c>
      <c r="H943" s="17">
        <v>9.5441867559837482E-2</v>
      </c>
      <c r="I943" s="17">
        <v>3.8117362254621798E-2</v>
      </c>
      <c r="K943" s="17">
        <v>0.157938401577986</v>
      </c>
      <c r="L943" s="17">
        <v>8.229963133987514E-2</v>
      </c>
      <c r="N943" s="17">
        <v>0.106801600461757</v>
      </c>
      <c r="O943" s="17">
        <v>0.1701669858630277</v>
      </c>
      <c r="P943" s="17">
        <v>0.12930849956167231</v>
      </c>
      <c r="Q943" s="17">
        <v>0.1120470913488906</v>
      </c>
      <c r="R943" s="17">
        <v>0.13252338023343521</v>
      </c>
      <c r="S943" s="17">
        <v>0.18967455663741639</v>
      </c>
      <c r="T943" s="17">
        <v>0.10195552795271701</v>
      </c>
      <c r="U943" s="17">
        <v>8.5098181053210958E-2</v>
      </c>
      <c r="V943" s="17">
        <v>0.14026771618255951</v>
      </c>
      <c r="W943" s="17">
        <v>0.11097029696517149</v>
      </c>
      <c r="X943" s="17">
        <v>6.5681165500084279E-2</v>
      </c>
      <c r="Y943" s="17">
        <v>0.14866579860291479</v>
      </c>
      <c r="AA943" s="17">
        <v>8.0494173671078445E-2</v>
      </c>
      <c r="AB943" s="17">
        <v>0.13297631800888979</v>
      </c>
      <c r="AC943" s="17">
        <v>0.1439907298347291</v>
      </c>
      <c r="AD943" s="17">
        <v>0.1245572498527855</v>
      </c>
      <c r="AE943" s="17">
        <v>0.1075392904884073</v>
      </c>
      <c r="AF943" s="17">
        <v>0.15980536048545901</v>
      </c>
      <c r="AG943" s="17">
        <v>0.15384575299648071</v>
      </c>
      <c r="AH943" s="17">
        <v>9.0436891604916109E-2</v>
      </c>
      <c r="AI943" s="17">
        <v>0.2122799753528341</v>
      </c>
    </row>
    <row r="944" spans="2:35" ht="32" x14ac:dyDescent="0.2">
      <c r="B944" s="16" t="s">
        <v>358</v>
      </c>
      <c r="C944" s="17">
        <v>0.19634781246522551</v>
      </c>
      <c r="D944" s="17">
        <v>0.25097117915937328</v>
      </c>
      <c r="E944" s="17">
        <v>0.21534155905457211</v>
      </c>
      <c r="F944" s="17">
        <v>0.19714562503620209</v>
      </c>
      <c r="G944" s="17">
        <v>0.13716749602754549</v>
      </c>
      <c r="H944" s="17">
        <v>0.20707671498382349</v>
      </c>
      <c r="I944" s="17">
        <v>0.18603837692886399</v>
      </c>
      <c r="K944" s="17">
        <v>0.19893437602297551</v>
      </c>
      <c r="L944" s="17">
        <v>0.19513964126333691</v>
      </c>
      <c r="N944" s="17">
        <v>0.24877006280907929</v>
      </c>
      <c r="O944" s="17">
        <v>8.8134801999193491E-2</v>
      </c>
      <c r="P944" s="17">
        <v>0.18137635669216301</v>
      </c>
      <c r="Q944" s="17">
        <v>0.20594771849513191</v>
      </c>
      <c r="R944" s="17">
        <v>0.19996994955470249</v>
      </c>
      <c r="S944" s="17">
        <v>0.2055287102855681</v>
      </c>
      <c r="T944" s="17">
        <v>0.1717254567285468</v>
      </c>
      <c r="U944" s="17">
        <v>0.2485212042679264</v>
      </c>
      <c r="V944" s="17">
        <v>0.16233128691968579</v>
      </c>
      <c r="W944" s="17">
        <v>0.17011504975027719</v>
      </c>
      <c r="X944" s="17">
        <v>0.2302932997653647</v>
      </c>
      <c r="Y944" s="17">
        <v>0.19134600008225769</v>
      </c>
      <c r="AA944" s="17">
        <v>0.17392861581856731</v>
      </c>
      <c r="AB944" s="17">
        <v>0.19322188821324079</v>
      </c>
      <c r="AC944" s="17">
        <v>0.2396544223295759</v>
      </c>
      <c r="AD944" s="17">
        <v>0.2098279824168621</v>
      </c>
      <c r="AE944" s="17">
        <v>0.21598232473422349</v>
      </c>
      <c r="AF944" s="17">
        <v>0.27364177835160181</v>
      </c>
      <c r="AG944" s="17">
        <v>0.13572376775439579</v>
      </c>
      <c r="AH944" s="17">
        <v>0.1664803578956357</v>
      </c>
      <c r="AI944" s="17">
        <v>0.14732648194966411</v>
      </c>
    </row>
    <row r="945" spans="2:35" ht="16" x14ac:dyDescent="0.2">
      <c r="B945" s="16" t="s">
        <v>348</v>
      </c>
      <c r="C945" s="17">
        <v>0.14467344446112809</v>
      </c>
      <c r="D945" s="17">
        <v>0.14588230506577049</v>
      </c>
      <c r="E945" s="17">
        <v>0.13443186659001971</v>
      </c>
      <c r="F945" s="17">
        <v>0.1457576412064423</v>
      </c>
      <c r="G945" s="17">
        <v>0.189806786121968</v>
      </c>
      <c r="H945" s="17">
        <v>0.13147667351919981</v>
      </c>
      <c r="I945" s="17">
        <v>0.1277791371903346</v>
      </c>
      <c r="K945" s="17">
        <v>0.12831880833217121</v>
      </c>
      <c r="L945" s="17">
        <v>0.16267529216801391</v>
      </c>
      <c r="N945" s="17">
        <v>0.15650683685562139</v>
      </c>
      <c r="O945" s="17">
        <v>0.17416915530245389</v>
      </c>
      <c r="P945" s="17">
        <v>0.22361148653513099</v>
      </c>
      <c r="Q945" s="17">
        <v>0.18894491854531459</v>
      </c>
      <c r="R945" s="17">
        <v>0.1623829269847277</v>
      </c>
      <c r="S945" s="17">
        <v>0.15573289444397839</v>
      </c>
      <c r="T945" s="17">
        <v>0.14351405212183541</v>
      </c>
      <c r="U945" s="17">
        <v>0.13004447140043249</v>
      </c>
      <c r="V945" s="17">
        <v>9.6565788017789214E-2</v>
      </c>
      <c r="W945" s="17">
        <v>0.15951810133345379</v>
      </c>
      <c r="X945" s="17">
        <v>0.15415520199557789</v>
      </c>
      <c r="Y945" s="17">
        <v>9.3927092455402664E-2</v>
      </c>
      <c r="AA945" s="17">
        <v>0.14885344838880071</v>
      </c>
      <c r="AB945" s="17">
        <v>0.13024303238037541</v>
      </c>
      <c r="AC945" s="17">
        <v>0.11396422757750189</v>
      </c>
      <c r="AD945" s="17">
        <v>0.16096821889436999</v>
      </c>
      <c r="AE945" s="17">
        <v>0.14654206762606509</v>
      </c>
      <c r="AF945" s="17">
        <v>0.118062106463347</v>
      </c>
      <c r="AG945" s="17">
        <v>0.1662451653298988</v>
      </c>
      <c r="AH945" s="17">
        <v>0.17816210796152129</v>
      </c>
      <c r="AI945" s="17">
        <v>0.1273101245088504</v>
      </c>
    </row>
    <row r="946" spans="2:35" ht="16" x14ac:dyDescent="0.2">
      <c r="B946" s="16" t="s">
        <v>177</v>
      </c>
      <c r="C946" s="17">
        <v>2.601891660980522E-2</v>
      </c>
      <c r="D946" s="17">
        <v>1.183528562682477E-2</v>
      </c>
      <c r="E946" s="17">
        <v>2.729718153076682E-2</v>
      </c>
      <c r="F946" s="17">
        <v>2.5564293870778059E-2</v>
      </c>
      <c r="G946" s="17">
        <v>2.4162614317154048E-2</v>
      </c>
      <c r="H946" s="17">
        <v>1.6244302053617241E-2</v>
      </c>
      <c r="I946" s="17">
        <v>4.093807861433104E-2</v>
      </c>
      <c r="K946" s="17">
        <v>3.897759594404402E-2</v>
      </c>
      <c r="L946" s="17">
        <v>1.2806542838730769E-2</v>
      </c>
      <c r="N946" s="17">
        <v>2.2753956526999811E-2</v>
      </c>
      <c r="O946" s="17">
        <v>0</v>
      </c>
      <c r="P946" s="17">
        <v>1.781877367817317E-2</v>
      </c>
      <c r="Q946" s="17">
        <v>0</v>
      </c>
      <c r="R946" s="17">
        <v>7.9674082851580921E-3</v>
      </c>
      <c r="S946" s="17">
        <v>9.5564012470990313E-3</v>
      </c>
      <c r="T946" s="17">
        <v>4.9424717661398193E-2</v>
      </c>
      <c r="U946" s="17">
        <v>3.591055841142296E-2</v>
      </c>
      <c r="V946" s="17">
        <v>5.2097891532696387E-2</v>
      </c>
      <c r="W946" s="17">
        <v>2.4374679947948091E-2</v>
      </c>
      <c r="X946" s="17">
        <v>4.0611188377122368E-2</v>
      </c>
      <c r="Y946" s="17">
        <v>9.9859025877911886E-3</v>
      </c>
      <c r="AA946" s="17">
        <v>7.1825113438000299E-2</v>
      </c>
      <c r="AB946" s="17">
        <v>1.377254369101211E-2</v>
      </c>
      <c r="AC946" s="17">
        <v>2.3921492675195052E-2</v>
      </c>
      <c r="AD946" s="17">
        <v>2.8197846697836849E-2</v>
      </c>
      <c r="AE946" s="17">
        <v>1.3084442416796641E-2</v>
      </c>
      <c r="AF946" s="17">
        <v>3.0461929231557619E-2</v>
      </c>
      <c r="AG946" s="17">
        <v>2.7448640073868508E-2</v>
      </c>
      <c r="AH946" s="17">
        <v>2.1562699514732431E-2</v>
      </c>
      <c r="AI946" s="17">
        <v>1.5189115221271889E-2</v>
      </c>
    </row>
    <row r="947" spans="2:35" ht="16" x14ac:dyDescent="0.2">
      <c r="B947" s="16" t="s">
        <v>75</v>
      </c>
      <c r="C947" s="17">
        <v>1.735986261389267E-2</v>
      </c>
      <c r="D947" s="17">
        <v>6.8549509090402288E-3</v>
      </c>
      <c r="E947" s="17">
        <v>1.047936090373832E-2</v>
      </c>
      <c r="F947" s="17">
        <v>3.7882331883747761E-2</v>
      </c>
      <c r="G947" s="17">
        <v>3.062445170276256E-2</v>
      </c>
      <c r="H947" s="17">
        <v>2.1463436779279001E-2</v>
      </c>
      <c r="I947" s="17">
        <v>3.9005373116480198E-3</v>
      </c>
      <c r="K947" s="17">
        <v>2.0663895361271441E-2</v>
      </c>
      <c r="L947" s="17">
        <v>1.407133079735573E-2</v>
      </c>
      <c r="N947" s="17">
        <v>1.068516686737203E-2</v>
      </c>
      <c r="O947" s="17">
        <v>0</v>
      </c>
      <c r="P947" s="17">
        <v>0</v>
      </c>
      <c r="Q947" s="17">
        <v>0</v>
      </c>
      <c r="R947" s="17">
        <v>2.5619944385489229E-2</v>
      </c>
      <c r="S947" s="17">
        <v>9.5564012470990313E-3</v>
      </c>
      <c r="T947" s="17">
        <v>1.2497442327702351E-2</v>
      </c>
      <c r="U947" s="17">
        <v>0</v>
      </c>
      <c r="V947" s="17">
        <v>3.186129793807653E-2</v>
      </c>
      <c r="W947" s="17">
        <v>4.4602416546854082E-2</v>
      </c>
      <c r="X947" s="17">
        <v>9.9554499403682415E-3</v>
      </c>
      <c r="Y947" s="17">
        <v>1.0038121931255471E-2</v>
      </c>
      <c r="AA947" s="17">
        <v>2.0038479244375199E-2</v>
      </c>
      <c r="AB947" s="17">
        <v>2.3028510725148509E-2</v>
      </c>
      <c r="AC947" s="17">
        <v>2.3135098813078361E-2</v>
      </c>
      <c r="AD947" s="17">
        <v>0</v>
      </c>
      <c r="AE947" s="17">
        <v>1.02751690125667E-2</v>
      </c>
      <c r="AF947" s="17">
        <v>0</v>
      </c>
      <c r="AG947" s="17">
        <v>5.1733913553014342E-2</v>
      </c>
      <c r="AH947" s="17">
        <v>3.3912306769986147E-2</v>
      </c>
      <c r="AI947" s="17">
        <v>0</v>
      </c>
    </row>
    <row r="949" spans="2:35" ht="32" x14ac:dyDescent="0.2">
      <c r="B949" s="14" t="s">
        <v>332</v>
      </c>
    </row>
    <row r="950" spans="2:35" ht="16" x14ac:dyDescent="0.2">
      <c r="B950" s="15" t="s">
        <v>16</v>
      </c>
    </row>
    <row r="951" spans="2:35" ht="16" x14ac:dyDescent="0.2">
      <c r="B951" s="16" t="s">
        <v>333</v>
      </c>
      <c r="C951" s="17">
        <v>2.8208125546762899E-2</v>
      </c>
      <c r="D951" s="17">
        <v>4.056746090897103E-2</v>
      </c>
      <c r="E951" s="17">
        <v>5.3961467528082348E-2</v>
      </c>
      <c r="F951" s="17">
        <v>4.0619594078341828E-2</v>
      </c>
      <c r="G951" s="17">
        <v>1.6707650814324741E-2</v>
      </c>
      <c r="H951" s="17">
        <v>1.3358220916022061E-2</v>
      </c>
      <c r="I951" s="17">
        <v>8.3827581085652719E-3</v>
      </c>
      <c r="K951" s="17">
        <v>3.1428813884030231E-2</v>
      </c>
      <c r="L951" s="17">
        <v>2.522689719604846E-2</v>
      </c>
      <c r="N951" s="17">
        <v>3.0262103701586711E-2</v>
      </c>
      <c r="O951" s="17">
        <v>2.9972339054869141E-2</v>
      </c>
      <c r="P951" s="17">
        <v>2.8765119999217541E-2</v>
      </c>
      <c r="Q951" s="17">
        <v>1.248968960298689E-2</v>
      </c>
      <c r="R951" s="17">
        <v>3.3921909525581599E-2</v>
      </c>
      <c r="S951" s="17">
        <v>2.3736316699506481E-2</v>
      </c>
      <c r="T951" s="17">
        <v>2.1916677570027888E-2</v>
      </c>
      <c r="U951" s="17">
        <v>3.8131504951507057E-2</v>
      </c>
      <c r="V951" s="17">
        <v>3.8977379214071517E-2</v>
      </c>
      <c r="W951" s="17">
        <v>3.7947897152198228E-2</v>
      </c>
      <c r="X951" s="17">
        <v>0</v>
      </c>
      <c r="Y951" s="17">
        <v>1.8311320816290281E-2</v>
      </c>
      <c r="AA951" s="17">
        <v>2.1985272552334321E-2</v>
      </c>
      <c r="AB951" s="17">
        <v>5.3931045644184217E-2</v>
      </c>
      <c r="AC951" s="17">
        <v>1.3365010138403121E-2</v>
      </c>
      <c r="AD951" s="17">
        <v>2.456350854923698E-2</v>
      </c>
      <c r="AE951" s="17">
        <v>2.2706881995549221E-2</v>
      </c>
      <c r="AF951" s="17">
        <v>1.8547306477439431E-2</v>
      </c>
      <c r="AG951" s="17">
        <v>4.1579708976898493E-2</v>
      </c>
      <c r="AH951" s="17">
        <v>4.8417635588504397E-3</v>
      </c>
      <c r="AI951" s="17">
        <v>2.8725486360556329E-2</v>
      </c>
    </row>
    <row r="952" spans="2:35" ht="16" x14ac:dyDescent="0.2">
      <c r="B952" s="16" t="s">
        <v>334</v>
      </c>
      <c r="C952" s="17">
        <v>0.14632023187935861</v>
      </c>
      <c r="D952" s="17">
        <v>0.15184125773453311</v>
      </c>
      <c r="E952" s="17">
        <v>0.21229464531107239</v>
      </c>
      <c r="F952" s="17">
        <v>0.2127967441100389</v>
      </c>
      <c r="G952" s="17">
        <v>0.13862852436410991</v>
      </c>
      <c r="H952" s="17">
        <v>0.1199115317524499</v>
      </c>
      <c r="I952" s="17">
        <v>5.9233337322338299E-2</v>
      </c>
      <c r="K952" s="17">
        <v>0.14132502782855011</v>
      </c>
      <c r="L952" s="17">
        <v>0.15116765797932469</v>
      </c>
      <c r="N952" s="17">
        <v>0.12966026335916131</v>
      </c>
      <c r="O952" s="17">
        <v>0.14340657540994531</v>
      </c>
      <c r="P952" s="17">
        <v>0.1079959015278552</v>
      </c>
      <c r="Q952" s="17">
        <v>0.16118004911644401</v>
      </c>
      <c r="R952" s="17">
        <v>0.16006124882819719</v>
      </c>
      <c r="S952" s="17">
        <v>0.1234074345679023</v>
      </c>
      <c r="T952" s="17">
        <v>0.18092747324566449</v>
      </c>
      <c r="U952" s="17">
        <v>0.18116556374027629</v>
      </c>
      <c r="V952" s="17">
        <v>0.1598872247553893</v>
      </c>
      <c r="W952" s="17">
        <v>0.1545911311815239</v>
      </c>
      <c r="X952" s="17">
        <v>0.13893624037128971</v>
      </c>
      <c r="Y952" s="17">
        <v>9.3861158485092661E-2</v>
      </c>
      <c r="AA952" s="17">
        <v>0.10329193124232371</v>
      </c>
      <c r="AB952" s="17">
        <v>0.17309143093752469</v>
      </c>
      <c r="AC952" s="17">
        <v>0.1485587189475486</v>
      </c>
      <c r="AD952" s="17">
        <v>0.16156946904364811</v>
      </c>
      <c r="AE952" s="17">
        <v>0.14071421638248049</v>
      </c>
      <c r="AF952" s="17">
        <v>0.13889113529107641</v>
      </c>
      <c r="AG952" s="17">
        <v>0.1782515625077723</v>
      </c>
      <c r="AH952" s="17">
        <v>0.12185673284004191</v>
      </c>
      <c r="AI952" s="17">
        <v>0.1428305686022098</v>
      </c>
    </row>
    <row r="953" spans="2:35" ht="16" x14ac:dyDescent="0.2">
      <c r="B953" s="16" t="s">
        <v>335</v>
      </c>
      <c r="C953" s="17">
        <v>0.38564784257119139</v>
      </c>
      <c r="D953" s="17">
        <v>0.30467959276810591</v>
      </c>
      <c r="E953" s="17">
        <v>0.31405342618509302</v>
      </c>
      <c r="F953" s="17">
        <v>0.31724201301804478</v>
      </c>
      <c r="G953" s="17">
        <v>0.46024673030422558</v>
      </c>
      <c r="H953" s="17">
        <v>0.39993903971176309</v>
      </c>
      <c r="I953" s="17">
        <v>0.48242550113143118</v>
      </c>
      <c r="K953" s="17">
        <v>0.35932253714439999</v>
      </c>
      <c r="L953" s="17">
        <v>0.41282764625295632</v>
      </c>
      <c r="N953" s="17">
        <v>0.41124988634785609</v>
      </c>
      <c r="O953" s="17">
        <v>0.29169416469342019</v>
      </c>
      <c r="P953" s="17">
        <v>0.36713587755105992</v>
      </c>
      <c r="Q953" s="17">
        <v>0.29369067389643783</v>
      </c>
      <c r="R953" s="17">
        <v>0.43253769281671289</v>
      </c>
      <c r="S953" s="17">
        <v>0.36818692948408632</v>
      </c>
      <c r="T953" s="17">
        <v>0.40679910731721491</v>
      </c>
      <c r="U953" s="17">
        <v>0.37552196728598491</v>
      </c>
      <c r="V953" s="17">
        <v>0.35639765022547221</v>
      </c>
      <c r="W953" s="17">
        <v>0.36611398570895309</v>
      </c>
      <c r="X953" s="17">
        <v>0.47886881509191298</v>
      </c>
      <c r="Y953" s="17">
        <v>0.38532424110271402</v>
      </c>
      <c r="AA953" s="17">
        <v>0.39312865655440538</v>
      </c>
      <c r="AB953" s="17">
        <v>0.35393025254140648</v>
      </c>
      <c r="AC953" s="17">
        <v>0.44545958479997588</v>
      </c>
      <c r="AD953" s="17">
        <v>0.39217048054955339</v>
      </c>
      <c r="AE953" s="17">
        <v>0.40717552522589212</v>
      </c>
      <c r="AF953" s="17">
        <v>0.33879135227061441</v>
      </c>
      <c r="AG953" s="17">
        <v>0.36724929910176568</v>
      </c>
      <c r="AH953" s="17">
        <v>0.36372031439795982</v>
      </c>
      <c r="AI953" s="17">
        <v>0.37717440016948972</v>
      </c>
    </row>
    <row r="954" spans="2:35" ht="16" x14ac:dyDescent="0.2">
      <c r="B954" s="16" t="s">
        <v>336</v>
      </c>
      <c r="C954" s="17">
        <v>0.33394260746633242</v>
      </c>
      <c r="D954" s="17">
        <v>0.40644090463071331</v>
      </c>
      <c r="E954" s="17">
        <v>0.32953910355051408</v>
      </c>
      <c r="F954" s="17">
        <v>0.318380167483299</v>
      </c>
      <c r="G954" s="17">
        <v>0.27450582738173052</v>
      </c>
      <c r="H954" s="17">
        <v>0.36145253650610509</v>
      </c>
      <c r="I954" s="17">
        <v>0.33213500826704212</v>
      </c>
      <c r="K954" s="17">
        <v>0.37982670918209688</v>
      </c>
      <c r="L954" s="17">
        <v>0.28689097587382251</v>
      </c>
      <c r="N954" s="17">
        <v>0.34678950118292512</v>
      </c>
      <c r="O954" s="17">
        <v>0.486278255151877</v>
      </c>
      <c r="P954" s="17">
        <v>0.30421814995268448</v>
      </c>
      <c r="Q954" s="17">
        <v>0.38837865755434248</v>
      </c>
      <c r="R954" s="17">
        <v>0.3290361561800535</v>
      </c>
      <c r="S954" s="17">
        <v>0.35259084608866659</v>
      </c>
      <c r="T954" s="17">
        <v>0.29992104877192538</v>
      </c>
      <c r="U954" s="17">
        <v>0.27052501304250598</v>
      </c>
      <c r="V954" s="17">
        <v>0.34762392625190608</v>
      </c>
      <c r="W954" s="17">
        <v>0.33691854944973543</v>
      </c>
      <c r="X954" s="17">
        <v>0.26994183973968472</v>
      </c>
      <c r="Y954" s="17">
        <v>0.3733142586685379</v>
      </c>
      <c r="AA954" s="17">
        <v>0.36923657190485798</v>
      </c>
      <c r="AB954" s="17">
        <v>0.33084297866676288</v>
      </c>
      <c r="AC954" s="17">
        <v>0.3361103848819389</v>
      </c>
      <c r="AD954" s="17">
        <v>0.33903753675344278</v>
      </c>
      <c r="AE954" s="17">
        <v>0.32686491434684389</v>
      </c>
      <c r="AF954" s="17">
        <v>0.40013657806183089</v>
      </c>
      <c r="AG954" s="17">
        <v>0.2520859317495554</v>
      </c>
      <c r="AH954" s="17">
        <v>0.30277392955483889</v>
      </c>
      <c r="AI954" s="17">
        <v>0.39432317991643828</v>
      </c>
    </row>
    <row r="955" spans="2:35" ht="16" x14ac:dyDescent="0.2">
      <c r="B955" s="16" t="s">
        <v>128</v>
      </c>
      <c r="C955" s="17">
        <v>0.1058811925363546</v>
      </c>
      <c r="D955" s="17">
        <v>9.6470783957676526E-2</v>
      </c>
      <c r="E955" s="17">
        <v>9.0151357425238207E-2</v>
      </c>
      <c r="F955" s="17">
        <v>0.1109614813102754</v>
      </c>
      <c r="G955" s="17">
        <v>0.10991126713560941</v>
      </c>
      <c r="H955" s="17">
        <v>0.1053386711136598</v>
      </c>
      <c r="I955" s="17">
        <v>0.1178233951706231</v>
      </c>
      <c r="K955" s="17">
        <v>8.8096911960922841E-2</v>
      </c>
      <c r="L955" s="17">
        <v>0.1238868226978482</v>
      </c>
      <c r="N955" s="17">
        <v>8.2038245408470531E-2</v>
      </c>
      <c r="O955" s="17">
        <v>4.8648665689888473E-2</v>
      </c>
      <c r="P955" s="17">
        <v>0.19188495096918301</v>
      </c>
      <c r="Q955" s="17">
        <v>0.14426092982978911</v>
      </c>
      <c r="R955" s="17">
        <v>4.444299264945463E-2</v>
      </c>
      <c r="S955" s="17">
        <v>0.1320784731598382</v>
      </c>
      <c r="T955" s="17">
        <v>9.0435693095167441E-2</v>
      </c>
      <c r="U955" s="17">
        <v>0.1346559509797256</v>
      </c>
      <c r="V955" s="17">
        <v>9.7113819553160743E-2</v>
      </c>
      <c r="W955" s="17">
        <v>0.1044284365075893</v>
      </c>
      <c r="X955" s="17">
        <v>0.1122531047971126</v>
      </c>
      <c r="Y955" s="17">
        <v>0.1291890209273652</v>
      </c>
      <c r="AA955" s="17">
        <v>0.11235756774607859</v>
      </c>
      <c r="AB955" s="17">
        <v>8.8204292210121771E-2</v>
      </c>
      <c r="AC955" s="17">
        <v>5.6506301232133467E-2</v>
      </c>
      <c r="AD955" s="17">
        <v>8.2659005104118763E-2</v>
      </c>
      <c r="AE955" s="17">
        <v>0.1025384620492341</v>
      </c>
      <c r="AF955" s="17">
        <v>0.1036336278990389</v>
      </c>
      <c r="AG955" s="17">
        <v>0.16083349766400809</v>
      </c>
      <c r="AH955" s="17">
        <v>0.20680725964830901</v>
      </c>
      <c r="AI955" s="17">
        <v>5.6946364951305783E-2</v>
      </c>
    </row>
    <row r="957" spans="2:35" ht="32" x14ac:dyDescent="0.2">
      <c r="B957" s="14" t="s">
        <v>337</v>
      </c>
    </row>
    <row r="958" spans="2:35" ht="64" x14ac:dyDescent="0.2">
      <c r="B958" s="15" t="s">
        <v>20</v>
      </c>
    </row>
    <row r="959" spans="2:35" ht="16" x14ac:dyDescent="0.2">
      <c r="B959" s="16" t="s">
        <v>338</v>
      </c>
      <c r="C959" s="17">
        <v>0.31231444356906468</v>
      </c>
      <c r="D959" s="17">
        <v>0.36670122687843387</v>
      </c>
      <c r="E959" s="17">
        <v>0.30419912528434162</v>
      </c>
      <c r="F959" s="17">
        <v>0.31298147037919488</v>
      </c>
      <c r="G959" s="17">
        <v>0.206298485334902</v>
      </c>
      <c r="H959" s="17">
        <v>0.332591792417129</v>
      </c>
      <c r="I959" s="17">
        <v>0.40531668334938359</v>
      </c>
      <c r="K959" s="17">
        <v>0.32519540517683287</v>
      </c>
      <c r="L959" s="17">
        <v>0.30157492321085561</v>
      </c>
      <c r="N959" s="17">
        <v>0.38204934450459271</v>
      </c>
      <c r="O959" s="17">
        <v>0.28885723413451292</v>
      </c>
      <c r="P959" s="17">
        <v>0.42684690415691362</v>
      </c>
      <c r="Q959" s="17">
        <v>0.14231535647844409</v>
      </c>
      <c r="R959" s="17">
        <v>0.35289065906239148</v>
      </c>
      <c r="S959" s="17">
        <v>0.32504391019413448</v>
      </c>
      <c r="T959" s="17">
        <v>0.31235722826920159</v>
      </c>
      <c r="U959" s="17">
        <v>0.2946314546007065</v>
      </c>
      <c r="V959" s="17">
        <v>0.21905966131374779</v>
      </c>
      <c r="W959" s="17">
        <v>0.33329978376384961</v>
      </c>
      <c r="X959" s="17">
        <v>0.39165264111002279</v>
      </c>
      <c r="Y959" s="17">
        <v>0.31657709164150888</v>
      </c>
      <c r="AA959" s="17">
        <v>0.27506567291037343</v>
      </c>
      <c r="AB959" s="17">
        <v>0.29093043873218921</v>
      </c>
      <c r="AC959" s="17">
        <v>0.2066391482265777</v>
      </c>
      <c r="AD959" s="17">
        <v>0.32374047243806681</v>
      </c>
      <c r="AE959" s="17">
        <v>0.34106351096425652</v>
      </c>
      <c r="AF959" s="17">
        <v>0.43976841926249888</v>
      </c>
      <c r="AG959" s="17">
        <v>0.31619009910247381</v>
      </c>
      <c r="AH959" s="17">
        <v>0.31179781555005281</v>
      </c>
      <c r="AI959" s="17">
        <v>0.39501079071511119</v>
      </c>
    </row>
    <row r="960" spans="2:35" ht="16" x14ac:dyDescent="0.2">
      <c r="B960" s="16" t="s">
        <v>339</v>
      </c>
      <c r="C960" s="17">
        <v>9.7175603470595243E-2</v>
      </c>
      <c r="D960" s="17">
        <v>0.19312442155678181</v>
      </c>
      <c r="E960" s="17">
        <v>0.1205268649246013</v>
      </c>
      <c r="F960" s="17">
        <v>6.8322588917265378E-2</v>
      </c>
      <c r="G960" s="17">
        <v>7.5788278163918726E-2</v>
      </c>
      <c r="H960" s="17">
        <v>4.8287162278875008E-2</v>
      </c>
      <c r="I960" s="17">
        <v>3.3923661084100207E-2</v>
      </c>
      <c r="K960" s="17">
        <v>0.1367879137146269</v>
      </c>
      <c r="L960" s="17">
        <v>5.9755243779202542E-2</v>
      </c>
      <c r="N960" s="17">
        <v>0.1118323889178017</v>
      </c>
      <c r="O960" s="17">
        <v>8.3790576400109604E-2</v>
      </c>
      <c r="P960" s="17">
        <v>6.8315562407218033E-2</v>
      </c>
      <c r="Q960" s="17">
        <v>0.2080856217279583</v>
      </c>
      <c r="R960" s="17">
        <v>0.1113860075796142</v>
      </c>
      <c r="S960" s="17">
        <v>4.1489076152065651E-2</v>
      </c>
      <c r="T960" s="17">
        <v>0.10174377723039379</v>
      </c>
      <c r="U960" s="17">
        <v>7.1902833095382659E-2</v>
      </c>
      <c r="V960" s="17">
        <v>0.10703901936293871</v>
      </c>
      <c r="W960" s="17">
        <v>7.7243222190626903E-2</v>
      </c>
      <c r="X960" s="17">
        <v>0.1276654643489781</v>
      </c>
      <c r="Y960" s="17">
        <v>9.3187459824593602E-2</v>
      </c>
      <c r="AA960" s="17">
        <v>8.2294513243409001E-2</v>
      </c>
      <c r="AB960" s="17">
        <v>9.889356336335757E-2</v>
      </c>
      <c r="AC960" s="17">
        <v>7.8015118216547621E-2</v>
      </c>
      <c r="AD960" s="17">
        <v>0.153405630321889</v>
      </c>
      <c r="AE960" s="17">
        <v>0.12350023261781649</v>
      </c>
      <c r="AF960" s="17">
        <v>0.1078809124609328</v>
      </c>
      <c r="AG960" s="17">
        <v>0</v>
      </c>
      <c r="AH960" s="17">
        <v>4.7863643212418448E-2</v>
      </c>
      <c r="AI960" s="17">
        <v>0.1049382923952441</v>
      </c>
    </row>
    <row r="961" spans="2:35" ht="32" x14ac:dyDescent="0.2">
      <c r="B961" s="16" t="s">
        <v>340</v>
      </c>
      <c r="C961" s="17">
        <v>0.1153649204768625</v>
      </c>
      <c r="D961" s="17">
        <v>0.1623979362100999</v>
      </c>
      <c r="E961" s="17">
        <v>0.14428186243089811</v>
      </c>
      <c r="F961" s="17">
        <v>8.2954323569880167E-2</v>
      </c>
      <c r="G961" s="17">
        <v>5.3459686593192633E-2</v>
      </c>
      <c r="H961" s="17">
        <v>0.13114634834007319</v>
      </c>
      <c r="I961" s="17">
        <v>0.12792430521218329</v>
      </c>
      <c r="K961" s="17">
        <v>8.8084309387771884E-2</v>
      </c>
      <c r="L961" s="17">
        <v>0.1420636971143501</v>
      </c>
      <c r="N961" s="17">
        <v>8.5228269880073593E-2</v>
      </c>
      <c r="O961" s="17">
        <v>8.545273555838101E-2</v>
      </c>
      <c r="P961" s="17">
        <v>7.2166401024220006E-2</v>
      </c>
      <c r="Q961" s="17">
        <v>8.5935574114125141E-2</v>
      </c>
      <c r="R961" s="17">
        <v>9.0125306992196702E-2</v>
      </c>
      <c r="S961" s="17">
        <v>0.23432771414234019</v>
      </c>
      <c r="T961" s="17">
        <v>0.140203254163317</v>
      </c>
      <c r="U961" s="17">
        <v>0.1804676359439869</v>
      </c>
      <c r="V961" s="17">
        <v>7.6375588426385588E-2</v>
      </c>
      <c r="W961" s="17">
        <v>9.48676401523674E-2</v>
      </c>
      <c r="X961" s="17">
        <v>4.3731479102321953E-2</v>
      </c>
      <c r="Y961" s="17">
        <v>0.21246139655734361</v>
      </c>
      <c r="AA961" s="17">
        <v>6.2376509085986867E-2</v>
      </c>
      <c r="AB961" s="17">
        <v>0.15010287621778029</v>
      </c>
      <c r="AC961" s="17">
        <v>0.16459336937151281</v>
      </c>
      <c r="AD961" s="17">
        <v>8.6391986731364556E-2</v>
      </c>
      <c r="AE961" s="17">
        <v>0.11252526287486871</v>
      </c>
      <c r="AF961" s="17">
        <v>0</v>
      </c>
      <c r="AG961" s="17">
        <v>0.20487112051879691</v>
      </c>
      <c r="AH961" s="17">
        <v>4.4216653141915849E-2</v>
      </c>
      <c r="AI961" s="17">
        <v>5.9227992391643433E-2</v>
      </c>
    </row>
    <row r="962" spans="2:35" ht="32" x14ac:dyDescent="0.2">
      <c r="B962" s="16" t="s">
        <v>341</v>
      </c>
      <c r="C962" s="17">
        <v>0.20664007913764429</v>
      </c>
      <c r="D962" s="17">
        <v>0.2134625721163777</v>
      </c>
      <c r="E962" s="17">
        <v>0.19928785372579819</v>
      </c>
      <c r="F962" s="17">
        <v>0.1752760451012782</v>
      </c>
      <c r="G962" s="17">
        <v>0.22501317552308639</v>
      </c>
      <c r="H962" s="17">
        <v>0.21038588252191659</v>
      </c>
      <c r="I962" s="17">
        <v>0.27321386714950852</v>
      </c>
      <c r="K962" s="17">
        <v>0.21445819719042181</v>
      </c>
      <c r="L962" s="17">
        <v>0.19511924180287971</v>
      </c>
      <c r="N962" s="17">
        <v>0.29886668149119627</v>
      </c>
      <c r="O962" s="17">
        <v>8.9081304516827012E-2</v>
      </c>
      <c r="P962" s="17">
        <v>0.2182380049420205</v>
      </c>
      <c r="Q962" s="17">
        <v>7.0664754691156142E-2</v>
      </c>
      <c r="R962" s="17">
        <v>0.23679769064682449</v>
      </c>
      <c r="S962" s="17">
        <v>0.1177610751245431</v>
      </c>
      <c r="T962" s="17">
        <v>0.24254138646534951</v>
      </c>
      <c r="U962" s="17">
        <v>0.17290880336375791</v>
      </c>
      <c r="V962" s="17">
        <v>0.23530997893834399</v>
      </c>
      <c r="W962" s="17">
        <v>0.20063439117432741</v>
      </c>
      <c r="X962" s="17">
        <v>0.26068510958529179</v>
      </c>
      <c r="Y962" s="17">
        <v>0.15324417085359349</v>
      </c>
      <c r="AA962" s="17">
        <v>0.21182614863387489</v>
      </c>
      <c r="AB962" s="17">
        <v>0.2060451372916357</v>
      </c>
      <c r="AC962" s="17">
        <v>0.2125790205510287</v>
      </c>
      <c r="AD962" s="17">
        <v>0.223699479543603</v>
      </c>
      <c r="AE962" s="17">
        <v>0.1982700828177055</v>
      </c>
      <c r="AF962" s="17">
        <v>0.32550901025845652</v>
      </c>
      <c r="AG962" s="17">
        <v>9.6078140233033155E-2</v>
      </c>
      <c r="AH962" s="17">
        <v>0.2759796994185772</v>
      </c>
      <c r="AI962" s="17">
        <v>0.2245959647802947</v>
      </c>
    </row>
    <row r="963" spans="2:35" ht="32" x14ac:dyDescent="0.2">
      <c r="B963" s="16" t="s">
        <v>342</v>
      </c>
      <c r="C963" s="17">
        <v>0.30183184687857578</v>
      </c>
      <c r="D963" s="17">
        <v>0.38084312149209859</v>
      </c>
      <c r="E963" s="17">
        <v>0.28210850563039158</v>
      </c>
      <c r="F963" s="17">
        <v>0.29467824059015502</v>
      </c>
      <c r="G963" s="17">
        <v>0.20668044420859791</v>
      </c>
      <c r="H963" s="17">
        <v>0.38110976050038092</v>
      </c>
      <c r="I963" s="17">
        <v>0.3112094136018973</v>
      </c>
      <c r="K963" s="17">
        <v>0.25780163593951899</v>
      </c>
      <c r="L963" s="17">
        <v>0.34551150859561058</v>
      </c>
      <c r="N963" s="17">
        <v>0.33270209947058438</v>
      </c>
      <c r="O963" s="17">
        <v>0.53464231599010437</v>
      </c>
      <c r="P963" s="17">
        <v>0.43185271883586268</v>
      </c>
      <c r="Q963" s="17">
        <v>0.20806717826323201</v>
      </c>
      <c r="R963" s="17">
        <v>0.37616089046915357</v>
      </c>
      <c r="S963" s="17">
        <v>0.27882034109469828</v>
      </c>
      <c r="T963" s="17">
        <v>0.35698731426333052</v>
      </c>
      <c r="U963" s="17">
        <v>0.24569924912342689</v>
      </c>
      <c r="V963" s="17">
        <v>0.23559234400495679</v>
      </c>
      <c r="W963" s="17">
        <v>0.33731259718368461</v>
      </c>
      <c r="X963" s="17">
        <v>0.3023056392732571</v>
      </c>
      <c r="Y963" s="17">
        <v>0.1116673818745211</v>
      </c>
      <c r="AA963" s="17">
        <v>0.47451262042024522</v>
      </c>
      <c r="AB963" s="17">
        <v>0.34010443330240681</v>
      </c>
      <c r="AC963" s="17">
        <v>0.21130869709870989</v>
      </c>
      <c r="AD963" s="17">
        <v>0.29573282435249781</v>
      </c>
      <c r="AE963" s="17">
        <v>0.25997438301737952</v>
      </c>
      <c r="AF963" s="17">
        <v>0.21761406923427629</v>
      </c>
      <c r="AG963" s="17">
        <v>0.22612237817267669</v>
      </c>
      <c r="AH963" s="17">
        <v>0.26799944161426792</v>
      </c>
      <c r="AI963" s="17">
        <v>0.33232166245538047</v>
      </c>
    </row>
    <row r="964" spans="2:35" ht="32" x14ac:dyDescent="0.2">
      <c r="B964" s="16" t="s">
        <v>343</v>
      </c>
      <c r="C964" s="17">
        <v>0.30040115284912572</v>
      </c>
      <c r="D964" s="17">
        <v>0.31170317363816508</v>
      </c>
      <c r="E964" s="17">
        <v>0.33752381808929482</v>
      </c>
      <c r="F964" s="17">
        <v>0.27552344974546622</v>
      </c>
      <c r="G964" s="17">
        <v>0.26392213427163091</v>
      </c>
      <c r="H964" s="17">
        <v>0.36153822975276378</v>
      </c>
      <c r="I964" s="17">
        <v>0.22391286154361059</v>
      </c>
      <c r="K964" s="17">
        <v>0.31171755999705741</v>
      </c>
      <c r="L964" s="17">
        <v>0.29109851439563328</v>
      </c>
      <c r="N964" s="17">
        <v>0.33988852524297719</v>
      </c>
      <c r="O964" s="17">
        <v>0.2763176995147868</v>
      </c>
      <c r="P964" s="17">
        <v>0.20497584512695241</v>
      </c>
      <c r="Q964" s="17">
        <v>0.42406069263492402</v>
      </c>
      <c r="R964" s="17">
        <v>0.18499873605288131</v>
      </c>
      <c r="S964" s="17">
        <v>0.31966861378663702</v>
      </c>
      <c r="T964" s="17">
        <v>0.13543608280489031</v>
      </c>
      <c r="U964" s="17">
        <v>0.34903092497978672</v>
      </c>
      <c r="V964" s="17">
        <v>0.30215372804453389</v>
      </c>
      <c r="W964" s="17">
        <v>0.37183729219295991</v>
      </c>
      <c r="X964" s="17">
        <v>0.29655303087935442</v>
      </c>
      <c r="Y964" s="17">
        <v>0.41598752677978368</v>
      </c>
      <c r="AA964" s="17">
        <v>0.42979677118166548</v>
      </c>
      <c r="AB964" s="17">
        <v>0.29536615263415161</v>
      </c>
      <c r="AC964" s="17">
        <v>0.42242221327747931</v>
      </c>
      <c r="AD964" s="17">
        <v>0.21533432484830831</v>
      </c>
      <c r="AE964" s="17">
        <v>0.26645842812791309</v>
      </c>
      <c r="AF964" s="17">
        <v>0.33542078955681232</v>
      </c>
      <c r="AG964" s="17">
        <v>0.26189625159122237</v>
      </c>
      <c r="AH964" s="17">
        <v>0.31364215778615612</v>
      </c>
      <c r="AI964" s="17">
        <v>0.32072611888009278</v>
      </c>
    </row>
    <row r="965" spans="2:35" ht="32" x14ac:dyDescent="0.2">
      <c r="B965" s="16" t="s">
        <v>344</v>
      </c>
      <c r="C965" s="17">
        <v>0.23995378392485031</v>
      </c>
      <c r="D965" s="17">
        <v>0.19597395035722501</v>
      </c>
      <c r="E965" s="17">
        <v>0.22976809444539989</v>
      </c>
      <c r="F965" s="17">
        <v>0.2117035737583729</v>
      </c>
      <c r="G965" s="17">
        <v>0.24028040204677481</v>
      </c>
      <c r="H965" s="17">
        <v>0.33479599961927692</v>
      </c>
      <c r="I965" s="17">
        <v>0.31559478761958831</v>
      </c>
      <c r="K965" s="17">
        <v>0.27143416327747327</v>
      </c>
      <c r="L965" s="17">
        <v>0.2110435574969228</v>
      </c>
      <c r="N965" s="17">
        <v>0.418669499995656</v>
      </c>
      <c r="O965" s="17">
        <v>9.9895292514798187E-2</v>
      </c>
      <c r="P965" s="17">
        <v>7.1682111101378523E-2</v>
      </c>
      <c r="Q965" s="17">
        <v>0.28868512625083609</v>
      </c>
      <c r="R965" s="17">
        <v>0.10914359057640401</v>
      </c>
      <c r="S965" s="17">
        <v>0.31733073930662298</v>
      </c>
      <c r="T965" s="17">
        <v>0.19588239886508391</v>
      </c>
      <c r="U965" s="17">
        <v>0.29545430404598128</v>
      </c>
      <c r="V965" s="17">
        <v>0.21811983711155711</v>
      </c>
      <c r="W965" s="17">
        <v>0.2607498944960483</v>
      </c>
      <c r="X965" s="17">
        <v>0.2156362801426045</v>
      </c>
      <c r="Y965" s="17">
        <v>0.31319841990673442</v>
      </c>
      <c r="AA965" s="17">
        <v>0.20918069235179679</v>
      </c>
      <c r="AB965" s="17">
        <v>0.35119881542373432</v>
      </c>
      <c r="AC965" s="17">
        <v>0.25098142198841411</v>
      </c>
      <c r="AD965" s="17">
        <v>0.15262645546557779</v>
      </c>
      <c r="AE965" s="17">
        <v>0.2102442070253322</v>
      </c>
      <c r="AF965" s="17">
        <v>0.2075310613175721</v>
      </c>
      <c r="AG965" s="17">
        <v>0.31267655024618302</v>
      </c>
      <c r="AH965" s="17">
        <v>0.22058945615336331</v>
      </c>
      <c r="AI965" s="17">
        <v>0</v>
      </c>
    </row>
    <row r="966" spans="2:35" ht="32" x14ac:dyDescent="0.2">
      <c r="B966" s="16" t="s">
        <v>345</v>
      </c>
      <c r="C966" s="17">
        <v>0.1923651164973682</v>
      </c>
      <c r="D966" s="17">
        <v>0.22678038822310939</v>
      </c>
      <c r="E966" s="17">
        <v>0.1983015231939087</v>
      </c>
      <c r="F966" s="17">
        <v>0.19720847136294581</v>
      </c>
      <c r="G966" s="17">
        <v>0.14753213099024981</v>
      </c>
      <c r="H966" s="17">
        <v>0.20578855190072279</v>
      </c>
      <c r="I966" s="17">
        <v>0.16005118145360539</v>
      </c>
      <c r="K966" s="17">
        <v>0.2157254448680524</v>
      </c>
      <c r="L966" s="17">
        <v>0.17098479963469909</v>
      </c>
      <c r="N966" s="17">
        <v>0.19603218633354161</v>
      </c>
      <c r="O966" s="17">
        <v>0.19086496395640579</v>
      </c>
      <c r="P966" s="17">
        <v>0.13899935491848511</v>
      </c>
      <c r="Q966" s="17">
        <v>0.20082880323347321</v>
      </c>
      <c r="R966" s="17">
        <v>0.1071125787319904</v>
      </c>
      <c r="S966" s="17">
        <v>0.32772514015558329</v>
      </c>
      <c r="T966" s="17">
        <v>0.1685018927195143</v>
      </c>
      <c r="U966" s="17">
        <v>0.12241045657765399</v>
      </c>
      <c r="V966" s="17">
        <v>0.1803189524265259</v>
      </c>
      <c r="W966" s="17">
        <v>0.2744859816290714</v>
      </c>
      <c r="X966" s="17">
        <v>0.21405117438328211</v>
      </c>
      <c r="Y966" s="17">
        <v>0.21743271048643339</v>
      </c>
      <c r="AA966" s="17">
        <v>0.27125655642006141</v>
      </c>
      <c r="AB966" s="17">
        <v>0.2573582939026684</v>
      </c>
      <c r="AC966" s="17">
        <v>0.21011103964583519</v>
      </c>
      <c r="AD966" s="17">
        <v>0.235206110821714</v>
      </c>
      <c r="AE966" s="17">
        <v>0.1099826307340192</v>
      </c>
      <c r="AF966" s="17">
        <v>0.1078809124609328</v>
      </c>
      <c r="AG966" s="17">
        <v>0.23055637784474581</v>
      </c>
      <c r="AH966" s="17">
        <v>9.0402318462695849E-2</v>
      </c>
      <c r="AI966" s="17">
        <v>5.3260542815149997E-2</v>
      </c>
    </row>
    <row r="967" spans="2:35" ht="32" x14ac:dyDescent="0.2">
      <c r="B967" s="16" t="s">
        <v>346</v>
      </c>
      <c r="C967" s="17">
        <v>0.20917603577679261</v>
      </c>
      <c r="D967" s="17">
        <v>0.1575910995607295</v>
      </c>
      <c r="E967" s="17">
        <v>0.1889922907887869</v>
      </c>
      <c r="F967" s="17">
        <v>0.25101077205476702</v>
      </c>
      <c r="G967" s="17">
        <v>0.1839823176935238</v>
      </c>
      <c r="H967" s="17">
        <v>0.1853851744192988</v>
      </c>
      <c r="I967" s="17">
        <v>0.32216350502354452</v>
      </c>
      <c r="K967" s="17">
        <v>0.19801873676954759</v>
      </c>
      <c r="L967" s="17">
        <v>0.21583042650613449</v>
      </c>
      <c r="N967" s="17">
        <v>0.1258407130372815</v>
      </c>
      <c r="O967" s="17">
        <v>0.3710779848287632</v>
      </c>
      <c r="P967" s="17">
        <v>0.22879623088275711</v>
      </c>
      <c r="Q967" s="17">
        <v>0.14031287356562691</v>
      </c>
      <c r="R967" s="17">
        <v>0.16541047036392301</v>
      </c>
      <c r="S967" s="17">
        <v>0.25120604864887031</v>
      </c>
      <c r="T967" s="17">
        <v>0.2473888626888836</v>
      </c>
      <c r="U967" s="17">
        <v>0.22498239436786391</v>
      </c>
      <c r="V967" s="17">
        <v>0.1756645274674711</v>
      </c>
      <c r="W967" s="17">
        <v>0.23125834903339901</v>
      </c>
      <c r="X967" s="17">
        <v>0.1763748792978995</v>
      </c>
      <c r="Y967" s="17">
        <v>0.31110088847090639</v>
      </c>
      <c r="AA967" s="17">
        <v>0.18050773859510441</v>
      </c>
      <c r="AB967" s="17">
        <v>0.19434651920626789</v>
      </c>
      <c r="AC967" s="17">
        <v>0.24492602469840341</v>
      </c>
      <c r="AD967" s="17">
        <v>0.15453607060849911</v>
      </c>
      <c r="AE967" s="17">
        <v>0.19136333401412131</v>
      </c>
      <c r="AF967" s="17">
        <v>0.1074519459731415</v>
      </c>
      <c r="AG967" s="17">
        <v>0.23142752189554969</v>
      </c>
      <c r="AH967" s="17">
        <v>0.41089589781102981</v>
      </c>
      <c r="AI967" s="17">
        <v>0.28208789037906712</v>
      </c>
    </row>
    <row r="968" spans="2:35" ht="32" x14ac:dyDescent="0.2">
      <c r="B968" s="16" t="s">
        <v>347</v>
      </c>
      <c r="C968" s="17">
        <v>0.2551986156275497</v>
      </c>
      <c r="D968" s="17">
        <v>0.36399188803501792</v>
      </c>
      <c r="E968" s="17">
        <v>0.19027814718200289</v>
      </c>
      <c r="F968" s="17">
        <v>0.25214469101556108</v>
      </c>
      <c r="G968" s="17">
        <v>0.27463577160748209</v>
      </c>
      <c r="H968" s="17">
        <v>0.25802429757511047</v>
      </c>
      <c r="I968" s="17">
        <v>0.22661129195693369</v>
      </c>
      <c r="K968" s="17">
        <v>0.23852685691737641</v>
      </c>
      <c r="L968" s="17">
        <v>0.2673653990610515</v>
      </c>
      <c r="N968" s="17">
        <v>0.23067630157321539</v>
      </c>
      <c r="O968" s="17">
        <v>0.44556101147327742</v>
      </c>
      <c r="P968" s="17">
        <v>6.8315562407218033E-2</v>
      </c>
      <c r="Q968" s="17">
        <v>0.34694043533665581</v>
      </c>
      <c r="R968" s="17">
        <v>0.28715691329996501</v>
      </c>
      <c r="S968" s="17">
        <v>0.15731131726834219</v>
      </c>
      <c r="T968" s="17">
        <v>0.22969090761856439</v>
      </c>
      <c r="U968" s="17">
        <v>0.25283637401904069</v>
      </c>
      <c r="V968" s="17">
        <v>0.21114684157464</v>
      </c>
      <c r="W968" s="17">
        <v>0.25251090198256432</v>
      </c>
      <c r="X968" s="17">
        <v>0.3895107632704336</v>
      </c>
      <c r="Y968" s="17">
        <v>0.32269829243960968</v>
      </c>
      <c r="AA968" s="17">
        <v>0.29611362807216102</v>
      </c>
      <c r="AB968" s="17">
        <v>0.20574929985300419</v>
      </c>
      <c r="AC968" s="17">
        <v>0.2458829507096065</v>
      </c>
      <c r="AD968" s="17">
        <v>0.1893557729439436</v>
      </c>
      <c r="AE968" s="17">
        <v>0.32023819434055961</v>
      </c>
      <c r="AF968" s="17">
        <v>0.23517044559403341</v>
      </c>
      <c r="AG968" s="17">
        <v>0.18506360697617191</v>
      </c>
      <c r="AH968" s="17">
        <v>0.36741520796307908</v>
      </c>
      <c r="AI968" s="17">
        <v>0.32168261957345018</v>
      </c>
    </row>
    <row r="969" spans="2:35" ht="16" x14ac:dyDescent="0.2">
      <c r="B969" s="16" t="s">
        <v>348</v>
      </c>
      <c r="C969" s="17">
        <v>0.2238305218661058</v>
      </c>
      <c r="D969" s="17">
        <v>0.21475247970262579</v>
      </c>
      <c r="E969" s="17">
        <v>0.197245300903992</v>
      </c>
      <c r="F969" s="17">
        <v>0.25838020603562889</v>
      </c>
      <c r="G969" s="17">
        <v>0.24148313761235521</v>
      </c>
      <c r="H969" s="17">
        <v>0.24789927039733661</v>
      </c>
      <c r="I969" s="17">
        <v>0.15611375091211679</v>
      </c>
      <c r="K969" s="17">
        <v>0.2437310216369146</v>
      </c>
      <c r="L969" s="17">
        <v>0.20592192015594329</v>
      </c>
      <c r="N969" s="17">
        <v>7.8346017141168775E-2</v>
      </c>
      <c r="O969" s="17">
        <v>0.27081402292985218</v>
      </c>
      <c r="P969" s="17">
        <v>0.20501419065970111</v>
      </c>
      <c r="Q969" s="17">
        <v>0.34661418238417008</v>
      </c>
      <c r="R969" s="17">
        <v>0.26454853196809353</v>
      </c>
      <c r="S969" s="17">
        <v>0.15940886311687719</v>
      </c>
      <c r="T969" s="17">
        <v>0.2751693184825974</v>
      </c>
      <c r="U969" s="17">
        <v>0.20052293775516641</v>
      </c>
      <c r="V969" s="17">
        <v>0.23831368806965281</v>
      </c>
      <c r="W969" s="17">
        <v>0.21208446782571341</v>
      </c>
      <c r="X969" s="17">
        <v>9.0274483461969854E-2</v>
      </c>
      <c r="Y969" s="17">
        <v>0.43260455807445353</v>
      </c>
      <c r="AA969" s="17">
        <v>0.1821242428539194</v>
      </c>
      <c r="AB969" s="17">
        <v>0.16422236389333381</v>
      </c>
      <c r="AC969" s="17">
        <v>0.24291650287056871</v>
      </c>
      <c r="AD969" s="17">
        <v>0.32414222329850068</v>
      </c>
      <c r="AE969" s="17">
        <v>0.19797725371190009</v>
      </c>
      <c r="AF969" s="17">
        <v>0</v>
      </c>
      <c r="AG969" s="17">
        <v>0.34694918488057019</v>
      </c>
      <c r="AH969" s="17">
        <v>0.22949449632506591</v>
      </c>
      <c r="AI969" s="17">
        <v>0.3325478024242034</v>
      </c>
    </row>
    <row r="970" spans="2:35" ht="16" x14ac:dyDescent="0.2">
      <c r="B970" s="16" t="s">
        <v>177</v>
      </c>
      <c r="C970" s="17">
        <v>1.9256035229951531E-2</v>
      </c>
      <c r="D970" s="17">
        <v>0</v>
      </c>
      <c r="E970" s="17">
        <v>1.065747068268595E-2</v>
      </c>
      <c r="F970" s="17">
        <v>1.1525580572114559E-2</v>
      </c>
      <c r="G970" s="17">
        <v>1.7710694450689689E-2</v>
      </c>
      <c r="H970" s="17">
        <v>0.1022756770730848</v>
      </c>
      <c r="I970" s="17">
        <v>0</v>
      </c>
      <c r="K970" s="17">
        <v>1.1674549485128451E-2</v>
      </c>
      <c r="L970" s="17">
        <v>2.6610656408208051E-2</v>
      </c>
      <c r="N970" s="17">
        <v>0</v>
      </c>
      <c r="O970" s="17">
        <v>0</v>
      </c>
      <c r="P970" s="17">
        <v>0</v>
      </c>
      <c r="Q970" s="17">
        <v>0</v>
      </c>
      <c r="R970" s="17">
        <v>6.5479704407942152E-2</v>
      </c>
      <c r="S970" s="17">
        <v>0</v>
      </c>
      <c r="T970" s="17">
        <v>3.3186860871451403E-2</v>
      </c>
      <c r="U970" s="17">
        <v>5.05595636279636E-2</v>
      </c>
      <c r="V970" s="17">
        <v>0</v>
      </c>
      <c r="W970" s="17">
        <v>0</v>
      </c>
      <c r="X970" s="17">
        <v>4.4166551288722877E-2</v>
      </c>
      <c r="Y970" s="17">
        <v>0</v>
      </c>
      <c r="AA970" s="17">
        <v>0</v>
      </c>
      <c r="AB970" s="17">
        <v>2.0719145032013449E-2</v>
      </c>
      <c r="AC970" s="17">
        <v>8.3191218850963825E-2</v>
      </c>
      <c r="AD970" s="17">
        <v>0</v>
      </c>
      <c r="AE970" s="17">
        <v>2.545771376575565E-2</v>
      </c>
      <c r="AF970" s="17">
        <v>0</v>
      </c>
      <c r="AG970" s="17">
        <v>0</v>
      </c>
      <c r="AH970" s="17">
        <v>4.354579176033662E-2</v>
      </c>
      <c r="AI970" s="17">
        <v>0</v>
      </c>
    </row>
    <row r="971" spans="2:35" ht="16" x14ac:dyDescent="0.2">
      <c r="B971" s="16" t="s">
        <v>75</v>
      </c>
      <c r="C971" s="17">
        <v>1.4636220007872401E-2</v>
      </c>
      <c r="D971" s="17">
        <v>1.71768647713849E-2</v>
      </c>
      <c r="E971" s="17">
        <v>1.085870392745868E-2</v>
      </c>
      <c r="F971" s="17">
        <v>3.7207956515870347E-2</v>
      </c>
      <c r="G971" s="17">
        <v>0</v>
      </c>
      <c r="H971" s="17">
        <v>0</v>
      </c>
      <c r="I971" s="17">
        <v>0</v>
      </c>
      <c r="K971" s="17">
        <v>1.135340109391186E-2</v>
      </c>
      <c r="L971" s="17">
        <v>1.785285989009186E-2</v>
      </c>
      <c r="N971" s="17">
        <v>4.1871137231676139E-2</v>
      </c>
      <c r="O971" s="17">
        <v>0</v>
      </c>
      <c r="P971" s="17">
        <v>6.7317243817106562E-2</v>
      </c>
      <c r="Q971" s="17">
        <v>0</v>
      </c>
      <c r="R971" s="17">
        <v>2.2207999016325149E-2</v>
      </c>
      <c r="S971" s="17">
        <v>0</v>
      </c>
      <c r="T971" s="17">
        <v>0</v>
      </c>
      <c r="U971" s="17">
        <v>0</v>
      </c>
      <c r="V971" s="17">
        <v>0</v>
      </c>
      <c r="W971" s="17">
        <v>1.9617804737470532E-2</v>
      </c>
      <c r="X971" s="17">
        <v>4.7584307012166392E-2</v>
      </c>
      <c r="Y971" s="17">
        <v>0</v>
      </c>
      <c r="AA971" s="17">
        <v>0</v>
      </c>
      <c r="AB971" s="17">
        <v>0</v>
      </c>
      <c r="AC971" s="17">
        <v>0</v>
      </c>
      <c r="AD971" s="17">
        <v>2.2953904196442498E-2</v>
      </c>
      <c r="AE971" s="17">
        <v>2.4944946011264669E-2</v>
      </c>
      <c r="AF971" s="17">
        <v>0.1175300738258957</v>
      </c>
      <c r="AG971" s="17">
        <v>2.9629683661953541E-2</v>
      </c>
      <c r="AH971" s="17">
        <v>0</v>
      </c>
      <c r="AI971" s="17">
        <v>0</v>
      </c>
    </row>
    <row r="973" spans="2:35" ht="32" x14ac:dyDescent="0.2">
      <c r="B973" s="14" t="s">
        <v>349</v>
      </c>
    </row>
    <row r="974" spans="2:35" ht="32" x14ac:dyDescent="0.2">
      <c r="B974" s="15" t="s">
        <v>25</v>
      </c>
    </row>
    <row r="975" spans="2:35" ht="32" x14ac:dyDescent="0.2">
      <c r="B975" s="16" t="s">
        <v>350</v>
      </c>
      <c r="C975" s="17">
        <v>0.44382225698391597</v>
      </c>
      <c r="D975" s="17">
        <v>0.32536929590003871</v>
      </c>
      <c r="E975" s="17">
        <v>0.32950579646706712</v>
      </c>
      <c r="F975" s="17">
        <v>0.39691800057251919</v>
      </c>
      <c r="G975" s="17">
        <v>0.42123963215270388</v>
      </c>
      <c r="H975" s="17">
        <v>0.5462660988201733</v>
      </c>
      <c r="I975" s="17">
        <v>0.56774453905672617</v>
      </c>
      <c r="K975" s="17">
        <v>0.44949149056100268</v>
      </c>
      <c r="L975" s="17">
        <v>0.43508308130359241</v>
      </c>
      <c r="N975" s="17">
        <v>0.46545041506434032</v>
      </c>
      <c r="O975" s="17">
        <v>0.44677588302392479</v>
      </c>
      <c r="P975" s="17">
        <v>0.45246002467402902</v>
      </c>
      <c r="Q975" s="17">
        <v>0.37591423210701519</v>
      </c>
      <c r="R975" s="17">
        <v>0.44073962365608538</v>
      </c>
      <c r="S975" s="17">
        <v>0.46806919374750261</v>
      </c>
      <c r="T975" s="17">
        <v>0.42646282218144022</v>
      </c>
      <c r="U975" s="17">
        <v>0.45816848963366152</v>
      </c>
      <c r="V975" s="17">
        <v>0.38513417397147681</v>
      </c>
      <c r="W975" s="17">
        <v>0.49207761336846062</v>
      </c>
      <c r="X975" s="17">
        <v>0.38610928968924829</v>
      </c>
      <c r="Y975" s="17">
        <v>0.49822002147154898</v>
      </c>
      <c r="AA975" s="17">
        <v>0.52139004653677723</v>
      </c>
      <c r="AB975" s="17">
        <v>0.41133005287074098</v>
      </c>
      <c r="AC975" s="17">
        <v>0.51631681061564849</v>
      </c>
      <c r="AD975" s="17">
        <v>0.38355376276787928</v>
      </c>
      <c r="AE975" s="17">
        <v>0.46526742404726701</v>
      </c>
      <c r="AF975" s="17">
        <v>0.4959406534786141</v>
      </c>
      <c r="AG975" s="17">
        <v>0.36109546802783099</v>
      </c>
      <c r="AH975" s="17">
        <v>0.40594882893480161</v>
      </c>
      <c r="AI975" s="17">
        <v>0.40851563086981613</v>
      </c>
    </row>
    <row r="976" spans="2:35" ht="32" x14ac:dyDescent="0.2">
      <c r="B976" s="16" t="s">
        <v>351</v>
      </c>
      <c r="C976" s="17">
        <v>0.26249029216438918</v>
      </c>
      <c r="D976" s="17">
        <v>0.27740867226827798</v>
      </c>
      <c r="E976" s="17">
        <v>0.3544060262554829</v>
      </c>
      <c r="F976" s="17">
        <v>0.29296627907810091</v>
      </c>
      <c r="G976" s="17">
        <v>0.1813427096286811</v>
      </c>
      <c r="H976" s="17">
        <v>0.25477896215992529</v>
      </c>
      <c r="I976" s="17">
        <v>0.2401522702489266</v>
      </c>
      <c r="K976" s="17">
        <v>0.28980804499863899</v>
      </c>
      <c r="L976" s="17">
        <v>0.23507440510693989</v>
      </c>
      <c r="N976" s="17">
        <v>0.23697511731033291</v>
      </c>
      <c r="O976" s="17">
        <v>0.32444358046685651</v>
      </c>
      <c r="P976" s="17">
        <v>0.29181907958412151</v>
      </c>
      <c r="Q976" s="17">
        <v>0.15906082471364369</v>
      </c>
      <c r="R976" s="17">
        <v>0.23390222382017969</v>
      </c>
      <c r="S976" s="17">
        <v>0.2235722082784187</v>
      </c>
      <c r="T976" s="17">
        <v>0.29948881664482457</v>
      </c>
      <c r="U976" s="17">
        <v>0.26303319717933499</v>
      </c>
      <c r="V976" s="17">
        <v>0.28693652889849119</v>
      </c>
      <c r="W976" s="17">
        <v>0.29950425692952731</v>
      </c>
      <c r="X976" s="17">
        <v>0.2485626166958021</v>
      </c>
      <c r="Y976" s="17">
        <v>0.26162134284335842</v>
      </c>
      <c r="AA976" s="17">
        <v>0.28155799023306738</v>
      </c>
      <c r="AB976" s="17">
        <v>0.27556712646223552</v>
      </c>
      <c r="AC976" s="17">
        <v>0.28122671605512878</v>
      </c>
      <c r="AD976" s="17">
        <v>0.31753803946513748</v>
      </c>
      <c r="AE976" s="17">
        <v>0.22330885976644871</v>
      </c>
      <c r="AF976" s="17">
        <v>0.28947141373937207</v>
      </c>
      <c r="AG976" s="17">
        <v>0.22153191918092091</v>
      </c>
      <c r="AH976" s="17">
        <v>0.20120400256041579</v>
      </c>
      <c r="AI976" s="17">
        <v>0.30609978621966899</v>
      </c>
    </row>
    <row r="977" spans="2:35" ht="32" x14ac:dyDescent="0.2">
      <c r="B977" s="16" t="s">
        <v>352</v>
      </c>
      <c r="C977" s="17">
        <v>0.33340007310285669</v>
      </c>
      <c r="D977" s="17">
        <v>0.38459349917395308</v>
      </c>
      <c r="E977" s="17">
        <v>0.36580378332397567</v>
      </c>
      <c r="F977" s="17">
        <v>0.38536274114759528</v>
      </c>
      <c r="G977" s="17">
        <v>0.27599203916958709</v>
      </c>
      <c r="H977" s="17">
        <v>0.29800005584666223</v>
      </c>
      <c r="I977" s="17">
        <v>0.31447466450370981</v>
      </c>
      <c r="K977" s="17">
        <v>0.34007214717583872</v>
      </c>
      <c r="L977" s="17">
        <v>0.32652493877350119</v>
      </c>
      <c r="N977" s="17">
        <v>0.29513404357343082</v>
      </c>
      <c r="O977" s="17">
        <v>0.3777001019393208</v>
      </c>
      <c r="P977" s="17">
        <v>0.25280281153737849</v>
      </c>
      <c r="Q977" s="17">
        <v>0.39121011930760929</v>
      </c>
      <c r="R977" s="17">
        <v>0.37972504969568699</v>
      </c>
      <c r="S977" s="17">
        <v>0.32466249636095618</v>
      </c>
      <c r="T977" s="17">
        <v>0.33437756723945899</v>
      </c>
      <c r="U977" s="17">
        <v>0.26932487017829082</v>
      </c>
      <c r="V977" s="17">
        <v>0.40621303328679231</v>
      </c>
      <c r="W977" s="17">
        <v>0.30281973872687612</v>
      </c>
      <c r="X977" s="17">
        <v>0.30374065962437707</v>
      </c>
      <c r="Y977" s="17">
        <v>0.33905653751037251</v>
      </c>
      <c r="AA977" s="17">
        <v>0.30749802379868879</v>
      </c>
      <c r="AB977" s="17">
        <v>0.37016572872090719</v>
      </c>
      <c r="AC977" s="17">
        <v>0.2735714476697737</v>
      </c>
      <c r="AD977" s="17">
        <v>0.39526428325848978</v>
      </c>
      <c r="AE977" s="17">
        <v>0.31388186803730023</v>
      </c>
      <c r="AF977" s="17">
        <v>0.38516381043097547</v>
      </c>
      <c r="AG977" s="17">
        <v>0.30382898376510498</v>
      </c>
      <c r="AH977" s="17">
        <v>0.31988425072101911</v>
      </c>
      <c r="AI977" s="17">
        <v>0.32764131227602772</v>
      </c>
    </row>
    <row r="978" spans="2:35" ht="32" x14ac:dyDescent="0.2">
      <c r="B978" s="16" t="s">
        <v>353</v>
      </c>
      <c r="C978" s="17">
        <v>0.19429538659209011</v>
      </c>
      <c r="D978" s="17">
        <v>0.22583569342825399</v>
      </c>
      <c r="E978" s="17">
        <v>0.1977136280036898</v>
      </c>
      <c r="F978" s="17">
        <v>0.230191934510243</v>
      </c>
      <c r="G978" s="17">
        <v>0.18960415186675489</v>
      </c>
      <c r="H978" s="17">
        <v>0.18794854398940991</v>
      </c>
      <c r="I978" s="17">
        <v>0.15858559905193589</v>
      </c>
      <c r="K978" s="17">
        <v>0.20335993999865579</v>
      </c>
      <c r="L978" s="17">
        <v>0.18385447521291659</v>
      </c>
      <c r="N978" s="17">
        <v>0.2184969701182761</v>
      </c>
      <c r="O978" s="17">
        <v>0.1724743773076087</v>
      </c>
      <c r="P978" s="17">
        <v>0.157609981093838</v>
      </c>
      <c r="Q978" s="17">
        <v>0.2048604874703672</v>
      </c>
      <c r="R978" s="17">
        <v>0.25903240748000628</v>
      </c>
      <c r="S978" s="17">
        <v>0.1808536367918217</v>
      </c>
      <c r="T978" s="17">
        <v>0.18775554856406701</v>
      </c>
      <c r="U978" s="17">
        <v>0.18146367684453871</v>
      </c>
      <c r="V978" s="17">
        <v>0.22699073967099059</v>
      </c>
      <c r="W978" s="17">
        <v>0.1689869720918796</v>
      </c>
      <c r="X978" s="17">
        <v>0.15421037816948921</v>
      </c>
      <c r="Y978" s="17">
        <v>0.16067119738952709</v>
      </c>
      <c r="AA978" s="17">
        <v>0.16689414759124779</v>
      </c>
      <c r="AB978" s="17">
        <v>0.23595611156797219</v>
      </c>
      <c r="AC978" s="17">
        <v>0.15815687296808581</v>
      </c>
      <c r="AD978" s="17">
        <v>0.2142077733653982</v>
      </c>
      <c r="AE978" s="17">
        <v>0.19021517585366551</v>
      </c>
      <c r="AF978" s="17">
        <v>0.2955807976697481</v>
      </c>
      <c r="AG978" s="17">
        <v>0.12853517529860631</v>
      </c>
      <c r="AH978" s="17">
        <v>0.1608267703827001</v>
      </c>
      <c r="AI978" s="17">
        <v>0.20769524048905241</v>
      </c>
    </row>
    <row r="979" spans="2:35" ht="32" x14ac:dyDescent="0.2">
      <c r="B979" s="16" t="s">
        <v>354</v>
      </c>
      <c r="C979" s="17">
        <v>0.19034846999057431</v>
      </c>
      <c r="D979" s="17">
        <v>0.22695473637062141</v>
      </c>
      <c r="E979" s="17">
        <v>0.27697413894980372</v>
      </c>
      <c r="F979" s="17">
        <v>0.20188525983522679</v>
      </c>
      <c r="G979" s="17">
        <v>0.1541659510919485</v>
      </c>
      <c r="H979" s="17">
        <v>0.19576404489483271</v>
      </c>
      <c r="I979" s="17">
        <v>0.1296166590768241</v>
      </c>
      <c r="K979" s="17">
        <v>0.20445092830350359</v>
      </c>
      <c r="L979" s="17">
        <v>0.17369212748702739</v>
      </c>
      <c r="N979" s="17">
        <v>0.15575644309931011</v>
      </c>
      <c r="O979" s="17">
        <v>0.24100157981490969</v>
      </c>
      <c r="P979" s="17">
        <v>0.14788823579720689</v>
      </c>
      <c r="Q979" s="17">
        <v>0.1968623827427298</v>
      </c>
      <c r="R979" s="17">
        <v>0.2410324069934463</v>
      </c>
      <c r="S979" s="17">
        <v>0.16854709363703291</v>
      </c>
      <c r="T979" s="17">
        <v>0.15361141495682759</v>
      </c>
      <c r="U979" s="17">
        <v>0.24080646111452789</v>
      </c>
      <c r="V979" s="17">
        <v>0.25058688102785459</v>
      </c>
      <c r="W979" s="17">
        <v>0.1814000206032482</v>
      </c>
      <c r="X979" s="17">
        <v>8.1928912570268353E-2</v>
      </c>
      <c r="Y979" s="17">
        <v>0.18513192643042109</v>
      </c>
      <c r="AA979" s="17">
        <v>0.14816953270616751</v>
      </c>
      <c r="AB979" s="17">
        <v>0.20836500093176369</v>
      </c>
      <c r="AC979" s="17">
        <v>0.13996400206473161</v>
      </c>
      <c r="AD979" s="17">
        <v>0.29176038005710092</v>
      </c>
      <c r="AE979" s="17">
        <v>0.16649948094843939</v>
      </c>
      <c r="AF979" s="17">
        <v>0.2455399639155951</v>
      </c>
      <c r="AG979" s="17">
        <v>0.19916379405492779</v>
      </c>
      <c r="AH979" s="17">
        <v>0.1701201947956428</v>
      </c>
      <c r="AI979" s="17">
        <v>0.16936946385592971</v>
      </c>
    </row>
    <row r="980" spans="2:35" ht="32" x14ac:dyDescent="0.2">
      <c r="B980" s="16" t="s">
        <v>355</v>
      </c>
      <c r="C980" s="17">
        <v>0.20662828871536429</v>
      </c>
      <c r="D980" s="17">
        <v>0.20080967827570531</v>
      </c>
      <c r="E980" s="17">
        <v>0.21541327837514729</v>
      </c>
      <c r="F980" s="17">
        <v>0.1956874936431213</v>
      </c>
      <c r="G980" s="17">
        <v>0.19092153897422159</v>
      </c>
      <c r="H980" s="17">
        <v>0.2026863923750413</v>
      </c>
      <c r="I980" s="17">
        <v>0.22528268901416321</v>
      </c>
      <c r="K980" s="17">
        <v>0.2144682678763675</v>
      </c>
      <c r="L980" s="17">
        <v>0.1988204348329905</v>
      </c>
      <c r="N980" s="17">
        <v>0.17440059208724271</v>
      </c>
      <c r="O980" s="17">
        <v>0.14444290870177909</v>
      </c>
      <c r="P980" s="17">
        <v>0.26441285493689182</v>
      </c>
      <c r="Q980" s="17">
        <v>0.25773178665398838</v>
      </c>
      <c r="R980" s="17">
        <v>0.22046918565290469</v>
      </c>
      <c r="S980" s="17">
        <v>0.19664263014679439</v>
      </c>
      <c r="T980" s="17">
        <v>0.2154149421915017</v>
      </c>
      <c r="U980" s="17">
        <v>0.18683163274826259</v>
      </c>
      <c r="V980" s="17">
        <v>0.21737256005391789</v>
      </c>
      <c r="W980" s="17">
        <v>0.2099753847609995</v>
      </c>
      <c r="X980" s="17">
        <v>0.20472927512041009</v>
      </c>
      <c r="Y980" s="17">
        <v>0.19488604253727751</v>
      </c>
      <c r="AA980" s="17">
        <v>0.2194008552275096</v>
      </c>
      <c r="AB980" s="17">
        <v>0.20287807160077009</v>
      </c>
      <c r="AC980" s="17">
        <v>0.20857045424579579</v>
      </c>
      <c r="AD980" s="17">
        <v>0.18033186314753591</v>
      </c>
      <c r="AE980" s="17">
        <v>0.2148024841569913</v>
      </c>
      <c r="AF980" s="17">
        <v>0.28650983684058878</v>
      </c>
      <c r="AG980" s="17">
        <v>0.160651309929811</v>
      </c>
      <c r="AH980" s="17">
        <v>0.1650687213473839</v>
      </c>
      <c r="AI980" s="17">
        <v>0.26952104240020891</v>
      </c>
    </row>
    <row r="981" spans="2:35" ht="32" x14ac:dyDescent="0.2">
      <c r="B981" s="16" t="s">
        <v>356</v>
      </c>
      <c r="C981" s="17">
        <v>7.6372653601059867E-2</v>
      </c>
      <c r="D981" s="17">
        <v>9.556362138501967E-2</v>
      </c>
      <c r="E981" s="17">
        <v>0.13692115259496129</v>
      </c>
      <c r="F981" s="17">
        <v>7.3344212997640559E-2</v>
      </c>
      <c r="G981" s="17">
        <v>8.9821072492328929E-2</v>
      </c>
      <c r="H981" s="17">
        <v>3.1407585730280997E-2</v>
      </c>
      <c r="I981" s="17">
        <v>4.6634470747428651E-2</v>
      </c>
      <c r="K981" s="17">
        <v>7.2119327352212076E-2</v>
      </c>
      <c r="L981" s="17">
        <v>8.1309723047528593E-2</v>
      </c>
      <c r="N981" s="17">
        <v>8.6737840052412404E-2</v>
      </c>
      <c r="O981" s="17">
        <v>1.8843977340070778E-2</v>
      </c>
      <c r="P981" s="17">
        <v>8.4524272299868253E-2</v>
      </c>
      <c r="Q981" s="17">
        <v>7.1764986549350818E-2</v>
      </c>
      <c r="R981" s="17">
        <v>6.6297150340701924E-2</v>
      </c>
      <c r="S981" s="17">
        <v>5.8304503657716091E-2</v>
      </c>
      <c r="T981" s="17">
        <v>9.0504958388457873E-2</v>
      </c>
      <c r="U981" s="17">
        <v>8.7824992542504254E-2</v>
      </c>
      <c r="V981" s="17">
        <v>9.795537634490685E-2</v>
      </c>
      <c r="W981" s="17">
        <v>0.1052138136737512</v>
      </c>
      <c r="X981" s="17">
        <v>5.6011907794610828E-2</v>
      </c>
      <c r="Y981" s="17">
        <v>3.9193695920537591E-2</v>
      </c>
      <c r="AA981" s="17">
        <v>6.8467095107299272E-2</v>
      </c>
      <c r="AB981" s="17">
        <v>0.11209419181947471</v>
      </c>
      <c r="AC981" s="17">
        <v>0.1036748437882606</v>
      </c>
      <c r="AD981" s="17">
        <v>7.8938653353469987E-2</v>
      </c>
      <c r="AE981" s="17">
        <v>5.1202935893854017E-2</v>
      </c>
      <c r="AF981" s="17">
        <v>6.9619514374497413E-2</v>
      </c>
      <c r="AG981" s="17">
        <v>8.0811436489828276E-2</v>
      </c>
      <c r="AH981" s="17">
        <v>4.5602961010082183E-2</v>
      </c>
      <c r="AI981" s="17">
        <v>8.4784394825588666E-2</v>
      </c>
    </row>
    <row r="982" spans="2:35" ht="16" x14ac:dyDescent="0.2">
      <c r="B982" s="16" t="s">
        <v>357</v>
      </c>
      <c r="C982" s="17">
        <v>0.14926417871733261</v>
      </c>
      <c r="D982" s="17">
        <v>0.22267747427308371</v>
      </c>
      <c r="E982" s="17">
        <v>0.18744546167173909</v>
      </c>
      <c r="F982" s="17">
        <v>0.1852764440077026</v>
      </c>
      <c r="G982" s="17">
        <v>0.1651527231036122</v>
      </c>
      <c r="H982" s="17">
        <v>0.1075460456478778</v>
      </c>
      <c r="I982" s="17">
        <v>7.3999019802773014E-2</v>
      </c>
      <c r="K982" s="17">
        <v>0.1754941480900746</v>
      </c>
      <c r="L982" s="17">
        <v>0.1207798574804911</v>
      </c>
      <c r="N982" s="17">
        <v>0.14107550981825301</v>
      </c>
      <c r="O982" s="17">
        <v>0.21560401212572791</v>
      </c>
      <c r="P982" s="17">
        <v>0.18764391646417899</v>
      </c>
      <c r="Q982" s="17">
        <v>0.1696984204599444</v>
      </c>
      <c r="R982" s="17">
        <v>0.16990636088198011</v>
      </c>
      <c r="S982" s="17">
        <v>0.17386703947392629</v>
      </c>
      <c r="T982" s="17">
        <v>0.20512264298222749</v>
      </c>
      <c r="U982" s="17">
        <v>0.10941658992424901</v>
      </c>
      <c r="V982" s="17">
        <v>0.1700871276313754</v>
      </c>
      <c r="W982" s="17">
        <v>9.4697109663183662E-2</v>
      </c>
      <c r="X982" s="17">
        <v>9.7590172924872057E-2</v>
      </c>
      <c r="Y982" s="17">
        <v>0.1436903109842437</v>
      </c>
      <c r="AA982" s="17">
        <v>0.11201362718516721</v>
      </c>
      <c r="AB982" s="17">
        <v>0.1776400239094364</v>
      </c>
      <c r="AC982" s="17">
        <v>0.1092264193189135</v>
      </c>
      <c r="AD982" s="17">
        <v>0.14364222938436769</v>
      </c>
      <c r="AE982" s="17">
        <v>0.1301670960740211</v>
      </c>
      <c r="AF982" s="17">
        <v>0.2201128260158961</v>
      </c>
      <c r="AG982" s="17">
        <v>0.20692355538723409</v>
      </c>
      <c r="AH982" s="17">
        <v>0.13029666787683741</v>
      </c>
      <c r="AI982" s="17">
        <v>0.22336715421316711</v>
      </c>
    </row>
    <row r="983" spans="2:35" ht="32" x14ac:dyDescent="0.2">
      <c r="B983" s="16" t="s">
        <v>358</v>
      </c>
      <c r="C983" s="17">
        <v>0.33313171502986322</v>
      </c>
      <c r="D983" s="17">
        <v>0.24550434300119811</v>
      </c>
      <c r="E983" s="17">
        <v>0.33474411354141609</v>
      </c>
      <c r="F983" s="17">
        <v>0.31355543855662721</v>
      </c>
      <c r="G983" s="17">
        <v>0.31036304443964469</v>
      </c>
      <c r="H983" s="17">
        <v>0.40847372929501857</v>
      </c>
      <c r="I983" s="17">
        <v>0.36478801480876921</v>
      </c>
      <c r="K983" s="17">
        <v>0.33961524445411512</v>
      </c>
      <c r="L983" s="17">
        <v>0.32753889531120661</v>
      </c>
      <c r="N983" s="17">
        <v>0.34743367438228667</v>
      </c>
      <c r="O983" s="17">
        <v>0.38510074938381211</v>
      </c>
      <c r="P983" s="17">
        <v>0.27963121670975838</v>
      </c>
      <c r="Q983" s="17">
        <v>0.26668078154754682</v>
      </c>
      <c r="R983" s="17">
        <v>0.30376378885904748</v>
      </c>
      <c r="S983" s="17">
        <v>0.30999456186020591</v>
      </c>
      <c r="T983" s="17">
        <v>0.29064052670377688</v>
      </c>
      <c r="U983" s="17">
        <v>0.38262556705979528</v>
      </c>
      <c r="V983" s="17">
        <v>0.33052249795995131</v>
      </c>
      <c r="W983" s="17">
        <v>0.38131031960652773</v>
      </c>
      <c r="X983" s="17">
        <v>0.26062393842284481</v>
      </c>
      <c r="Y983" s="17">
        <v>0.40035843596334358</v>
      </c>
      <c r="AA983" s="17">
        <v>0.38907276677012542</v>
      </c>
      <c r="AB983" s="17">
        <v>0.30570100104633929</v>
      </c>
      <c r="AC983" s="17">
        <v>0.34117399057990933</v>
      </c>
      <c r="AD983" s="17">
        <v>0.35018511465924468</v>
      </c>
      <c r="AE983" s="17">
        <v>0.31444466736511839</v>
      </c>
      <c r="AF983" s="17">
        <v>0.31174663962452609</v>
      </c>
      <c r="AG983" s="17">
        <v>0.32992786631106469</v>
      </c>
      <c r="AH983" s="17">
        <v>0.27301650970038721</v>
      </c>
      <c r="AI983" s="17">
        <v>0.41722932229695459</v>
      </c>
    </row>
    <row r="984" spans="2:35" ht="16" x14ac:dyDescent="0.2">
      <c r="B984" s="16" t="s">
        <v>348</v>
      </c>
      <c r="C984" s="17">
        <v>0.1485496715901348</v>
      </c>
      <c r="D984" s="17">
        <v>0.1048292279823205</v>
      </c>
      <c r="E984" s="17">
        <v>0.1199720153266504</v>
      </c>
      <c r="F984" s="17">
        <v>0.1485181621497432</v>
      </c>
      <c r="G984" s="17">
        <v>0.18635888295743019</v>
      </c>
      <c r="H984" s="17">
        <v>0.1222714072176779</v>
      </c>
      <c r="I984" s="17">
        <v>0.18078458503877839</v>
      </c>
      <c r="K984" s="17">
        <v>0.12677475971314611</v>
      </c>
      <c r="L984" s="17">
        <v>0.17209191206573121</v>
      </c>
      <c r="N984" s="17">
        <v>0.1468580343610022</v>
      </c>
      <c r="O984" s="17">
        <v>0.102542534675523</v>
      </c>
      <c r="P984" s="17">
        <v>0.1952474272244023</v>
      </c>
      <c r="Q984" s="17">
        <v>0.17206380635626081</v>
      </c>
      <c r="R984" s="17">
        <v>0.1367225405798472</v>
      </c>
      <c r="S984" s="17">
        <v>0.1023860673367735</v>
      </c>
      <c r="T984" s="17">
        <v>0.17225672233048181</v>
      </c>
      <c r="U984" s="17">
        <v>0.14957397855683011</v>
      </c>
      <c r="V984" s="17">
        <v>0.18791741773755541</v>
      </c>
      <c r="W984" s="17">
        <v>0.13593673785321611</v>
      </c>
      <c r="X984" s="17">
        <v>0.17112545681972</v>
      </c>
      <c r="Y984" s="17">
        <v>0.1094470181365307</v>
      </c>
      <c r="AA984" s="17">
        <v>0.14293132762872929</v>
      </c>
      <c r="AB984" s="17">
        <v>0.11042464464841641</v>
      </c>
      <c r="AC984" s="17">
        <v>0.1171927516252277</v>
      </c>
      <c r="AD984" s="17">
        <v>0.13649080653380041</v>
      </c>
      <c r="AE984" s="17">
        <v>0.17248255702102999</v>
      </c>
      <c r="AF984" s="17">
        <v>0.15769302036429311</v>
      </c>
      <c r="AG984" s="17">
        <v>0.19167262122658771</v>
      </c>
      <c r="AH984" s="17">
        <v>0.18625582383541661</v>
      </c>
      <c r="AI984" s="17">
        <v>0.1515647527493742</v>
      </c>
    </row>
    <row r="985" spans="2:35" ht="16" x14ac:dyDescent="0.2">
      <c r="B985" s="16" t="s">
        <v>177</v>
      </c>
      <c r="C985" s="17">
        <v>2.5875327989661662E-2</v>
      </c>
      <c r="D985" s="17">
        <v>4.5786930023992692E-3</v>
      </c>
      <c r="E985" s="17">
        <v>2.843004892803206E-2</v>
      </c>
      <c r="F985" s="17">
        <v>1.3473946969013479E-2</v>
      </c>
      <c r="G985" s="17">
        <v>3.4243147961028543E-2</v>
      </c>
      <c r="H985" s="17">
        <v>4.1757242561980358E-2</v>
      </c>
      <c r="I985" s="17">
        <v>2.8325453150078068E-2</v>
      </c>
      <c r="K985" s="17">
        <v>2.8275576072754889E-2</v>
      </c>
      <c r="L985" s="17">
        <v>2.3582293156788382E-2</v>
      </c>
      <c r="N985" s="17">
        <v>2.36394493411838E-2</v>
      </c>
      <c r="O985" s="17">
        <v>0</v>
      </c>
      <c r="P985" s="17">
        <v>4.2353618119908801E-2</v>
      </c>
      <c r="Q985" s="17">
        <v>1.7947217256967119E-2</v>
      </c>
      <c r="R985" s="17">
        <v>2.3139499903374851E-2</v>
      </c>
      <c r="S985" s="17">
        <v>3.4110150189703523E-2</v>
      </c>
      <c r="T985" s="17">
        <v>0</v>
      </c>
      <c r="U985" s="17">
        <v>2.5375781547545009E-2</v>
      </c>
      <c r="V985" s="17">
        <v>2.197648845348766E-2</v>
      </c>
      <c r="W985" s="17">
        <v>2.5958557273434921E-2</v>
      </c>
      <c r="X985" s="17">
        <v>4.2058045361764718E-2</v>
      </c>
      <c r="Y985" s="17">
        <v>3.8880051345617082E-2</v>
      </c>
      <c r="AA985" s="17">
        <v>3.6422637217027071E-2</v>
      </c>
      <c r="AB985" s="17">
        <v>1.52871308575855E-2</v>
      </c>
      <c r="AC985" s="17">
        <v>3.6044779671212411E-2</v>
      </c>
      <c r="AD985" s="17">
        <v>2.2648329687960891E-2</v>
      </c>
      <c r="AE985" s="17">
        <v>3.1291232838489808E-2</v>
      </c>
      <c r="AF985" s="17">
        <v>0</v>
      </c>
      <c r="AG985" s="17">
        <v>2.3610465596772309E-2</v>
      </c>
      <c r="AH985" s="17">
        <v>3.3085337794288613E-2</v>
      </c>
      <c r="AI985" s="17">
        <v>1.1462316139751769E-2</v>
      </c>
    </row>
    <row r="986" spans="2:35" ht="16" x14ac:dyDescent="0.2">
      <c r="B986" s="16" t="s">
        <v>75</v>
      </c>
      <c r="C986" s="17">
        <v>1.2722356239100809E-2</v>
      </c>
      <c r="D986" s="17">
        <v>1.495469237762892E-2</v>
      </c>
      <c r="E986" s="17">
        <v>0</v>
      </c>
      <c r="F986" s="17">
        <v>1.4680646625758379E-2</v>
      </c>
      <c r="G986" s="17">
        <v>1.248172328995077E-2</v>
      </c>
      <c r="H986" s="17">
        <v>8.5056234538738226E-3</v>
      </c>
      <c r="I986" s="17">
        <v>2.1150739881363699E-2</v>
      </c>
      <c r="K986" s="17">
        <v>9.4028861050240234E-3</v>
      </c>
      <c r="L986" s="17">
        <v>1.624030939895834E-2</v>
      </c>
      <c r="N986" s="17">
        <v>3.3021783254312771E-2</v>
      </c>
      <c r="O986" s="17">
        <v>0</v>
      </c>
      <c r="P986" s="17">
        <v>0</v>
      </c>
      <c r="Q986" s="17">
        <v>0</v>
      </c>
      <c r="R986" s="17">
        <v>1.99310221100607E-2</v>
      </c>
      <c r="S986" s="17">
        <v>7.8430120883908414E-3</v>
      </c>
      <c r="T986" s="17">
        <v>0</v>
      </c>
      <c r="U986" s="17">
        <v>1.0103948931300641E-2</v>
      </c>
      <c r="V986" s="17">
        <v>1.5047092393459039E-2</v>
      </c>
      <c r="W986" s="17">
        <v>1.061462235358604E-2</v>
      </c>
      <c r="X986" s="17">
        <v>1.7386245119747921E-2</v>
      </c>
      <c r="Y986" s="17">
        <v>1.020845718757892E-2</v>
      </c>
      <c r="AA986" s="17">
        <v>5.7329861698851318E-3</v>
      </c>
      <c r="AB986" s="17">
        <v>1.6194190955803291E-2</v>
      </c>
      <c r="AC986" s="17">
        <v>1.006366629525051E-2</v>
      </c>
      <c r="AD986" s="17">
        <v>1.6363526621487049E-2</v>
      </c>
      <c r="AE986" s="17">
        <v>9.0730583621263274E-3</v>
      </c>
      <c r="AF986" s="17">
        <v>0</v>
      </c>
      <c r="AG986" s="17">
        <v>2.3542103899528311E-2</v>
      </c>
      <c r="AH986" s="17">
        <v>3.101635841236991E-2</v>
      </c>
      <c r="AI986" s="17">
        <v>0</v>
      </c>
    </row>
    <row r="988" spans="2:35" ht="32" x14ac:dyDescent="0.2">
      <c r="B988" s="14" t="s">
        <v>332</v>
      </c>
    </row>
    <row r="989" spans="2:35" ht="16" x14ac:dyDescent="0.2">
      <c r="B989" s="15" t="s">
        <v>16</v>
      </c>
    </row>
    <row r="990" spans="2:35" ht="16" x14ac:dyDescent="0.2">
      <c r="B990" s="16" t="s">
        <v>333</v>
      </c>
      <c r="C990" s="17">
        <v>5.1489955844210858E-2</v>
      </c>
      <c r="D990" s="17">
        <v>6.9723084089863704E-2</v>
      </c>
      <c r="E990" s="17">
        <v>9.2850313331903342E-2</v>
      </c>
      <c r="F990" s="17">
        <v>6.4649079747160443E-2</v>
      </c>
      <c r="G990" s="17">
        <v>4.0318766832825537E-2</v>
      </c>
      <c r="H990" s="17">
        <v>2.8346362356720729E-2</v>
      </c>
      <c r="I990" s="17">
        <v>1.9795641122836299E-2</v>
      </c>
      <c r="K990" s="17">
        <v>4.9242170518686852E-2</v>
      </c>
      <c r="L990" s="17">
        <v>5.3990541014676249E-2</v>
      </c>
      <c r="N990" s="17">
        <v>3.0714125168357649E-2</v>
      </c>
      <c r="O990" s="17">
        <v>4.7942750891445771E-2</v>
      </c>
      <c r="P990" s="17">
        <v>4.7520089701080022E-2</v>
      </c>
      <c r="Q990" s="17">
        <v>2.2893272278557669E-2</v>
      </c>
      <c r="R990" s="17">
        <v>5.092435677144487E-2</v>
      </c>
      <c r="S990" s="17">
        <v>6.9474331809290538E-2</v>
      </c>
      <c r="T990" s="17">
        <v>4.8255025351458709E-2</v>
      </c>
      <c r="U990" s="17">
        <v>7.6783055466212197E-2</v>
      </c>
      <c r="V990" s="17">
        <v>0.1020714204972092</v>
      </c>
      <c r="W990" s="17">
        <v>2.335585010084669E-2</v>
      </c>
      <c r="X990" s="17">
        <v>1.201414034086626E-2</v>
      </c>
      <c r="Y990" s="17">
        <v>4.7099063378959249E-2</v>
      </c>
      <c r="AA990" s="17">
        <v>5.8530272332646932E-2</v>
      </c>
      <c r="AB990" s="17">
        <v>8.2394750514525494E-2</v>
      </c>
      <c r="AC990" s="17">
        <v>3.4184288231946053E-2</v>
      </c>
      <c r="AD990" s="17">
        <v>2.5074223539883509E-2</v>
      </c>
      <c r="AE990" s="17">
        <v>5.3692076767433559E-2</v>
      </c>
      <c r="AF990" s="17">
        <v>3.3499523461750058E-2</v>
      </c>
      <c r="AG990" s="17">
        <v>5.5758740906166497E-2</v>
      </c>
      <c r="AH990" s="17">
        <v>4.6033149007645102E-2</v>
      </c>
      <c r="AI990" s="17">
        <v>9.3908499081368346E-3</v>
      </c>
    </row>
    <row r="991" spans="2:35" ht="16" x14ac:dyDescent="0.2">
      <c r="B991" s="16" t="s">
        <v>334</v>
      </c>
      <c r="C991" s="17">
        <v>0.15631821737488391</v>
      </c>
      <c r="D991" s="17">
        <v>0.18190396241726781</v>
      </c>
      <c r="E991" s="17">
        <v>0.20879261513908831</v>
      </c>
      <c r="F991" s="17">
        <v>0.18253911249847601</v>
      </c>
      <c r="G991" s="17">
        <v>0.12546991119609449</v>
      </c>
      <c r="H991" s="17">
        <v>0.1218195123318694</v>
      </c>
      <c r="I991" s="17">
        <v>0.12377236185261969</v>
      </c>
      <c r="K991" s="17">
        <v>0.12714297051443851</v>
      </c>
      <c r="L991" s="17">
        <v>0.1840229589646715</v>
      </c>
      <c r="N991" s="17">
        <v>0.13402929893006069</v>
      </c>
      <c r="O991" s="17">
        <v>0.1105547736155273</v>
      </c>
      <c r="P991" s="17">
        <v>0.23602993356891441</v>
      </c>
      <c r="Q991" s="17">
        <v>0.23652729896400579</v>
      </c>
      <c r="R991" s="17">
        <v>0.1400136132730348</v>
      </c>
      <c r="S991" s="17">
        <v>0.15949498987136951</v>
      </c>
      <c r="T991" s="17">
        <v>0.23014436591470139</v>
      </c>
      <c r="U991" s="17">
        <v>0.1703373916242415</v>
      </c>
      <c r="V991" s="17">
        <v>0.1266860811904697</v>
      </c>
      <c r="W991" s="17">
        <v>0.14634983140814589</v>
      </c>
      <c r="X991" s="17">
        <v>0.12847285336083319</v>
      </c>
      <c r="Y991" s="17">
        <v>0.14513338789868979</v>
      </c>
      <c r="AA991" s="17">
        <v>0.18403056383717839</v>
      </c>
      <c r="AB991" s="17">
        <v>0.18036204638379419</v>
      </c>
      <c r="AC991" s="17">
        <v>0.12181133208970089</v>
      </c>
      <c r="AD991" s="17">
        <v>0.15003213364088711</v>
      </c>
      <c r="AE991" s="17">
        <v>0.15287397317405629</v>
      </c>
      <c r="AF991" s="17">
        <v>0.15011505638645969</v>
      </c>
      <c r="AG991" s="17">
        <v>0.11321967179269091</v>
      </c>
      <c r="AH991" s="17">
        <v>0.1208025687501659</v>
      </c>
      <c r="AI991" s="17">
        <v>0.19640269629905591</v>
      </c>
    </row>
    <row r="992" spans="2:35" ht="16" x14ac:dyDescent="0.2">
      <c r="B992" s="16" t="s">
        <v>335</v>
      </c>
      <c r="C992" s="17">
        <v>0.32276834797763537</v>
      </c>
      <c r="D992" s="17">
        <v>0.26698845870596222</v>
      </c>
      <c r="E992" s="17">
        <v>0.29323812594244358</v>
      </c>
      <c r="F992" s="17">
        <v>0.26308697294491529</v>
      </c>
      <c r="G992" s="17">
        <v>0.37964127902786299</v>
      </c>
      <c r="H992" s="17">
        <v>0.32877831593368501</v>
      </c>
      <c r="I992" s="17">
        <v>0.38167562353278423</v>
      </c>
      <c r="K992" s="17">
        <v>0.31006344338372283</v>
      </c>
      <c r="L992" s="17">
        <v>0.33623629542257483</v>
      </c>
      <c r="N992" s="17">
        <v>0.2997603413603564</v>
      </c>
      <c r="O992" s="17">
        <v>0.27673619589706039</v>
      </c>
      <c r="P992" s="17">
        <v>0.26652139415489468</v>
      </c>
      <c r="Q992" s="17">
        <v>0.35845826384468338</v>
      </c>
      <c r="R992" s="17">
        <v>0.35384540788751251</v>
      </c>
      <c r="S992" s="17">
        <v>0.27294297920149668</v>
      </c>
      <c r="T992" s="17">
        <v>0.30389681567175197</v>
      </c>
      <c r="U992" s="17">
        <v>0.329480808038004</v>
      </c>
      <c r="V992" s="17">
        <v>0.26309352376128292</v>
      </c>
      <c r="W992" s="17">
        <v>0.35991018311012402</v>
      </c>
      <c r="X992" s="17">
        <v>0.38986354871232748</v>
      </c>
      <c r="Y992" s="17">
        <v>0.36996901861566139</v>
      </c>
      <c r="AA992" s="17">
        <v>0.31733482083479631</v>
      </c>
      <c r="AB992" s="17">
        <v>0.28778492801251693</v>
      </c>
      <c r="AC992" s="17">
        <v>0.30913108742759471</v>
      </c>
      <c r="AD992" s="17">
        <v>0.3218446602297545</v>
      </c>
      <c r="AE992" s="17">
        <v>0.35862912830650989</v>
      </c>
      <c r="AF992" s="17">
        <v>0.29319700567639428</v>
      </c>
      <c r="AG992" s="17">
        <v>0.34440094927814291</v>
      </c>
      <c r="AH992" s="17">
        <v>0.32581642085463253</v>
      </c>
      <c r="AI992" s="17">
        <v>0.3093247507146189</v>
      </c>
    </row>
    <row r="993" spans="2:35" ht="16" x14ac:dyDescent="0.2">
      <c r="B993" s="16" t="s">
        <v>336</v>
      </c>
      <c r="C993" s="17">
        <v>0.36618155301956468</v>
      </c>
      <c r="D993" s="17">
        <v>0.40378192332901958</v>
      </c>
      <c r="E993" s="17">
        <v>0.32535174552698393</v>
      </c>
      <c r="F993" s="17">
        <v>0.40316385303715191</v>
      </c>
      <c r="G993" s="17">
        <v>0.34800404142789731</v>
      </c>
      <c r="H993" s="17">
        <v>0.38661688555891788</v>
      </c>
      <c r="I993" s="17">
        <v>0.34555010003738018</v>
      </c>
      <c r="K993" s="17">
        <v>0.43339336083303009</v>
      </c>
      <c r="L993" s="17">
        <v>0.2993388154089483</v>
      </c>
      <c r="N993" s="17">
        <v>0.38652519512428318</v>
      </c>
      <c r="O993" s="17">
        <v>0.5019817421786289</v>
      </c>
      <c r="P993" s="17">
        <v>0.29793481582833198</v>
      </c>
      <c r="Q993" s="17">
        <v>0.31001340816867201</v>
      </c>
      <c r="R993" s="17">
        <v>0.37910613833010037</v>
      </c>
      <c r="S993" s="17">
        <v>0.38973997858397402</v>
      </c>
      <c r="T993" s="17">
        <v>0.34185288388453478</v>
      </c>
      <c r="U993" s="17">
        <v>0.30982005077582558</v>
      </c>
      <c r="V993" s="17">
        <v>0.41646082837872028</v>
      </c>
      <c r="W993" s="17">
        <v>0.38179693142035642</v>
      </c>
      <c r="X993" s="17">
        <v>0.32508890188468142</v>
      </c>
      <c r="Y993" s="17">
        <v>0.33778775660548271</v>
      </c>
      <c r="AA993" s="17">
        <v>0.34870375689902272</v>
      </c>
      <c r="AB993" s="17">
        <v>0.38007314862037073</v>
      </c>
      <c r="AC993" s="17">
        <v>0.46886482941170587</v>
      </c>
      <c r="AD993" s="17">
        <v>0.39820662416121272</v>
      </c>
      <c r="AE993" s="17">
        <v>0.32848145849628563</v>
      </c>
      <c r="AF993" s="17">
        <v>0.40254307205558493</v>
      </c>
      <c r="AG993" s="17">
        <v>0.33015343679403247</v>
      </c>
      <c r="AH993" s="17">
        <v>0.30333720751735122</v>
      </c>
      <c r="AI993" s="17">
        <v>0.43882385480994529</v>
      </c>
    </row>
    <row r="994" spans="2:35" ht="16" x14ac:dyDescent="0.2">
      <c r="B994" s="16" t="s">
        <v>128</v>
      </c>
      <c r="C994" s="17">
        <v>0.1032419257837051</v>
      </c>
      <c r="D994" s="17">
        <v>7.7602571457886627E-2</v>
      </c>
      <c r="E994" s="17">
        <v>7.9767200059580823E-2</v>
      </c>
      <c r="F994" s="17">
        <v>8.6560981772296375E-2</v>
      </c>
      <c r="G994" s="17">
        <v>0.1065660015153197</v>
      </c>
      <c r="H994" s="17">
        <v>0.13443892381880701</v>
      </c>
      <c r="I994" s="17">
        <v>0.1292062734543796</v>
      </c>
      <c r="K994" s="17">
        <v>8.0158054750121777E-2</v>
      </c>
      <c r="L994" s="17">
        <v>0.12641138918912931</v>
      </c>
      <c r="N994" s="17">
        <v>0.1489710394169419</v>
      </c>
      <c r="O994" s="17">
        <v>6.2784537417337749E-2</v>
      </c>
      <c r="P994" s="17">
        <v>0.151993766746779</v>
      </c>
      <c r="Q994" s="17">
        <v>7.2107756744081417E-2</v>
      </c>
      <c r="R994" s="17">
        <v>7.6110483737907478E-2</v>
      </c>
      <c r="S994" s="17">
        <v>0.10834772053386919</v>
      </c>
      <c r="T994" s="17">
        <v>7.5850909177553064E-2</v>
      </c>
      <c r="U994" s="17">
        <v>0.11357869409571671</v>
      </c>
      <c r="V994" s="17">
        <v>9.1688146172317686E-2</v>
      </c>
      <c r="W994" s="17">
        <v>8.8587203960527106E-2</v>
      </c>
      <c r="X994" s="17">
        <v>0.14456055570129139</v>
      </c>
      <c r="Y994" s="17">
        <v>0.1000107735012068</v>
      </c>
      <c r="AA994" s="17">
        <v>9.1400586096355596E-2</v>
      </c>
      <c r="AB994" s="17">
        <v>6.9385126468792746E-2</v>
      </c>
      <c r="AC994" s="17">
        <v>6.6008462839052415E-2</v>
      </c>
      <c r="AD994" s="17">
        <v>0.1048423584282622</v>
      </c>
      <c r="AE994" s="17">
        <v>0.10632336325571461</v>
      </c>
      <c r="AF994" s="17">
        <v>0.12064534241981111</v>
      </c>
      <c r="AG994" s="17">
        <v>0.15646720122896721</v>
      </c>
      <c r="AH994" s="17">
        <v>0.20401065387020539</v>
      </c>
      <c r="AI994" s="17">
        <v>4.605784826824294E-2</v>
      </c>
    </row>
    <row r="996" spans="2:35" ht="32" x14ac:dyDescent="0.2">
      <c r="B996" s="14" t="s">
        <v>337</v>
      </c>
    </row>
    <row r="997" spans="2:35" ht="64" x14ac:dyDescent="0.2">
      <c r="B997" s="15" t="s">
        <v>20</v>
      </c>
    </row>
    <row r="998" spans="2:35" ht="16" x14ac:dyDescent="0.2">
      <c r="B998" s="16" t="s">
        <v>338</v>
      </c>
      <c r="C998" s="17">
        <v>0.35323081784674798</v>
      </c>
      <c r="D998" s="17">
        <v>0.37967151355332451</v>
      </c>
      <c r="E998" s="17">
        <v>0.33127582532369781</v>
      </c>
      <c r="F998" s="17">
        <v>0.34694029639596252</v>
      </c>
      <c r="G998" s="17">
        <v>0.35570075182836808</v>
      </c>
      <c r="H998" s="17">
        <v>0.35809659164342977</v>
      </c>
      <c r="I998" s="17">
        <v>0.36298760826401388</v>
      </c>
      <c r="K998" s="17">
        <v>0.36060660636607111</v>
      </c>
      <c r="L998" s="17">
        <v>0.34318478709115929</v>
      </c>
      <c r="N998" s="17">
        <v>0.25208421261609731</v>
      </c>
      <c r="O998" s="17">
        <v>0.49878248479875231</v>
      </c>
      <c r="P998" s="17">
        <v>0.33459111469131098</v>
      </c>
      <c r="Q998" s="17">
        <v>0.19528376555345209</v>
      </c>
      <c r="R998" s="17">
        <v>0.33483894670159747</v>
      </c>
      <c r="S998" s="17">
        <v>0.50021632165679375</v>
      </c>
      <c r="T998" s="17">
        <v>0.43550095906354908</v>
      </c>
      <c r="U998" s="17">
        <v>0.3688090429289782</v>
      </c>
      <c r="V998" s="17">
        <v>0.39574580834494422</v>
      </c>
      <c r="W998" s="17">
        <v>0.31623404310126368</v>
      </c>
      <c r="X998" s="17">
        <v>0.25827624563389079</v>
      </c>
      <c r="Y998" s="17">
        <v>0.29430650372670297</v>
      </c>
      <c r="AA998" s="17">
        <v>0.37655605902983258</v>
      </c>
      <c r="AB998" s="17">
        <v>0.33058728922788239</v>
      </c>
      <c r="AC998" s="17">
        <v>0.30686682039146113</v>
      </c>
      <c r="AD998" s="17">
        <v>0.36969911331389382</v>
      </c>
      <c r="AE998" s="17">
        <v>0.34146734570208559</v>
      </c>
      <c r="AF998" s="17">
        <v>0.26840342113762822</v>
      </c>
      <c r="AG998" s="17">
        <v>0.36790240245581068</v>
      </c>
      <c r="AH998" s="17">
        <v>0.38425412071190668</v>
      </c>
      <c r="AI998" s="17">
        <v>0.45230390784928781</v>
      </c>
    </row>
    <row r="999" spans="2:35" ht="16" x14ac:dyDescent="0.2">
      <c r="B999" s="16" t="s">
        <v>339</v>
      </c>
      <c r="C999" s="17">
        <v>0.25519891602683509</v>
      </c>
      <c r="D999" s="17">
        <v>0.25964601881997212</v>
      </c>
      <c r="E999" s="17">
        <v>0.22612965694362711</v>
      </c>
      <c r="F999" s="17">
        <v>0.26394289057495779</v>
      </c>
      <c r="G999" s="17">
        <v>0.30422589236673142</v>
      </c>
      <c r="H999" s="17">
        <v>0.33000722321133918</v>
      </c>
      <c r="I999" s="17">
        <v>0.18895153394402439</v>
      </c>
      <c r="K999" s="17">
        <v>0.32021332088162519</v>
      </c>
      <c r="L999" s="17">
        <v>0.20619548305999169</v>
      </c>
      <c r="N999" s="17">
        <v>0.29194782100121969</v>
      </c>
      <c r="O999" s="17">
        <v>0.2090067240187552</v>
      </c>
      <c r="P999" s="17">
        <v>0.33877141751745149</v>
      </c>
      <c r="Q999" s="17">
        <v>0.37043388509623848</v>
      </c>
      <c r="R999" s="17">
        <v>0.33888474443439381</v>
      </c>
      <c r="S999" s="17">
        <v>0.33551959260068492</v>
      </c>
      <c r="T999" s="17">
        <v>0.24210909405658609</v>
      </c>
      <c r="U999" s="17">
        <v>0.21937865154221531</v>
      </c>
      <c r="V999" s="17">
        <v>0.22242866330700381</v>
      </c>
      <c r="W999" s="17">
        <v>0.20798737731206021</v>
      </c>
      <c r="X999" s="17">
        <v>0.25867994291421131</v>
      </c>
      <c r="Y999" s="17">
        <v>9.2705766847387752E-2</v>
      </c>
      <c r="AA999" s="17">
        <v>0.34012995485199021</v>
      </c>
      <c r="AB999" s="17">
        <v>0.17991436236521469</v>
      </c>
      <c r="AC999" s="17">
        <v>8.259890096357117E-2</v>
      </c>
      <c r="AD999" s="17">
        <v>0.33942652726505018</v>
      </c>
      <c r="AE999" s="17">
        <v>0.24490171154051529</v>
      </c>
      <c r="AF999" s="17">
        <v>0.18127068632032739</v>
      </c>
      <c r="AG999" s="17">
        <v>0.31753922942818591</v>
      </c>
      <c r="AH999" s="17">
        <v>0.34612506661101611</v>
      </c>
      <c r="AI999" s="17">
        <v>0.27397193331337699</v>
      </c>
    </row>
    <row r="1000" spans="2:35" ht="32" x14ac:dyDescent="0.2">
      <c r="B1000" s="16" t="s">
        <v>340</v>
      </c>
      <c r="C1000" s="17">
        <v>0.15733382352102071</v>
      </c>
      <c r="D1000" s="17">
        <v>0.14769695750733611</v>
      </c>
      <c r="E1000" s="17">
        <v>0.1991988879547093</v>
      </c>
      <c r="F1000" s="17">
        <v>0.14726215155410391</v>
      </c>
      <c r="G1000" s="17">
        <v>0.1050517369337103</v>
      </c>
      <c r="H1000" s="17">
        <v>0.11641715036383091</v>
      </c>
      <c r="I1000" s="17">
        <v>0.18903968430745899</v>
      </c>
      <c r="K1000" s="17">
        <v>0.1592706733295747</v>
      </c>
      <c r="L1000" s="17">
        <v>0.15707533030409479</v>
      </c>
      <c r="N1000" s="17">
        <v>0.25882909277982158</v>
      </c>
      <c r="O1000" s="17">
        <v>0.1090178874871439</v>
      </c>
      <c r="P1000" s="17">
        <v>0.1004205160620064</v>
      </c>
      <c r="Q1000" s="17">
        <v>0.10297077903919009</v>
      </c>
      <c r="R1000" s="17">
        <v>0.117998471766803</v>
      </c>
      <c r="S1000" s="17">
        <v>0.1928407276324629</v>
      </c>
      <c r="T1000" s="17">
        <v>0.27431943734004249</v>
      </c>
      <c r="U1000" s="17">
        <v>0.1805219338528086</v>
      </c>
      <c r="V1000" s="17">
        <v>0.13537853782122181</v>
      </c>
      <c r="W1000" s="17">
        <v>0.18312773074045879</v>
      </c>
      <c r="X1000" s="17">
        <v>9.3144720540324827E-2</v>
      </c>
      <c r="Y1000" s="17">
        <v>6.150263225133875E-2</v>
      </c>
      <c r="AA1000" s="17">
        <v>0.1488696252620034</v>
      </c>
      <c r="AB1000" s="17">
        <v>0.15470873130361379</v>
      </c>
      <c r="AC1000" s="17">
        <v>0.10137808620971731</v>
      </c>
      <c r="AD1000" s="17">
        <v>0.23257995996465089</v>
      </c>
      <c r="AE1000" s="17">
        <v>0.11066068802381911</v>
      </c>
      <c r="AF1000" s="17">
        <v>0.3670797450338108</v>
      </c>
      <c r="AG1000" s="17">
        <v>0.12718360235246209</v>
      </c>
      <c r="AH1000" s="17">
        <v>0.19287184558445691</v>
      </c>
      <c r="AI1000" s="17">
        <v>0.1862765352306881</v>
      </c>
    </row>
    <row r="1001" spans="2:35" ht="32" x14ac:dyDescent="0.2">
      <c r="B1001" s="16" t="s">
        <v>341</v>
      </c>
      <c r="C1001" s="17">
        <v>0.2170102459586275</v>
      </c>
      <c r="D1001" s="17">
        <v>0.212774652369975</v>
      </c>
      <c r="E1001" s="17">
        <v>0.19448537873783481</v>
      </c>
      <c r="F1001" s="17">
        <v>0.25182871438783261</v>
      </c>
      <c r="G1001" s="17">
        <v>0.1573685549787211</v>
      </c>
      <c r="H1001" s="17">
        <v>0.12603819734456359</v>
      </c>
      <c r="I1001" s="17">
        <v>0.33135656657541618</v>
      </c>
      <c r="K1001" s="17">
        <v>0.2042802634918798</v>
      </c>
      <c r="L1001" s="17">
        <v>0.2278084668547492</v>
      </c>
      <c r="N1001" s="17">
        <v>0.22124183556158369</v>
      </c>
      <c r="O1001" s="17">
        <v>0.1090178874871439</v>
      </c>
      <c r="P1001" s="17">
        <v>0.37547712152617557</v>
      </c>
      <c r="Q1001" s="17">
        <v>0.1865415438226696</v>
      </c>
      <c r="R1001" s="17">
        <v>0.22880161574628921</v>
      </c>
      <c r="S1001" s="17">
        <v>6.298046897180222E-2</v>
      </c>
      <c r="T1001" s="17">
        <v>0.2307688255127511</v>
      </c>
      <c r="U1001" s="17">
        <v>0.2488861161672532</v>
      </c>
      <c r="V1001" s="17">
        <v>0.1927492832175004</v>
      </c>
      <c r="W1001" s="17">
        <v>0.22713237192033631</v>
      </c>
      <c r="X1001" s="17">
        <v>0.26601798702885698</v>
      </c>
      <c r="Y1001" s="17">
        <v>0.22371921010663159</v>
      </c>
      <c r="AA1001" s="17">
        <v>0.18260222262440179</v>
      </c>
      <c r="AB1001" s="17">
        <v>0.16780901242155929</v>
      </c>
      <c r="AC1001" s="17">
        <v>0.25878731228954988</v>
      </c>
      <c r="AD1001" s="17">
        <v>0.22810976006369019</v>
      </c>
      <c r="AE1001" s="17">
        <v>0.23641312886598251</v>
      </c>
      <c r="AF1001" s="17">
        <v>0.36582480460708472</v>
      </c>
      <c r="AG1001" s="17">
        <v>0.1591933746287241</v>
      </c>
      <c r="AH1001" s="17">
        <v>0.29482537591250041</v>
      </c>
      <c r="AI1001" s="17">
        <v>0.27702369515040692</v>
      </c>
    </row>
    <row r="1002" spans="2:35" ht="32" x14ac:dyDescent="0.2">
      <c r="B1002" s="16" t="s">
        <v>342</v>
      </c>
      <c r="C1002" s="17">
        <v>0.30305170269318921</v>
      </c>
      <c r="D1002" s="17">
        <v>0.26457211534712588</v>
      </c>
      <c r="E1002" s="17">
        <v>0.3264759782918138</v>
      </c>
      <c r="F1002" s="17">
        <v>0.28971771627317761</v>
      </c>
      <c r="G1002" s="17">
        <v>0.27383195597354731</v>
      </c>
      <c r="H1002" s="17">
        <v>0.30911681431543581</v>
      </c>
      <c r="I1002" s="17">
        <v>0.34965619556836369</v>
      </c>
      <c r="K1002" s="17">
        <v>0.28901748954977757</v>
      </c>
      <c r="L1002" s="17">
        <v>0.31542031900411632</v>
      </c>
      <c r="N1002" s="17">
        <v>0.21874494600835551</v>
      </c>
      <c r="O1002" s="17">
        <v>0.20249381132410671</v>
      </c>
      <c r="P1002" s="17">
        <v>0.38189237432180578</v>
      </c>
      <c r="Q1002" s="17">
        <v>0.41217004566906029</v>
      </c>
      <c r="R1002" s="17">
        <v>0.29418871016627501</v>
      </c>
      <c r="S1002" s="17">
        <v>0.23533997370664569</v>
      </c>
      <c r="T1002" s="17">
        <v>0.2184546259246167</v>
      </c>
      <c r="U1002" s="17">
        <v>0.41477787900013691</v>
      </c>
      <c r="V1002" s="17">
        <v>0.25227325299287479</v>
      </c>
      <c r="W1002" s="17">
        <v>0.30836135898607508</v>
      </c>
      <c r="X1002" s="17">
        <v>0.30173858275738008</v>
      </c>
      <c r="Y1002" s="17">
        <v>0.39413416816528341</v>
      </c>
      <c r="AA1002" s="17">
        <v>0.4104480704022635</v>
      </c>
      <c r="AB1002" s="17">
        <v>0.29969794240752562</v>
      </c>
      <c r="AC1002" s="17">
        <v>0.27685333843956822</v>
      </c>
      <c r="AD1002" s="17">
        <v>0.26650983288843222</v>
      </c>
      <c r="AE1002" s="17">
        <v>0.3087327812488278</v>
      </c>
      <c r="AF1002" s="17">
        <v>0.17507870797943831</v>
      </c>
      <c r="AG1002" s="17">
        <v>0.20700636264106809</v>
      </c>
      <c r="AH1002" s="17">
        <v>0.3523907638620315</v>
      </c>
      <c r="AI1002" s="17">
        <v>0.1862720085962028</v>
      </c>
    </row>
    <row r="1003" spans="2:35" ht="32" x14ac:dyDescent="0.2">
      <c r="B1003" s="16" t="s">
        <v>343</v>
      </c>
      <c r="C1003" s="17">
        <v>0.2442163305612757</v>
      </c>
      <c r="D1003" s="17">
        <v>0.17215893784798131</v>
      </c>
      <c r="E1003" s="17">
        <v>0.16501472257533681</v>
      </c>
      <c r="F1003" s="17">
        <v>0.26602917846756369</v>
      </c>
      <c r="G1003" s="17">
        <v>0.2439562539842586</v>
      </c>
      <c r="H1003" s="17">
        <v>0.26085260809236571</v>
      </c>
      <c r="I1003" s="17">
        <v>0.42086976388694219</v>
      </c>
      <c r="K1003" s="17">
        <v>0.24411511936558469</v>
      </c>
      <c r="L1003" s="17">
        <v>0.2422940254950329</v>
      </c>
      <c r="N1003" s="17">
        <v>0.21704426882240899</v>
      </c>
      <c r="O1003" s="17">
        <v>0.20870599368429851</v>
      </c>
      <c r="P1003" s="17">
        <v>0.2074836907727749</v>
      </c>
      <c r="Q1003" s="17">
        <v>0.1896206753923862</v>
      </c>
      <c r="R1003" s="17">
        <v>0.2323645030497149</v>
      </c>
      <c r="S1003" s="17">
        <v>0.13064325661555071</v>
      </c>
      <c r="T1003" s="17">
        <v>0.18117399691455191</v>
      </c>
      <c r="U1003" s="17">
        <v>0.20066528895803051</v>
      </c>
      <c r="V1003" s="17">
        <v>0.15656197908864031</v>
      </c>
      <c r="W1003" s="17">
        <v>0.39462798005702548</v>
      </c>
      <c r="X1003" s="17">
        <v>0.45041084062816888</v>
      </c>
      <c r="Y1003" s="17">
        <v>0.43739664195107092</v>
      </c>
      <c r="AA1003" s="17">
        <v>0.26384730072960411</v>
      </c>
      <c r="AB1003" s="17">
        <v>0.22109554883307239</v>
      </c>
      <c r="AC1003" s="17">
        <v>0.1860879709819856</v>
      </c>
      <c r="AD1003" s="17">
        <v>0.18851868945220079</v>
      </c>
      <c r="AE1003" s="17">
        <v>0.3401178452811715</v>
      </c>
      <c r="AF1003" s="17">
        <v>9.0077273121305604E-2</v>
      </c>
      <c r="AG1003" s="17">
        <v>3.9434992408346317E-2</v>
      </c>
      <c r="AH1003" s="17">
        <v>0.32934966512123082</v>
      </c>
      <c r="AI1003" s="17">
        <v>0.23257828027085589</v>
      </c>
    </row>
    <row r="1004" spans="2:35" ht="32" x14ac:dyDescent="0.2">
      <c r="B1004" s="16" t="s">
        <v>344</v>
      </c>
      <c r="C1004" s="17">
        <v>0.22985696905809649</v>
      </c>
      <c r="D1004" s="17">
        <v>0.16352691654079199</v>
      </c>
      <c r="E1004" s="17">
        <v>0.216986796059293</v>
      </c>
      <c r="F1004" s="17">
        <v>0.26859056812125459</v>
      </c>
      <c r="G1004" s="17">
        <v>0.2241807598787306</v>
      </c>
      <c r="H1004" s="17">
        <v>0.23815257939172729</v>
      </c>
      <c r="I1004" s="17">
        <v>0.27423093112390001</v>
      </c>
      <c r="K1004" s="17">
        <v>0.24114032350667761</v>
      </c>
      <c r="L1004" s="17">
        <v>0.21958477726289741</v>
      </c>
      <c r="N1004" s="17">
        <v>0.25980616751280983</v>
      </c>
      <c r="O1004" s="17">
        <v>0.1090178874871439</v>
      </c>
      <c r="P1004" s="17">
        <v>0.20995314364325129</v>
      </c>
      <c r="Q1004" s="17">
        <v>0.13365296098515009</v>
      </c>
      <c r="R1004" s="17">
        <v>0.23211778893076249</v>
      </c>
      <c r="S1004" s="17">
        <v>0.1078501011560177</v>
      </c>
      <c r="T1004" s="17">
        <v>0.1993363185260571</v>
      </c>
      <c r="U1004" s="17">
        <v>0.22374263862121371</v>
      </c>
      <c r="V1004" s="17">
        <v>0.27885683933303068</v>
      </c>
      <c r="W1004" s="17">
        <v>0.28937805378289583</v>
      </c>
      <c r="X1004" s="17">
        <v>0.21456010046548279</v>
      </c>
      <c r="Y1004" s="17">
        <v>0.32231803584329521</v>
      </c>
      <c r="AA1004" s="17">
        <v>0.30307812160599168</v>
      </c>
      <c r="AB1004" s="17">
        <v>0.22218541012314541</v>
      </c>
      <c r="AC1004" s="17">
        <v>0.35633986309324728</v>
      </c>
      <c r="AD1004" s="17">
        <v>0.18217332274206791</v>
      </c>
      <c r="AE1004" s="17">
        <v>0.1815613248860852</v>
      </c>
      <c r="AF1004" s="17">
        <v>0.35869266841115882</v>
      </c>
      <c r="AG1004" s="17">
        <v>0.26152198438973873</v>
      </c>
      <c r="AH1004" s="17">
        <v>0.25239880768440071</v>
      </c>
      <c r="AI1004" s="17">
        <v>9.1836364235283394E-2</v>
      </c>
    </row>
    <row r="1005" spans="2:35" ht="32" x14ac:dyDescent="0.2">
      <c r="B1005" s="16" t="s">
        <v>345</v>
      </c>
      <c r="C1005" s="17">
        <v>0.17032555636111429</v>
      </c>
      <c r="D1005" s="17">
        <v>0.21440077481678621</v>
      </c>
      <c r="E1005" s="17">
        <v>0.17005232445556259</v>
      </c>
      <c r="F1005" s="17">
        <v>0.20253489277072079</v>
      </c>
      <c r="G1005" s="17">
        <v>0.15430896169474509</v>
      </c>
      <c r="H1005" s="17">
        <v>0.1641764341191029</v>
      </c>
      <c r="I1005" s="17">
        <v>9.4060614163196637E-2</v>
      </c>
      <c r="K1005" s="17">
        <v>0.23632692628192919</v>
      </c>
      <c r="L1005" s="17">
        <v>0.1237618206221817</v>
      </c>
      <c r="N1005" s="17">
        <v>0.1059211351669543</v>
      </c>
      <c r="O1005" s="17">
        <v>0.1232173982761927</v>
      </c>
      <c r="P1005" s="17">
        <v>0.11667072053443681</v>
      </c>
      <c r="Q1005" s="17">
        <v>0.2842322592670537</v>
      </c>
      <c r="R1005" s="17">
        <v>0.17587903656355819</v>
      </c>
      <c r="S1005" s="17">
        <v>0.13124661745655281</v>
      </c>
      <c r="T1005" s="17">
        <v>5.9164095035276032E-2</v>
      </c>
      <c r="U1005" s="17">
        <v>0.23873753208968501</v>
      </c>
      <c r="V1005" s="17">
        <v>0.18805996446914691</v>
      </c>
      <c r="W1005" s="17">
        <v>0.22452069339467151</v>
      </c>
      <c r="X1005" s="17">
        <v>0.1701204221545238</v>
      </c>
      <c r="Y1005" s="17">
        <v>0.18324010013951531</v>
      </c>
      <c r="AA1005" s="17">
        <v>0.13955411173120549</v>
      </c>
      <c r="AB1005" s="17">
        <v>0.217649773916577</v>
      </c>
      <c r="AC1005" s="17">
        <v>0.1281210893584927</v>
      </c>
      <c r="AD1005" s="17">
        <v>0.1381289611336938</v>
      </c>
      <c r="AE1005" s="17">
        <v>0.1903976738619193</v>
      </c>
      <c r="AF1005" s="17">
        <v>9.2367516880901154E-2</v>
      </c>
      <c r="AG1005" s="17">
        <v>9.0022735922515723E-2</v>
      </c>
      <c r="AH1005" s="17">
        <v>0.20640664713465581</v>
      </c>
      <c r="AI1005" s="17">
        <v>0.13944190718960681</v>
      </c>
    </row>
    <row r="1006" spans="2:35" ht="32" x14ac:dyDescent="0.2">
      <c r="B1006" s="16" t="s">
        <v>346</v>
      </c>
      <c r="C1006" s="17">
        <v>0.2230363902418647</v>
      </c>
      <c r="D1006" s="17">
        <v>0.24067727218793469</v>
      </c>
      <c r="E1006" s="17">
        <v>0.15352280849133201</v>
      </c>
      <c r="F1006" s="17">
        <v>0.23931914743940419</v>
      </c>
      <c r="G1006" s="17">
        <v>0.27789503510560898</v>
      </c>
      <c r="H1006" s="17">
        <v>0.28931918807230161</v>
      </c>
      <c r="I1006" s="17">
        <v>0.2003021691180934</v>
      </c>
      <c r="K1006" s="17">
        <v>0.23606243815965269</v>
      </c>
      <c r="L1006" s="17">
        <v>0.21145241882256691</v>
      </c>
      <c r="N1006" s="17">
        <v>0.29277423160318172</v>
      </c>
      <c r="O1006" s="17">
        <v>0.20920876485359041</v>
      </c>
      <c r="P1006" s="17">
        <v>0.26997691623840109</v>
      </c>
      <c r="Q1006" s="17">
        <v>0.1064934253562182</v>
      </c>
      <c r="R1006" s="17">
        <v>0.23098462813380971</v>
      </c>
      <c r="S1006" s="17">
        <v>7.6807109257418002E-2</v>
      </c>
      <c r="T1006" s="17">
        <v>0.2222975618448472</v>
      </c>
      <c r="U1006" s="17">
        <v>0.28411962886051673</v>
      </c>
      <c r="V1006" s="17">
        <v>0.18691451351020669</v>
      </c>
      <c r="W1006" s="17">
        <v>0.31790604356348068</v>
      </c>
      <c r="X1006" s="17">
        <v>0.26076622343656652</v>
      </c>
      <c r="Y1006" s="17">
        <v>0.18686152848651891</v>
      </c>
      <c r="AA1006" s="17">
        <v>0.18955846963762379</v>
      </c>
      <c r="AB1006" s="17">
        <v>0.18739295084426219</v>
      </c>
      <c r="AC1006" s="17">
        <v>0.37954546558852043</v>
      </c>
      <c r="AD1006" s="17">
        <v>0.29856670599103408</v>
      </c>
      <c r="AE1006" s="17">
        <v>0.25459034301791311</v>
      </c>
      <c r="AF1006" s="17">
        <v>0.36244349747355609</v>
      </c>
      <c r="AG1006" s="17">
        <v>0.15916817103997899</v>
      </c>
      <c r="AH1006" s="17">
        <v>7.283036950084365E-2</v>
      </c>
      <c r="AI1006" s="17">
        <v>0.22129441671130859</v>
      </c>
    </row>
    <row r="1007" spans="2:35" ht="32" x14ac:dyDescent="0.2">
      <c r="B1007" s="16" t="s">
        <v>347</v>
      </c>
      <c r="C1007" s="17">
        <v>0.25671375444842193</v>
      </c>
      <c r="D1007" s="17">
        <v>0.18321028963953701</v>
      </c>
      <c r="E1007" s="17">
        <v>0.3696742327873675</v>
      </c>
      <c r="F1007" s="17">
        <v>0.21226373251846969</v>
      </c>
      <c r="G1007" s="17">
        <v>0.2401639321605783</v>
      </c>
      <c r="H1007" s="17">
        <v>0.23753729399239029</v>
      </c>
      <c r="I1007" s="17">
        <v>0.24065022775142489</v>
      </c>
      <c r="K1007" s="17">
        <v>0.27683276507106669</v>
      </c>
      <c r="L1007" s="17">
        <v>0.24400934403950919</v>
      </c>
      <c r="N1007" s="17">
        <v>0.2238620442573141</v>
      </c>
      <c r="O1007" s="17">
        <v>0.1090178874871439</v>
      </c>
      <c r="P1007" s="17">
        <v>0.33996606903342053</v>
      </c>
      <c r="Q1007" s="17">
        <v>0.3260888658478811</v>
      </c>
      <c r="R1007" s="17">
        <v>0.31497589635576001</v>
      </c>
      <c r="S1007" s="17">
        <v>0.2081838019263956</v>
      </c>
      <c r="T1007" s="17">
        <v>0.16838464226138131</v>
      </c>
      <c r="U1007" s="17">
        <v>0.245403752756958</v>
      </c>
      <c r="V1007" s="17">
        <v>0.26944645864875172</v>
      </c>
      <c r="W1007" s="17">
        <v>0.24839339099810631</v>
      </c>
      <c r="X1007" s="17">
        <v>0.21402951859093119</v>
      </c>
      <c r="Y1007" s="17">
        <v>0.32442222941170168</v>
      </c>
      <c r="AA1007" s="17">
        <v>0.23633257942913019</v>
      </c>
      <c r="AB1007" s="17">
        <v>0.28211701295591513</v>
      </c>
      <c r="AC1007" s="17">
        <v>0.20648728289904331</v>
      </c>
      <c r="AD1007" s="17">
        <v>0.31933322282198179</v>
      </c>
      <c r="AE1007" s="17">
        <v>0.26779559913773582</v>
      </c>
      <c r="AF1007" s="17">
        <v>9.2133571054058616E-2</v>
      </c>
      <c r="AG1007" s="17">
        <v>0.16501187332412601</v>
      </c>
      <c r="AH1007" s="17">
        <v>0.2466415689474119</v>
      </c>
      <c r="AI1007" s="17">
        <v>0.28023150971892868</v>
      </c>
    </row>
    <row r="1008" spans="2:35" ht="16" x14ac:dyDescent="0.2">
      <c r="B1008" s="16" t="s">
        <v>348</v>
      </c>
      <c r="C1008" s="17">
        <v>0.18033185055961301</v>
      </c>
      <c r="D1008" s="17">
        <v>0.20243552141534199</v>
      </c>
      <c r="E1008" s="17">
        <v>0.15625849169829209</v>
      </c>
      <c r="F1008" s="17">
        <v>0.1759618203505153</v>
      </c>
      <c r="G1008" s="17">
        <v>0.1865878952770772</v>
      </c>
      <c r="H1008" s="17">
        <v>0.1128668833800956</v>
      </c>
      <c r="I1008" s="17">
        <v>0.2430447293796304</v>
      </c>
      <c r="K1008" s="17">
        <v>0.1847441364520509</v>
      </c>
      <c r="L1008" s="17">
        <v>0.17844775033859639</v>
      </c>
      <c r="N1008" s="17">
        <v>7.3199850095941224E-2</v>
      </c>
      <c r="O1008" s="17">
        <v>0.2859986088223006</v>
      </c>
      <c r="P1008" s="17">
        <v>0.12739598316244341</v>
      </c>
      <c r="Q1008" s="17">
        <v>5.6023952526730071E-2</v>
      </c>
      <c r="R1008" s="17">
        <v>0.1182934152799256</v>
      </c>
      <c r="S1008" s="17">
        <v>0.31924719437636601</v>
      </c>
      <c r="T1008" s="17">
        <v>0.22050965821236121</v>
      </c>
      <c r="U1008" s="17">
        <v>0.11324289130300939</v>
      </c>
      <c r="V1008" s="17">
        <v>0.19767209294389379</v>
      </c>
      <c r="W1008" s="17">
        <v>0.24776183175193869</v>
      </c>
      <c r="X1008" s="17">
        <v>0.16986194530324469</v>
      </c>
      <c r="Y1008" s="17">
        <v>0.21914131089129921</v>
      </c>
      <c r="AA1008" s="17">
        <v>0.2226171818180013</v>
      </c>
      <c r="AB1008" s="17">
        <v>0.13365252759934351</v>
      </c>
      <c r="AC1008" s="17">
        <v>0.21963929965121309</v>
      </c>
      <c r="AD1008" s="17">
        <v>0.18459989398922719</v>
      </c>
      <c r="AE1008" s="17">
        <v>0.19293145825262989</v>
      </c>
      <c r="AF1008" s="17">
        <v>8.9120076844016821E-2</v>
      </c>
      <c r="AG1008" s="17">
        <v>7.7630967191222172E-2</v>
      </c>
      <c r="AH1008" s="17">
        <v>0.2664707484992852</v>
      </c>
      <c r="AI1008" s="17">
        <v>0.2194969417602439</v>
      </c>
    </row>
    <row r="1009" spans="2:35" ht="16" x14ac:dyDescent="0.2">
      <c r="B1009" s="16" t="s">
        <v>177</v>
      </c>
      <c r="C1009" s="17">
        <v>1.4488888877878451E-2</v>
      </c>
      <c r="D1009" s="17">
        <v>2.7832680454635082E-2</v>
      </c>
      <c r="E1009" s="17">
        <v>0</v>
      </c>
      <c r="F1009" s="17">
        <v>0</v>
      </c>
      <c r="G1009" s="17">
        <v>3.463037984297291E-2</v>
      </c>
      <c r="H1009" s="17">
        <v>0</v>
      </c>
      <c r="I1009" s="17">
        <v>3.5082776556958177E-2</v>
      </c>
      <c r="K1009" s="17">
        <v>1.641326576050138E-2</v>
      </c>
      <c r="L1009" s="17">
        <v>1.3200507538759889E-2</v>
      </c>
      <c r="N1009" s="17">
        <v>0</v>
      </c>
      <c r="O1009" s="17">
        <v>0</v>
      </c>
      <c r="P1009" s="17">
        <v>0</v>
      </c>
      <c r="Q1009" s="17">
        <v>0</v>
      </c>
      <c r="R1009" s="17">
        <v>2.4548803678047529E-2</v>
      </c>
      <c r="S1009" s="17">
        <v>5.7150705275423888E-2</v>
      </c>
      <c r="T1009" s="17">
        <v>2.4969139967102091E-2</v>
      </c>
      <c r="U1009" s="17">
        <v>0</v>
      </c>
      <c r="V1009" s="17">
        <v>1.520952821918678E-2</v>
      </c>
      <c r="W1009" s="17">
        <v>0</v>
      </c>
      <c r="X1009" s="17">
        <v>4.2546992985326923E-2</v>
      </c>
      <c r="Y1009" s="17">
        <v>0</v>
      </c>
      <c r="AA1009" s="17">
        <v>3.2685862207532827E-2</v>
      </c>
      <c r="AB1009" s="17">
        <v>0</v>
      </c>
      <c r="AC1009" s="17">
        <v>0</v>
      </c>
      <c r="AD1009" s="17">
        <v>2.2447983753688679E-2</v>
      </c>
      <c r="AE1009" s="17">
        <v>1.969545439700858E-2</v>
      </c>
      <c r="AF1009" s="17">
        <v>0</v>
      </c>
      <c r="AG1009" s="17">
        <v>4.337256010849886E-2</v>
      </c>
      <c r="AH1009" s="17">
        <v>0</v>
      </c>
      <c r="AI1009" s="17">
        <v>0</v>
      </c>
    </row>
    <row r="1010" spans="2:35" ht="16" x14ac:dyDescent="0.2">
      <c r="B1010" s="16" t="s">
        <v>75</v>
      </c>
      <c r="C1010" s="17">
        <v>1.9455800975291999E-2</v>
      </c>
      <c r="D1010" s="17">
        <v>0</v>
      </c>
      <c r="E1010" s="17">
        <v>3.7809118293396789E-2</v>
      </c>
      <c r="F1010" s="17">
        <v>1.2573004292561271E-2</v>
      </c>
      <c r="G1010" s="17">
        <v>1.7351163570911921E-2</v>
      </c>
      <c r="H1010" s="17">
        <v>2.854236424235505E-2</v>
      </c>
      <c r="I1010" s="17">
        <v>1.6012518468795641E-2</v>
      </c>
      <c r="K1010" s="17">
        <v>1.1204442867878349E-2</v>
      </c>
      <c r="L1010" s="17">
        <v>2.557347984247358E-2</v>
      </c>
      <c r="N1010" s="17">
        <v>4.0638303567767292E-2</v>
      </c>
      <c r="O1010" s="17">
        <v>0</v>
      </c>
      <c r="P1010" s="17">
        <v>0</v>
      </c>
      <c r="Q1010" s="17">
        <v>0</v>
      </c>
      <c r="R1010" s="17">
        <v>2.511385105763507E-2</v>
      </c>
      <c r="S1010" s="17">
        <v>2.6402042446790178E-2</v>
      </c>
      <c r="T1010" s="17">
        <v>2.4531536036262919E-2</v>
      </c>
      <c r="U1010" s="17">
        <v>2.2232288457333979E-2</v>
      </c>
      <c r="V1010" s="17">
        <v>1.533026146189472E-2</v>
      </c>
      <c r="W1010" s="17">
        <v>2.21039201256998E-2</v>
      </c>
      <c r="X1010" s="17">
        <v>4.2674666370061891E-2</v>
      </c>
      <c r="Y1010" s="17">
        <v>0</v>
      </c>
      <c r="AA1010" s="17">
        <v>0</v>
      </c>
      <c r="AB1010" s="17">
        <v>1.034842666195023E-2</v>
      </c>
      <c r="AC1010" s="17">
        <v>0</v>
      </c>
      <c r="AD1010" s="17">
        <v>4.5063715253119127E-2</v>
      </c>
      <c r="AE1010" s="17">
        <v>2.2121887369704218E-2</v>
      </c>
      <c r="AF1010" s="17">
        <v>0</v>
      </c>
      <c r="AG1010" s="17">
        <v>4.0992542015363377E-2</v>
      </c>
      <c r="AH1010" s="17">
        <v>6.8128355343891944E-2</v>
      </c>
      <c r="AI1010" s="17">
        <v>0</v>
      </c>
    </row>
    <row r="1012" spans="2:35" ht="32" x14ac:dyDescent="0.2">
      <c r="B1012" s="14" t="s">
        <v>349</v>
      </c>
    </row>
    <row r="1013" spans="2:35" ht="32" x14ac:dyDescent="0.2">
      <c r="B1013" s="15" t="s">
        <v>26</v>
      </c>
    </row>
    <row r="1014" spans="2:35" ht="32" x14ac:dyDescent="0.2">
      <c r="B1014" s="16" t="s">
        <v>350</v>
      </c>
      <c r="C1014" s="17">
        <v>0.29672251927110271</v>
      </c>
      <c r="D1014" s="17">
        <v>0.27312896913783841</v>
      </c>
      <c r="E1014" s="17">
        <v>0.27696096713388779</v>
      </c>
      <c r="F1014" s="17">
        <v>0.30377490095871901</v>
      </c>
      <c r="G1014" s="17">
        <v>0.25464598153328089</v>
      </c>
      <c r="H1014" s="17">
        <v>0.26964763303342371</v>
      </c>
      <c r="I1014" s="17">
        <v>0.37159364300275433</v>
      </c>
      <c r="K1014" s="17">
        <v>0.31176498787524382</v>
      </c>
      <c r="L1014" s="17">
        <v>0.28017596773892472</v>
      </c>
      <c r="N1014" s="17">
        <v>0.38439841037972228</v>
      </c>
      <c r="O1014" s="17">
        <v>0.26627653521369032</v>
      </c>
      <c r="P1014" s="17">
        <v>0.3360493319157597</v>
      </c>
      <c r="Q1014" s="17">
        <v>0.281306904459384</v>
      </c>
      <c r="R1014" s="17">
        <v>0.25953818303484272</v>
      </c>
      <c r="S1014" s="17">
        <v>0.27740006922530802</v>
      </c>
      <c r="T1014" s="17">
        <v>0.29411869031629873</v>
      </c>
      <c r="U1014" s="17">
        <v>0.27934709861183432</v>
      </c>
      <c r="V1014" s="17">
        <v>0.31331654908512718</v>
      </c>
      <c r="W1014" s="17">
        <v>0.32497444887964949</v>
      </c>
      <c r="X1014" s="17">
        <v>0.25255145448655791</v>
      </c>
      <c r="Y1014" s="17">
        <v>0.26494570388247091</v>
      </c>
      <c r="AA1014" s="17">
        <v>0.30188642050533571</v>
      </c>
      <c r="AB1014" s="17">
        <v>0.32386193088437898</v>
      </c>
      <c r="AC1014" s="17">
        <v>0.35127944991455629</v>
      </c>
      <c r="AD1014" s="17">
        <v>0.2986960730245215</v>
      </c>
      <c r="AE1014" s="17">
        <v>0.27700020679293941</v>
      </c>
      <c r="AF1014" s="17">
        <v>0.44413855590066192</v>
      </c>
      <c r="AG1014" s="17">
        <v>0.17762879721045399</v>
      </c>
      <c r="AH1014" s="17">
        <v>0.2474964107002309</v>
      </c>
      <c r="AI1014" s="17">
        <v>0.32031608834382252</v>
      </c>
    </row>
    <row r="1015" spans="2:35" ht="32" x14ac:dyDescent="0.2">
      <c r="B1015" s="16" t="s">
        <v>351</v>
      </c>
      <c r="C1015" s="17">
        <v>0.1504713365399713</v>
      </c>
      <c r="D1015" s="17">
        <v>0.21652113713400689</v>
      </c>
      <c r="E1015" s="17">
        <v>0.17548247540283751</v>
      </c>
      <c r="F1015" s="17">
        <v>0.1646092077633777</v>
      </c>
      <c r="G1015" s="17">
        <v>0.157550380631308</v>
      </c>
      <c r="H1015" s="17">
        <v>8.2567946230503647E-2</v>
      </c>
      <c r="I1015" s="17">
        <v>0.1212691413659109</v>
      </c>
      <c r="K1015" s="17">
        <v>0.14941071263727021</v>
      </c>
      <c r="L1015" s="17">
        <v>0.15006131875455039</v>
      </c>
      <c r="N1015" s="17">
        <v>0.15462754314283231</v>
      </c>
      <c r="O1015" s="17">
        <v>0.1177099168021062</v>
      </c>
      <c r="P1015" s="17">
        <v>0.1591327501475551</v>
      </c>
      <c r="Q1015" s="17">
        <v>0.20784383300566231</v>
      </c>
      <c r="R1015" s="17">
        <v>0.1501054002379178</v>
      </c>
      <c r="S1015" s="17">
        <v>0.1235759403589167</v>
      </c>
      <c r="T1015" s="17">
        <v>0.1506453055327536</v>
      </c>
      <c r="U1015" s="17">
        <v>0.19571809850865091</v>
      </c>
      <c r="V1015" s="17">
        <v>0.19361584985994651</v>
      </c>
      <c r="W1015" s="17">
        <v>0.1132717539547024</v>
      </c>
      <c r="X1015" s="17">
        <v>7.5441819297580981E-2</v>
      </c>
      <c r="Y1015" s="17">
        <v>0.17127729862603491</v>
      </c>
      <c r="AA1015" s="17">
        <v>0.1298464518265019</v>
      </c>
      <c r="AB1015" s="17">
        <v>0.16595457641365291</v>
      </c>
      <c r="AC1015" s="17">
        <v>0.1309269411493994</v>
      </c>
      <c r="AD1015" s="17">
        <v>0.14231605666658551</v>
      </c>
      <c r="AE1015" s="17">
        <v>0.14035021008333429</v>
      </c>
      <c r="AF1015" s="17">
        <v>0.1439640630928701</v>
      </c>
      <c r="AG1015" s="17">
        <v>0.19002347961845351</v>
      </c>
      <c r="AH1015" s="17">
        <v>0.1296196619352164</v>
      </c>
      <c r="AI1015" s="17">
        <v>0.2196818627132725</v>
      </c>
    </row>
    <row r="1016" spans="2:35" ht="32" x14ac:dyDescent="0.2">
      <c r="B1016" s="16" t="s">
        <v>352</v>
      </c>
      <c r="C1016" s="17">
        <v>0.56489282624974846</v>
      </c>
      <c r="D1016" s="17">
        <v>0.54520218374426732</v>
      </c>
      <c r="E1016" s="17">
        <v>0.57581120063331093</v>
      </c>
      <c r="F1016" s="17">
        <v>0.59564062572854792</v>
      </c>
      <c r="G1016" s="17">
        <v>0.51477066713438491</v>
      </c>
      <c r="H1016" s="17">
        <v>0.58924238279799168</v>
      </c>
      <c r="I1016" s="17">
        <v>0.5713871353146911</v>
      </c>
      <c r="K1016" s="17">
        <v>0.59035272172530551</v>
      </c>
      <c r="L1016" s="17">
        <v>0.53677074040185846</v>
      </c>
      <c r="N1016" s="17">
        <v>0.63692021556354517</v>
      </c>
      <c r="O1016" s="17">
        <v>0.45503396412764119</v>
      </c>
      <c r="P1016" s="17">
        <v>0.46096661423591451</v>
      </c>
      <c r="Q1016" s="17">
        <v>0.5459623644430488</v>
      </c>
      <c r="R1016" s="17">
        <v>0.53621666592541239</v>
      </c>
      <c r="S1016" s="17">
        <v>0.56970507553506655</v>
      </c>
      <c r="T1016" s="17">
        <v>0.58450779076327619</v>
      </c>
      <c r="U1016" s="17">
        <v>0.49119668253025067</v>
      </c>
      <c r="V1016" s="17">
        <v>0.55933509140004112</v>
      </c>
      <c r="W1016" s="17">
        <v>0.63915613995836218</v>
      </c>
      <c r="X1016" s="17">
        <v>0.54587787330743276</v>
      </c>
      <c r="Y1016" s="17">
        <v>0.58724219125583488</v>
      </c>
      <c r="AA1016" s="17">
        <v>0.50468972038283366</v>
      </c>
      <c r="AB1016" s="17">
        <v>0.5700269106237259</v>
      </c>
      <c r="AC1016" s="17">
        <v>0.65423717210014476</v>
      </c>
      <c r="AD1016" s="17">
        <v>0.58918178966204049</v>
      </c>
      <c r="AE1016" s="17">
        <v>0.55787775737875622</v>
      </c>
      <c r="AF1016" s="17">
        <v>0.65519408052579542</v>
      </c>
      <c r="AG1016" s="17">
        <v>0.45797813464428599</v>
      </c>
      <c r="AH1016" s="17">
        <v>0.61702780062217311</v>
      </c>
      <c r="AI1016" s="17">
        <v>0.53224356664944406</v>
      </c>
    </row>
    <row r="1017" spans="2:35" ht="32" x14ac:dyDescent="0.2">
      <c r="B1017" s="16" t="s">
        <v>353</v>
      </c>
      <c r="C1017" s="17">
        <v>0.14636051744232689</v>
      </c>
      <c r="D1017" s="17">
        <v>0.19945595295818569</v>
      </c>
      <c r="E1017" s="17">
        <v>0.15590808826805369</v>
      </c>
      <c r="F1017" s="17">
        <v>0.15461949384952639</v>
      </c>
      <c r="G1017" s="17">
        <v>0.14400649233040341</v>
      </c>
      <c r="H1017" s="17">
        <v>0.13421255047541719</v>
      </c>
      <c r="I1017" s="17">
        <v>0.11112664151701521</v>
      </c>
      <c r="K1017" s="17">
        <v>0.1629003470165718</v>
      </c>
      <c r="L1017" s="17">
        <v>0.1271159687747867</v>
      </c>
      <c r="N1017" s="17">
        <v>0.15091513693608541</v>
      </c>
      <c r="O1017" s="17">
        <v>4.1938194062955347E-2</v>
      </c>
      <c r="P1017" s="17">
        <v>0.16000738087199229</v>
      </c>
      <c r="Q1017" s="17">
        <v>9.4788066957898168E-2</v>
      </c>
      <c r="R1017" s="17">
        <v>0.16432043417824321</v>
      </c>
      <c r="S1017" s="17">
        <v>0.1978941986357963</v>
      </c>
      <c r="T1017" s="17">
        <v>0.1138446359576207</v>
      </c>
      <c r="U1017" s="17">
        <v>0.10886591407767419</v>
      </c>
      <c r="V1017" s="17">
        <v>0.21797401688894291</v>
      </c>
      <c r="W1017" s="17">
        <v>0.13099551326950601</v>
      </c>
      <c r="X1017" s="17">
        <v>0.1018127193156645</v>
      </c>
      <c r="Y1017" s="17">
        <v>0.14327124135249891</v>
      </c>
      <c r="AA1017" s="17">
        <v>0.12611405171079609</v>
      </c>
      <c r="AB1017" s="17">
        <v>0.17946806624056719</v>
      </c>
      <c r="AC1017" s="17">
        <v>9.6682335396320207E-2</v>
      </c>
      <c r="AD1017" s="17">
        <v>0.223675262104606</v>
      </c>
      <c r="AE1017" s="17">
        <v>0.12890310984343359</v>
      </c>
      <c r="AF1017" s="17">
        <v>0.19109306335690099</v>
      </c>
      <c r="AG1017" s="17">
        <v>9.0975908148432816E-2</v>
      </c>
      <c r="AH1017" s="17">
        <v>0.11204374250785309</v>
      </c>
      <c r="AI1017" s="17">
        <v>0.13989521612247571</v>
      </c>
    </row>
    <row r="1018" spans="2:35" ht="32" x14ac:dyDescent="0.2">
      <c r="B1018" s="16" t="s">
        <v>354</v>
      </c>
      <c r="C1018" s="17">
        <v>0.19847376021183269</v>
      </c>
      <c r="D1018" s="17">
        <v>0.25205698296808687</v>
      </c>
      <c r="E1018" s="17">
        <v>0.25094716226067371</v>
      </c>
      <c r="F1018" s="17">
        <v>0.1829957079709631</v>
      </c>
      <c r="G1018" s="17">
        <v>0.1675862151570178</v>
      </c>
      <c r="H1018" s="17">
        <v>0.20484734023223111</v>
      </c>
      <c r="I1018" s="17">
        <v>0.1620445047229789</v>
      </c>
      <c r="K1018" s="17">
        <v>0.19724524932933801</v>
      </c>
      <c r="L1018" s="17">
        <v>0.1985727914968709</v>
      </c>
      <c r="N1018" s="17">
        <v>0.19249281463995721</v>
      </c>
      <c r="O1018" s="17">
        <v>0.1848897690864319</v>
      </c>
      <c r="P1018" s="17">
        <v>0.27764762254585812</v>
      </c>
      <c r="Q1018" s="17">
        <v>0.1124640505289802</v>
      </c>
      <c r="R1018" s="17">
        <v>0.23796569101720499</v>
      </c>
      <c r="S1018" s="17">
        <v>0.20239641699942579</v>
      </c>
      <c r="T1018" s="17">
        <v>0.17520975690594359</v>
      </c>
      <c r="U1018" s="17">
        <v>0.17693438644051371</v>
      </c>
      <c r="V1018" s="17">
        <v>0.19730205770636319</v>
      </c>
      <c r="W1018" s="17">
        <v>0.21662224014022061</v>
      </c>
      <c r="X1018" s="17">
        <v>0.149937504484393</v>
      </c>
      <c r="Y1018" s="17">
        <v>0.21056855226553481</v>
      </c>
      <c r="AA1018" s="17">
        <v>0.17340142819146301</v>
      </c>
      <c r="AB1018" s="17">
        <v>0.19599709519674319</v>
      </c>
      <c r="AC1018" s="17">
        <v>0.20366686135502299</v>
      </c>
      <c r="AD1018" s="17">
        <v>0.28405049795808768</v>
      </c>
      <c r="AE1018" s="17">
        <v>0.15632390643983829</v>
      </c>
      <c r="AF1018" s="17">
        <v>0.18801692426424549</v>
      </c>
      <c r="AG1018" s="17">
        <v>0.21435755902719311</v>
      </c>
      <c r="AH1018" s="17">
        <v>0.1936931877236768</v>
      </c>
      <c r="AI1018" s="17">
        <v>0.23002123235527641</v>
      </c>
    </row>
    <row r="1019" spans="2:35" ht="32" x14ac:dyDescent="0.2">
      <c r="B1019" s="16" t="s">
        <v>355</v>
      </c>
      <c r="C1019" s="17">
        <v>0.1397964791338954</v>
      </c>
      <c r="D1019" s="17">
        <v>0.14797174599344459</v>
      </c>
      <c r="E1019" s="17">
        <v>0.18820861619857859</v>
      </c>
      <c r="F1019" s="17">
        <v>0.1255492605974568</v>
      </c>
      <c r="G1019" s="17">
        <v>0.104611087982954</v>
      </c>
      <c r="H1019" s="17">
        <v>0.13836356742765349</v>
      </c>
      <c r="I1019" s="17">
        <v>0.1416152352839895</v>
      </c>
      <c r="K1019" s="17">
        <v>0.15029493557330559</v>
      </c>
      <c r="L1019" s="17">
        <v>0.12610198038109929</v>
      </c>
      <c r="N1019" s="17">
        <v>0.1133647326483002</v>
      </c>
      <c r="O1019" s="17">
        <v>0.12367289400152361</v>
      </c>
      <c r="P1019" s="17">
        <v>0.12350989113662041</v>
      </c>
      <c r="Q1019" s="17">
        <v>0.13144009230773701</v>
      </c>
      <c r="R1019" s="17">
        <v>0.16513971302831351</v>
      </c>
      <c r="S1019" s="17">
        <v>0.17128286046680841</v>
      </c>
      <c r="T1019" s="17">
        <v>0.15848384652985981</v>
      </c>
      <c r="U1019" s="17">
        <v>0.11832416034805909</v>
      </c>
      <c r="V1019" s="17">
        <v>0.17945902059535879</v>
      </c>
      <c r="W1019" s="17">
        <v>0.14064261850344159</v>
      </c>
      <c r="X1019" s="17">
        <v>0.14910221892892869</v>
      </c>
      <c r="Y1019" s="17">
        <v>6.1220579671285948E-2</v>
      </c>
      <c r="AA1019" s="17">
        <v>0.16690000967292559</v>
      </c>
      <c r="AB1019" s="17">
        <v>0.16288369908683201</v>
      </c>
      <c r="AC1019" s="17">
        <v>0.15867837316533259</v>
      </c>
      <c r="AD1019" s="17">
        <v>0.1206673641718108</v>
      </c>
      <c r="AE1019" s="17">
        <v>0.140010080984345</v>
      </c>
      <c r="AF1019" s="17">
        <v>0.1180933094433826</v>
      </c>
      <c r="AG1019" s="17">
        <v>0.12425231479069</v>
      </c>
      <c r="AH1019" s="17">
        <v>9.3222165586782035E-2</v>
      </c>
      <c r="AI1019" s="17">
        <v>0.1123120626577631</v>
      </c>
    </row>
    <row r="1020" spans="2:35" ht="32" x14ac:dyDescent="0.2">
      <c r="B1020" s="16" t="s">
        <v>356</v>
      </c>
      <c r="C1020" s="17">
        <v>8.1572935817252071E-2</v>
      </c>
      <c r="D1020" s="17">
        <v>0.1157409216889318</v>
      </c>
      <c r="E1020" s="17">
        <v>8.6310209906729357E-2</v>
      </c>
      <c r="F1020" s="17">
        <v>0.10364867634312171</v>
      </c>
      <c r="G1020" s="17">
        <v>7.9574876087048135E-2</v>
      </c>
      <c r="H1020" s="17">
        <v>3.5563320870768099E-2</v>
      </c>
      <c r="I1020" s="17">
        <v>7.2924625394606493E-2</v>
      </c>
      <c r="K1020" s="17">
        <v>8.776633411262616E-2</v>
      </c>
      <c r="L1020" s="17">
        <v>7.5027597930328954E-2</v>
      </c>
      <c r="N1020" s="17">
        <v>9.4924675002539094E-2</v>
      </c>
      <c r="O1020" s="17">
        <v>0</v>
      </c>
      <c r="P1020" s="17">
        <v>6.6464408616480397E-2</v>
      </c>
      <c r="Q1020" s="17">
        <v>5.6906387988969742E-2</v>
      </c>
      <c r="R1020" s="17">
        <v>0.1012290131690364</v>
      </c>
      <c r="S1020" s="17">
        <v>7.4116957661195096E-2</v>
      </c>
      <c r="T1020" s="17">
        <v>5.7166539447607877E-2</v>
      </c>
      <c r="U1020" s="17">
        <v>0.1000121124970562</v>
      </c>
      <c r="V1020" s="17">
        <v>8.4342079212944954E-2</v>
      </c>
      <c r="W1020" s="17">
        <v>7.1550698498862517E-2</v>
      </c>
      <c r="X1020" s="17">
        <v>8.8467193467768712E-2</v>
      </c>
      <c r="Y1020" s="17">
        <v>0.10214988589764069</v>
      </c>
      <c r="AA1020" s="17">
        <v>0.1012005876616798</v>
      </c>
      <c r="AB1020" s="17">
        <v>0.1002591068835328</v>
      </c>
      <c r="AC1020" s="17">
        <v>6.2647108866486084E-2</v>
      </c>
      <c r="AD1020" s="17">
        <v>5.387010038565232E-2</v>
      </c>
      <c r="AE1020" s="17">
        <v>7.3480999910683686E-2</v>
      </c>
      <c r="AF1020" s="17">
        <v>7.3635008468096397E-2</v>
      </c>
      <c r="AG1020" s="17">
        <v>0.11630723367179729</v>
      </c>
      <c r="AH1020" s="17">
        <v>5.0151259065456769E-2</v>
      </c>
      <c r="AI1020" s="17">
        <v>0.1055817429388511</v>
      </c>
    </row>
    <row r="1021" spans="2:35" ht="16" x14ac:dyDescent="0.2">
      <c r="B1021" s="16" t="s">
        <v>357</v>
      </c>
      <c r="C1021" s="17">
        <v>0.17306904020674241</v>
      </c>
      <c r="D1021" s="17">
        <v>0.26647945757607389</v>
      </c>
      <c r="E1021" s="17">
        <v>0.22401723414709579</v>
      </c>
      <c r="F1021" s="17">
        <v>0.18751398699651739</v>
      </c>
      <c r="G1021" s="17">
        <v>0.16234899087584601</v>
      </c>
      <c r="H1021" s="17">
        <v>0.14529184397788311</v>
      </c>
      <c r="I1021" s="17">
        <v>9.7173049102017323E-2</v>
      </c>
      <c r="K1021" s="17">
        <v>0.20279718842494049</v>
      </c>
      <c r="L1021" s="17">
        <v>0.13758043493359351</v>
      </c>
      <c r="N1021" s="17">
        <v>0.12901759749052161</v>
      </c>
      <c r="O1021" s="17">
        <v>0.25399107653592562</v>
      </c>
      <c r="P1021" s="17">
        <v>0.1717326649682907</v>
      </c>
      <c r="Q1021" s="17">
        <v>0.107999405166989</v>
      </c>
      <c r="R1021" s="17">
        <v>0.15079971850473689</v>
      </c>
      <c r="S1021" s="17">
        <v>0.22955453744432691</v>
      </c>
      <c r="T1021" s="17">
        <v>0.16104248697244861</v>
      </c>
      <c r="U1021" s="17">
        <v>0.20285601368169329</v>
      </c>
      <c r="V1021" s="17">
        <v>0.22726711015344761</v>
      </c>
      <c r="W1021" s="17">
        <v>0.14206564483556761</v>
      </c>
      <c r="X1021" s="17">
        <v>0.1703435398785253</v>
      </c>
      <c r="Y1021" s="17">
        <v>0.14527002995975111</v>
      </c>
      <c r="AA1021" s="17">
        <v>0.1427581344363564</v>
      </c>
      <c r="AB1021" s="17">
        <v>0.200996004648722</v>
      </c>
      <c r="AC1021" s="17">
        <v>0.10498627699033949</v>
      </c>
      <c r="AD1021" s="17">
        <v>0.19769863287482509</v>
      </c>
      <c r="AE1021" s="17">
        <v>0.14774881391705119</v>
      </c>
      <c r="AF1021" s="17">
        <v>0.14129391800136989</v>
      </c>
      <c r="AG1021" s="17">
        <v>0.23459835162918341</v>
      </c>
      <c r="AH1021" s="17">
        <v>0.173503784355163</v>
      </c>
      <c r="AI1021" s="17">
        <v>0.24113050887246421</v>
      </c>
    </row>
    <row r="1022" spans="2:35" ht="32" x14ac:dyDescent="0.2">
      <c r="B1022" s="16" t="s">
        <v>358</v>
      </c>
      <c r="C1022" s="17">
        <v>0.27050516417731169</v>
      </c>
      <c r="D1022" s="17">
        <v>0.26512955402725941</v>
      </c>
      <c r="E1022" s="17">
        <v>0.23377731426098811</v>
      </c>
      <c r="F1022" s="17">
        <v>0.2486156535683221</v>
      </c>
      <c r="G1022" s="17">
        <v>0.28658714274117753</v>
      </c>
      <c r="H1022" s="17">
        <v>0.28793804031451348</v>
      </c>
      <c r="I1022" s="17">
        <v>0.29079765568266841</v>
      </c>
      <c r="K1022" s="17">
        <v>0.27880741022432037</v>
      </c>
      <c r="L1022" s="17">
        <v>0.26137823511133601</v>
      </c>
      <c r="N1022" s="17">
        <v>0.32975117093932371</v>
      </c>
      <c r="O1022" s="17">
        <v>0.36150194352068521</v>
      </c>
      <c r="P1022" s="17">
        <v>0.2107496787491773</v>
      </c>
      <c r="Q1022" s="17">
        <v>0.24416389654917009</v>
      </c>
      <c r="R1022" s="17">
        <v>0.29157257705586948</v>
      </c>
      <c r="S1022" s="17">
        <v>0.29091379495800962</v>
      </c>
      <c r="T1022" s="17">
        <v>0.26435392838932043</v>
      </c>
      <c r="U1022" s="17">
        <v>0.28649378572663659</v>
      </c>
      <c r="V1022" s="17">
        <v>0.30404464908071721</v>
      </c>
      <c r="W1022" s="17">
        <v>0.2162013670653545</v>
      </c>
      <c r="X1022" s="17">
        <v>0.2663606202581601</v>
      </c>
      <c r="Y1022" s="17">
        <v>0.19964661901398251</v>
      </c>
      <c r="AA1022" s="17">
        <v>0.29647300846084551</v>
      </c>
      <c r="AB1022" s="17">
        <v>0.26832914552029419</v>
      </c>
      <c r="AC1022" s="17">
        <v>0.1917291395600666</v>
      </c>
      <c r="AD1022" s="17">
        <v>0.30848880320616062</v>
      </c>
      <c r="AE1022" s="17">
        <v>0.26096588961838801</v>
      </c>
      <c r="AF1022" s="17">
        <v>0.36612120019605859</v>
      </c>
      <c r="AG1022" s="17">
        <v>0.19564216009284699</v>
      </c>
      <c r="AH1022" s="17">
        <v>0.2364692361762199</v>
      </c>
      <c r="AI1022" s="17">
        <v>0.37163710160296481</v>
      </c>
    </row>
    <row r="1023" spans="2:35" ht="16" x14ac:dyDescent="0.2">
      <c r="B1023" s="16" t="s">
        <v>348</v>
      </c>
      <c r="C1023" s="17">
        <v>0.14945938209940321</v>
      </c>
      <c r="D1023" s="17">
        <v>9.9501284178227262E-2</v>
      </c>
      <c r="E1023" s="17">
        <v>0.16340565383540431</v>
      </c>
      <c r="F1023" s="17">
        <v>0.13112443038120031</v>
      </c>
      <c r="G1023" s="17">
        <v>0.15982980495984669</v>
      </c>
      <c r="H1023" s="17">
        <v>0.16562823974547261</v>
      </c>
      <c r="I1023" s="17">
        <v>0.16488888902434601</v>
      </c>
      <c r="K1023" s="17">
        <v>0.1108127553386704</v>
      </c>
      <c r="L1023" s="17">
        <v>0.1934213612129716</v>
      </c>
      <c r="N1023" s="17">
        <v>0.123406622010493</v>
      </c>
      <c r="O1023" s="17">
        <v>0.160980024678371</v>
      </c>
      <c r="P1023" s="17">
        <v>0.17825131100102379</v>
      </c>
      <c r="Q1023" s="17">
        <v>0.17774266428221899</v>
      </c>
      <c r="R1023" s="17">
        <v>0.10282172049403079</v>
      </c>
      <c r="S1023" s="17">
        <v>0.17034938395684751</v>
      </c>
      <c r="T1023" s="17">
        <v>0.16045105433562809</v>
      </c>
      <c r="U1023" s="17">
        <v>0.20126921518730101</v>
      </c>
      <c r="V1023" s="17">
        <v>0.14106580931456039</v>
      </c>
      <c r="W1023" s="17">
        <v>0.14469047378623401</v>
      </c>
      <c r="X1023" s="17">
        <v>0.17422596112014571</v>
      </c>
      <c r="Y1023" s="17">
        <v>0.13061525353727341</v>
      </c>
      <c r="AA1023" s="17">
        <v>0.16123456766562369</v>
      </c>
      <c r="AB1023" s="17">
        <v>0.1071106372482355</v>
      </c>
      <c r="AC1023" s="17">
        <v>0.1186852929311803</v>
      </c>
      <c r="AD1023" s="17">
        <v>0.1404020041112905</v>
      </c>
      <c r="AE1023" s="17">
        <v>0.1815109448293476</v>
      </c>
      <c r="AF1023" s="17">
        <v>9.7612218693472377E-2</v>
      </c>
      <c r="AG1023" s="17">
        <v>0.17883028774180909</v>
      </c>
      <c r="AH1023" s="17">
        <v>0.18360732049243231</v>
      </c>
      <c r="AI1023" s="17">
        <v>0.1430622250112773</v>
      </c>
    </row>
    <row r="1024" spans="2:35" ht="16" x14ac:dyDescent="0.2">
      <c r="B1024" s="16" t="s">
        <v>177</v>
      </c>
      <c r="C1024" s="17">
        <v>7.4841458263700131E-2</v>
      </c>
      <c r="D1024" s="17">
        <v>6.5651443149876143E-2</v>
      </c>
      <c r="E1024" s="17">
        <v>4.8373441104430211E-2</v>
      </c>
      <c r="F1024" s="17">
        <v>5.7960555293275873E-2</v>
      </c>
      <c r="G1024" s="17">
        <v>6.8632923865282011E-2</v>
      </c>
      <c r="H1024" s="17">
        <v>6.5810209073516826E-2</v>
      </c>
      <c r="I1024" s="17">
        <v>0.1222279740783276</v>
      </c>
      <c r="K1024" s="17">
        <v>8.6576395397459274E-2</v>
      </c>
      <c r="L1024" s="17">
        <v>6.1916822287353221E-2</v>
      </c>
      <c r="N1024" s="17">
        <v>5.2281109510005162E-2</v>
      </c>
      <c r="O1024" s="17">
        <v>0.10165767394950689</v>
      </c>
      <c r="P1024" s="17">
        <v>0.1026733166679481</v>
      </c>
      <c r="Q1024" s="17">
        <v>7.0660944045238899E-2</v>
      </c>
      <c r="R1024" s="17">
        <v>7.2299436604075687E-2</v>
      </c>
      <c r="S1024" s="17">
        <v>7.4905466454311134E-2</v>
      </c>
      <c r="T1024" s="17">
        <v>3.101344863991503E-2</v>
      </c>
      <c r="U1024" s="17">
        <v>5.9457651828177943E-2</v>
      </c>
      <c r="V1024" s="17">
        <v>7.5915411450435455E-2</v>
      </c>
      <c r="W1024" s="17">
        <v>6.9669690522908501E-2</v>
      </c>
      <c r="X1024" s="17">
        <v>0.104403532440432</v>
      </c>
      <c r="Y1024" s="17">
        <v>0.1041017030687819</v>
      </c>
      <c r="AA1024" s="17">
        <v>9.7557311885655792E-2</v>
      </c>
      <c r="AB1024" s="17">
        <v>6.5124600409099245E-2</v>
      </c>
      <c r="AC1024" s="17">
        <v>0.10665476238148509</v>
      </c>
      <c r="AD1024" s="17">
        <v>7.9152821286883404E-2</v>
      </c>
      <c r="AE1024" s="17">
        <v>5.734362809913119E-2</v>
      </c>
      <c r="AF1024" s="17">
        <v>9.4176693510962278E-2</v>
      </c>
      <c r="AG1024" s="17">
        <v>6.3562298846809945E-2</v>
      </c>
      <c r="AH1024" s="17">
        <v>7.8393123049329758E-2</v>
      </c>
      <c r="AI1024" s="17">
        <v>7.033901159641133E-2</v>
      </c>
    </row>
    <row r="1025" spans="2:35" ht="16" x14ac:dyDescent="0.2">
      <c r="B1025" s="16" t="s">
        <v>75</v>
      </c>
      <c r="C1025" s="17">
        <v>1.403521275843154E-2</v>
      </c>
      <c r="D1025" s="17">
        <v>4.9543809590556391E-3</v>
      </c>
      <c r="E1025" s="17">
        <v>1.8735996356928609E-2</v>
      </c>
      <c r="F1025" s="17">
        <v>1.7810302445418071E-2</v>
      </c>
      <c r="G1025" s="17">
        <v>8.0089744796779504E-3</v>
      </c>
      <c r="H1025" s="17">
        <v>1.9307520142793608E-2</v>
      </c>
      <c r="I1025" s="17">
        <v>1.4980615566813051E-2</v>
      </c>
      <c r="K1025" s="17">
        <v>1.3734607290824329E-2</v>
      </c>
      <c r="L1025" s="17">
        <v>1.447092267914632E-2</v>
      </c>
      <c r="N1025" s="17">
        <v>8.324527355507547E-3</v>
      </c>
      <c r="O1025" s="17">
        <v>0</v>
      </c>
      <c r="P1025" s="17">
        <v>1.7272846815706441E-2</v>
      </c>
      <c r="Q1025" s="17">
        <v>3.6281395525055549E-2</v>
      </c>
      <c r="R1025" s="17">
        <v>1.247002632056525E-2</v>
      </c>
      <c r="S1025" s="17">
        <v>1.7645020689003778E-2</v>
      </c>
      <c r="T1025" s="17">
        <v>0</v>
      </c>
      <c r="U1025" s="17">
        <v>0</v>
      </c>
      <c r="V1025" s="17">
        <v>1.0903169596017011E-2</v>
      </c>
      <c r="W1025" s="17">
        <v>2.0174777979611501E-2</v>
      </c>
      <c r="X1025" s="17">
        <v>2.698064158806842E-2</v>
      </c>
      <c r="Y1025" s="17">
        <v>1.935262552419701E-2</v>
      </c>
      <c r="AA1025" s="17">
        <v>1.7513215342485539E-2</v>
      </c>
      <c r="AB1025" s="17">
        <v>7.7002061567182098E-3</v>
      </c>
      <c r="AC1025" s="17">
        <v>1.754940336642391E-2</v>
      </c>
      <c r="AD1025" s="17">
        <v>5.1927452552645234E-3</v>
      </c>
      <c r="AE1025" s="17">
        <v>1.8279568208560928E-2</v>
      </c>
      <c r="AF1025" s="17">
        <v>0</v>
      </c>
      <c r="AG1025" s="17">
        <v>3.1755664502018617E-2</v>
      </c>
      <c r="AH1025" s="17">
        <v>2.2022351427867869E-2</v>
      </c>
      <c r="AI1025" s="17">
        <v>0</v>
      </c>
    </row>
    <row r="1027" spans="2:35" ht="32" x14ac:dyDescent="0.2">
      <c r="B1027" s="14" t="s">
        <v>332</v>
      </c>
    </row>
    <row r="1028" spans="2:35" ht="16" x14ac:dyDescent="0.2">
      <c r="B1028" s="15" t="s">
        <v>16</v>
      </c>
    </row>
    <row r="1029" spans="2:35" ht="16" x14ac:dyDescent="0.2">
      <c r="B1029" s="16" t="s">
        <v>333</v>
      </c>
      <c r="C1029" s="17">
        <v>0.17681441300755249</v>
      </c>
      <c r="D1029" s="17">
        <v>0.33687377267167568</v>
      </c>
      <c r="E1029" s="17">
        <v>0.28963806390095148</v>
      </c>
      <c r="F1029" s="17">
        <v>0.2135595178073518</v>
      </c>
      <c r="G1029" s="17">
        <v>0.12570912914779381</v>
      </c>
      <c r="H1029" s="17">
        <v>0.10438126436978901</v>
      </c>
      <c r="I1029" s="17">
        <v>3.9643624671825917E-2</v>
      </c>
      <c r="K1029" s="17">
        <v>0.1881908416920797</v>
      </c>
      <c r="L1029" s="17">
        <v>0.16590579061519981</v>
      </c>
      <c r="N1029" s="17">
        <v>0.16203180191563299</v>
      </c>
      <c r="O1029" s="17">
        <v>0.26687727038425718</v>
      </c>
      <c r="P1029" s="17">
        <v>0.19166764611938431</v>
      </c>
      <c r="Q1029" s="17">
        <v>0.15448196974867989</v>
      </c>
      <c r="R1029" s="17">
        <v>0.1329034013515232</v>
      </c>
      <c r="S1029" s="17">
        <v>0.18830589921496449</v>
      </c>
      <c r="T1029" s="17">
        <v>0.18089430268365009</v>
      </c>
      <c r="U1029" s="17">
        <v>0.1943842604902771</v>
      </c>
      <c r="V1029" s="17">
        <v>0.25919447934618778</v>
      </c>
      <c r="W1029" s="17">
        <v>0.14054605563404701</v>
      </c>
      <c r="X1029" s="17">
        <v>0.11962928299585859</v>
      </c>
      <c r="Y1029" s="17">
        <v>0.16101142736976989</v>
      </c>
      <c r="AA1029" s="17">
        <v>0.19189420296860671</v>
      </c>
      <c r="AB1029" s="17">
        <v>0.23604151908878801</v>
      </c>
      <c r="AC1029" s="17">
        <v>0.1085243355871246</v>
      </c>
      <c r="AD1029" s="17">
        <v>0.19843087531532549</v>
      </c>
      <c r="AE1029" s="17">
        <v>0.14901906252763589</v>
      </c>
      <c r="AF1029" s="17">
        <v>0.14057891588459731</v>
      </c>
      <c r="AG1029" s="17">
        <v>0.1251229941224406</v>
      </c>
      <c r="AH1029" s="17">
        <v>0.16759693241660359</v>
      </c>
      <c r="AI1029" s="17">
        <v>0.19708689478692429</v>
      </c>
    </row>
    <row r="1030" spans="2:35" ht="16" x14ac:dyDescent="0.2">
      <c r="B1030" s="16" t="s">
        <v>334</v>
      </c>
      <c r="C1030" s="17">
        <v>0.40757679158659499</v>
      </c>
      <c r="D1030" s="17">
        <v>0.38683709382775222</v>
      </c>
      <c r="E1030" s="17">
        <v>0.45469006553273789</v>
      </c>
      <c r="F1030" s="17">
        <v>0.44263424772056481</v>
      </c>
      <c r="G1030" s="17">
        <v>0.47543490718917869</v>
      </c>
      <c r="H1030" s="17">
        <v>0.38004400753525069</v>
      </c>
      <c r="I1030" s="17">
        <v>0.31786322230024888</v>
      </c>
      <c r="K1030" s="17">
        <v>0.40861627075448992</v>
      </c>
      <c r="L1030" s="17">
        <v>0.40654602092102288</v>
      </c>
      <c r="N1030" s="17">
        <v>0.43760598304165638</v>
      </c>
      <c r="O1030" s="17">
        <v>0.37299049230152581</v>
      </c>
      <c r="P1030" s="17">
        <v>0.34166941368441622</v>
      </c>
      <c r="Q1030" s="17">
        <v>0.41956654155972789</v>
      </c>
      <c r="R1030" s="17">
        <v>0.4415140656640747</v>
      </c>
      <c r="S1030" s="17">
        <v>0.37584976280688509</v>
      </c>
      <c r="T1030" s="17">
        <v>0.49501684779299698</v>
      </c>
      <c r="U1030" s="17">
        <v>0.428524824648578</v>
      </c>
      <c r="V1030" s="17">
        <v>0.41093381556454811</v>
      </c>
      <c r="W1030" s="17">
        <v>0.37310461967420111</v>
      </c>
      <c r="X1030" s="17">
        <v>0.42701443697734748</v>
      </c>
      <c r="Y1030" s="17">
        <v>0.34563351656904179</v>
      </c>
      <c r="AA1030" s="17">
        <v>0.32297770562239753</v>
      </c>
      <c r="AB1030" s="17">
        <v>0.4110616778414668</v>
      </c>
      <c r="AC1030" s="17">
        <v>0.45209543404223101</v>
      </c>
      <c r="AD1030" s="17">
        <v>0.44855925069006253</v>
      </c>
      <c r="AE1030" s="17">
        <v>0.43544364196534419</v>
      </c>
      <c r="AF1030" s="17">
        <v>0.3918063865698917</v>
      </c>
      <c r="AG1030" s="17">
        <v>0.33851857327112489</v>
      </c>
      <c r="AH1030" s="17">
        <v>0.40037924962636812</v>
      </c>
      <c r="AI1030" s="17">
        <v>0.4369954234041919</v>
      </c>
    </row>
    <row r="1031" spans="2:35" ht="16" x14ac:dyDescent="0.2">
      <c r="B1031" s="16" t="s">
        <v>335</v>
      </c>
      <c r="C1031" s="17">
        <v>0.19085374951205911</v>
      </c>
      <c r="D1031" s="17">
        <v>0.13770516314671261</v>
      </c>
      <c r="E1031" s="17">
        <v>0.1257607530524871</v>
      </c>
      <c r="F1031" s="17">
        <v>0.1586356169674682</v>
      </c>
      <c r="G1031" s="17">
        <v>0.18187101676366149</v>
      </c>
      <c r="H1031" s="17">
        <v>0.19574185710966099</v>
      </c>
      <c r="I1031" s="17">
        <v>0.30895217566803429</v>
      </c>
      <c r="K1031" s="17">
        <v>0.19048374372242169</v>
      </c>
      <c r="L1031" s="17">
        <v>0.191445245307405</v>
      </c>
      <c r="N1031" s="17">
        <v>0.17952651691069971</v>
      </c>
      <c r="O1031" s="17">
        <v>0.25002644703096383</v>
      </c>
      <c r="P1031" s="17">
        <v>0.2072348926866201</v>
      </c>
      <c r="Q1031" s="17">
        <v>0.195443175583978</v>
      </c>
      <c r="R1031" s="17">
        <v>0.20693334612904801</v>
      </c>
      <c r="S1031" s="17">
        <v>0.1861846295396625</v>
      </c>
      <c r="T1031" s="17">
        <v>0.17923212601155719</v>
      </c>
      <c r="U1031" s="17">
        <v>0.1945238994987192</v>
      </c>
      <c r="V1031" s="17">
        <v>0.13855724107028311</v>
      </c>
      <c r="W1031" s="17">
        <v>0.20104034728409759</v>
      </c>
      <c r="X1031" s="17">
        <v>0.18705500740675071</v>
      </c>
      <c r="Y1031" s="17">
        <v>0.23109667133370229</v>
      </c>
      <c r="AA1031" s="17">
        <v>0.2217791826569617</v>
      </c>
      <c r="AB1031" s="17">
        <v>0.1623328442837339</v>
      </c>
      <c r="AC1031" s="17">
        <v>0.2549591345919332</v>
      </c>
      <c r="AD1031" s="17">
        <v>0.1522598530576241</v>
      </c>
      <c r="AE1031" s="17">
        <v>0.18075366363001719</v>
      </c>
      <c r="AF1031" s="17">
        <v>0.21791615320931329</v>
      </c>
      <c r="AG1031" s="17">
        <v>0.21204870269480749</v>
      </c>
      <c r="AH1031" s="17">
        <v>0.18337492582399681</v>
      </c>
      <c r="AI1031" s="17">
        <v>0.23313184051758271</v>
      </c>
    </row>
    <row r="1032" spans="2:35" ht="16" x14ac:dyDescent="0.2">
      <c r="B1032" s="16" t="s">
        <v>336</v>
      </c>
      <c r="C1032" s="17">
        <v>0.1015235733375625</v>
      </c>
      <c r="D1032" s="17">
        <v>6.8255155225053057E-2</v>
      </c>
      <c r="E1032" s="17">
        <v>7.087423317994207E-2</v>
      </c>
      <c r="F1032" s="17">
        <v>7.4256906658477131E-2</v>
      </c>
      <c r="G1032" s="17">
        <v>7.4614576168747296E-2</v>
      </c>
      <c r="H1032" s="17">
        <v>0.1650416162246223</v>
      </c>
      <c r="I1032" s="17">
        <v>0.14994957537891759</v>
      </c>
      <c r="K1032" s="17">
        <v>0.11267871498551529</v>
      </c>
      <c r="L1032" s="17">
        <v>8.946955918626652E-2</v>
      </c>
      <c r="N1032" s="17">
        <v>9.2526890485656141E-2</v>
      </c>
      <c r="O1032" s="17">
        <v>7.731764991355744E-2</v>
      </c>
      <c r="P1032" s="17">
        <v>9.8238569271075812E-2</v>
      </c>
      <c r="Q1032" s="17">
        <v>8.9264526122035781E-2</v>
      </c>
      <c r="R1032" s="17">
        <v>0.1202225939789769</v>
      </c>
      <c r="S1032" s="17">
        <v>0.10015968254004159</v>
      </c>
      <c r="T1032" s="17">
        <v>7.5860085253823401E-2</v>
      </c>
      <c r="U1032" s="17">
        <v>8.6998084342950283E-2</v>
      </c>
      <c r="V1032" s="17">
        <v>0.1066978860890338</v>
      </c>
      <c r="W1032" s="17">
        <v>0.1189835525401992</v>
      </c>
      <c r="X1032" s="17">
        <v>0.107619734300273</v>
      </c>
      <c r="Y1032" s="17">
        <v>9.9878583629725071E-2</v>
      </c>
      <c r="AA1032" s="17">
        <v>0.14333232303686799</v>
      </c>
      <c r="AB1032" s="17">
        <v>9.7691237738627867E-2</v>
      </c>
      <c r="AC1032" s="17">
        <v>6.803933350049958E-2</v>
      </c>
      <c r="AD1032" s="17">
        <v>9.2072416581229499E-2</v>
      </c>
      <c r="AE1032" s="17">
        <v>0.11269151807866171</v>
      </c>
      <c r="AF1032" s="17">
        <v>0.1140363782554626</v>
      </c>
      <c r="AG1032" s="17">
        <v>0.1065121564353206</v>
      </c>
      <c r="AH1032" s="17">
        <v>6.4479478778280253E-2</v>
      </c>
      <c r="AI1032" s="17">
        <v>7.4730099635995972E-2</v>
      </c>
    </row>
    <row r="1033" spans="2:35" ht="16" x14ac:dyDescent="0.2">
      <c r="B1033" s="16" t="s">
        <v>128</v>
      </c>
      <c r="C1033" s="17">
        <v>0.12323147255623081</v>
      </c>
      <c r="D1033" s="17">
        <v>7.032881512880651E-2</v>
      </c>
      <c r="E1033" s="17">
        <v>5.9036884333881448E-2</v>
      </c>
      <c r="F1033" s="17">
        <v>0.11091371084613801</v>
      </c>
      <c r="G1033" s="17">
        <v>0.1423703707306187</v>
      </c>
      <c r="H1033" s="17">
        <v>0.15479125476067701</v>
      </c>
      <c r="I1033" s="17">
        <v>0.18359140198097329</v>
      </c>
      <c r="K1033" s="17">
        <v>0.1000304288454935</v>
      </c>
      <c r="L1033" s="17">
        <v>0.14663338397010589</v>
      </c>
      <c r="N1033" s="17">
        <v>0.12830880764635469</v>
      </c>
      <c r="O1033" s="17">
        <v>3.2788140369695948E-2</v>
      </c>
      <c r="P1033" s="17">
        <v>0.1611894782385038</v>
      </c>
      <c r="Q1033" s="17">
        <v>0.14124378698557849</v>
      </c>
      <c r="R1033" s="17">
        <v>9.8426592876377283E-2</v>
      </c>
      <c r="S1033" s="17">
        <v>0.14950002589844599</v>
      </c>
      <c r="T1033" s="17">
        <v>6.8996638257972295E-2</v>
      </c>
      <c r="U1033" s="17">
        <v>9.5568931019475611E-2</v>
      </c>
      <c r="V1033" s="17">
        <v>8.4616577929947021E-2</v>
      </c>
      <c r="W1033" s="17">
        <v>0.16632542486745519</v>
      </c>
      <c r="X1033" s="17">
        <v>0.15868153831977011</v>
      </c>
      <c r="Y1033" s="17">
        <v>0.1623798010977609</v>
      </c>
      <c r="AA1033" s="17">
        <v>0.1200165857151661</v>
      </c>
      <c r="AB1033" s="17">
        <v>9.2872721047383505E-2</v>
      </c>
      <c r="AC1033" s="17">
        <v>0.1163817622782117</v>
      </c>
      <c r="AD1033" s="17">
        <v>0.1086776043557585</v>
      </c>
      <c r="AE1033" s="17">
        <v>0.1220921137983408</v>
      </c>
      <c r="AF1033" s="17">
        <v>0.13566216608073531</v>
      </c>
      <c r="AG1033" s="17">
        <v>0.21779757347630649</v>
      </c>
      <c r="AH1033" s="17">
        <v>0.1841694133547512</v>
      </c>
      <c r="AI1033" s="17">
        <v>5.8055741655305033E-2</v>
      </c>
    </row>
    <row r="1035" spans="2:35" ht="32" x14ac:dyDescent="0.2">
      <c r="B1035" s="14" t="s">
        <v>337</v>
      </c>
    </row>
    <row r="1036" spans="2:35" ht="32" x14ac:dyDescent="0.2">
      <c r="B1036" s="15" t="s">
        <v>27</v>
      </c>
    </row>
    <row r="1037" spans="2:35" ht="16" x14ac:dyDescent="0.2">
      <c r="B1037" s="16" t="s">
        <v>338</v>
      </c>
      <c r="C1037" s="17">
        <v>0.4375142837190632</v>
      </c>
      <c r="D1037" s="17">
        <v>0.46331430576656968</v>
      </c>
      <c r="E1037" s="17">
        <v>0.43641422434289873</v>
      </c>
      <c r="F1037" s="17">
        <v>0.44788209335264012</v>
      </c>
      <c r="G1037" s="17">
        <v>0.44768549639024291</v>
      </c>
      <c r="H1037" s="17">
        <v>0.44379551232955489</v>
      </c>
      <c r="I1037" s="17">
        <v>0.36975757180650021</v>
      </c>
      <c r="K1037" s="17">
        <v>0.42143202701563548</v>
      </c>
      <c r="L1037" s="17">
        <v>0.4563865865880537</v>
      </c>
      <c r="N1037" s="17">
        <v>0.41426597357860889</v>
      </c>
      <c r="O1037" s="17">
        <v>0.35646150264278592</v>
      </c>
      <c r="P1037" s="17">
        <v>0.42378179295380042</v>
      </c>
      <c r="Q1037" s="17">
        <v>0.50183848345971926</v>
      </c>
      <c r="R1037" s="17">
        <v>0.45267331620348411</v>
      </c>
      <c r="S1037" s="17">
        <v>0.51562341164710068</v>
      </c>
      <c r="T1037" s="17">
        <v>0.49521652985097669</v>
      </c>
      <c r="U1037" s="17">
        <v>0.37703152958414798</v>
      </c>
      <c r="V1037" s="17">
        <v>0.40899661008701749</v>
      </c>
      <c r="W1037" s="17">
        <v>0.42554686233350042</v>
      </c>
      <c r="X1037" s="17">
        <v>0.43479030343529529</v>
      </c>
      <c r="Y1037" s="17">
        <v>0.47018752081923032</v>
      </c>
      <c r="AA1037" s="17">
        <v>0.41473517965781281</v>
      </c>
      <c r="AB1037" s="17">
        <v>0.4036152965734352</v>
      </c>
      <c r="AC1037" s="17">
        <v>0.36024995937896231</v>
      </c>
      <c r="AD1037" s="17">
        <v>0.49750131146197901</v>
      </c>
      <c r="AE1037" s="17">
        <v>0.44028999539211833</v>
      </c>
      <c r="AF1037" s="17">
        <v>0.38610150032125762</v>
      </c>
      <c r="AG1037" s="17">
        <v>0.46975251625885062</v>
      </c>
      <c r="AH1037" s="17">
        <v>0.50778440002538971</v>
      </c>
      <c r="AI1037" s="17">
        <v>0.44514938215537431</v>
      </c>
    </row>
    <row r="1038" spans="2:35" ht="16" x14ac:dyDescent="0.2">
      <c r="B1038" s="16" t="s">
        <v>339</v>
      </c>
      <c r="C1038" s="17">
        <v>6.7853994202750401E-2</v>
      </c>
      <c r="D1038" s="17">
        <v>0.1030091037239344</v>
      </c>
      <c r="E1038" s="17">
        <v>8.5896142099890924E-2</v>
      </c>
      <c r="F1038" s="17">
        <v>6.3515941540288751E-2</v>
      </c>
      <c r="G1038" s="17">
        <v>6.6177896026016189E-2</v>
      </c>
      <c r="H1038" s="17">
        <v>3.4598871651747382E-2</v>
      </c>
      <c r="I1038" s="17">
        <v>2.9154862538351711E-2</v>
      </c>
      <c r="K1038" s="17">
        <v>7.9916931027094268E-2</v>
      </c>
      <c r="L1038" s="17">
        <v>5.5948601582009538E-2</v>
      </c>
      <c r="N1038" s="17">
        <v>4.7654334429504487E-2</v>
      </c>
      <c r="O1038" s="17">
        <v>2.9312158850349879E-2</v>
      </c>
      <c r="P1038" s="17">
        <v>7.1939350649671607E-2</v>
      </c>
      <c r="Q1038" s="17">
        <v>0.12513391667449131</v>
      </c>
      <c r="R1038" s="17">
        <v>8.8479721443251474E-2</v>
      </c>
      <c r="S1038" s="17">
        <v>5.2712915700558791E-2</v>
      </c>
      <c r="T1038" s="17">
        <v>7.252875001567731E-2</v>
      </c>
      <c r="U1038" s="17">
        <v>6.0364080914413899E-2</v>
      </c>
      <c r="V1038" s="17">
        <v>7.9475685739469351E-2</v>
      </c>
      <c r="W1038" s="17">
        <v>5.6696551158346223E-2</v>
      </c>
      <c r="X1038" s="17">
        <v>3.320332604575657E-2</v>
      </c>
      <c r="Y1038" s="17">
        <v>9.2935217570866535E-2</v>
      </c>
      <c r="AA1038" s="17">
        <v>0.1160881737464593</v>
      </c>
      <c r="AB1038" s="17">
        <v>9.7125191956399307E-2</v>
      </c>
      <c r="AC1038" s="17">
        <v>3.4588209306394398E-2</v>
      </c>
      <c r="AD1038" s="17">
        <v>6.5121693339524458E-2</v>
      </c>
      <c r="AE1038" s="17">
        <v>6.5375332967226432E-2</v>
      </c>
      <c r="AF1038" s="17">
        <v>6.2969626054471511E-2</v>
      </c>
      <c r="AG1038" s="17">
        <v>3.0810230101737401E-2</v>
      </c>
      <c r="AH1038" s="17">
        <v>2.7733765859972819E-2</v>
      </c>
      <c r="AI1038" s="17">
        <v>1.3388910059994701E-2</v>
      </c>
    </row>
    <row r="1039" spans="2:35" ht="32" x14ac:dyDescent="0.2">
      <c r="B1039" s="16" t="s">
        <v>340</v>
      </c>
      <c r="C1039" s="17">
        <v>0.1681129770554409</v>
      </c>
      <c r="D1039" s="17">
        <v>0.17100396267197709</v>
      </c>
      <c r="E1039" s="17">
        <v>0.22782839128014229</v>
      </c>
      <c r="F1039" s="17">
        <v>0.1401373127834864</v>
      </c>
      <c r="G1039" s="17">
        <v>0.1229459352282273</v>
      </c>
      <c r="H1039" s="17">
        <v>0.18489011879414399</v>
      </c>
      <c r="I1039" s="17">
        <v>0.15173980875064741</v>
      </c>
      <c r="K1039" s="17">
        <v>0.1755960735316639</v>
      </c>
      <c r="L1039" s="17">
        <v>0.16144368839247569</v>
      </c>
      <c r="N1039" s="17">
        <v>0.1414736405435135</v>
      </c>
      <c r="O1039" s="17">
        <v>0.17086678956283899</v>
      </c>
      <c r="P1039" s="17">
        <v>0.19669140909541891</v>
      </c>
      <c r="Q1039" s="17">
        <v>8.3456870180241088E-2</v>
      </c>
      <c r="R1039" s="17">
        <v>0.16018557362188779</v>
      </c>
      <c r="S1039" s="17">
        <v>0.15276060721009371</v>
      </c>
      <c r="T1039" s="17">
        <v>0.16891737574211049</v>
      </c>
      <c r="U1039" s="17">
        <v>0.2041947719288047</v>
      </c>
      <c r="V1039" s="17">
        <v>0.17471206917824389</v>
      </c>
      <c r="W1039" s="17">
        <v>0.1528982952925407</v>
      </c>
      <c r="X1039" s="17">
        <v>0.1967073585852025</v>
      </c>
      <c r="Y1039" s="17">
        <v>0.18640208430511351</v>
      </c>
      <c r="AA1039" s="17">
        <v>0.2052220799907794</v>
      </c>
      <c r="AB1039" s="17">
        <v>0.14854096313445289</v>
      </c>
      <c r="AC1039" s="17">
        <v>0.17066012304383291</v>
      </c>
      <c r="AD1039" s="17">
        <v>0.17127074439297479</v>
      </c>
      <c r="AE1039" s="17">
        <v>0.182199679862424</v>
      </c>
      <c r="AF1039" s="17">
        <v>0.16123276269709541</v>
      </c>
      <c r="AG1039" s="17">
        <v>0.14850340163073431</v>
      </c>
      <c r="AH1039" s="17">
        <v>0.1298054002048247</v>
      </c>
      <c r="AI1039" s="17">
        <v>0.17573533412416159</v>
      </c>
    </row>
    <row r="1040" spans="2:35" ht="32" x14ac:dyDescent="0.2">
      <c r="B1040" s="16" t="s">
        <v>341</v>
      </c>
      <c r="C1040" s="17">
        <v>0.23501004720581689</v>
      </c>
      <c r="D1040" s="17">
        <v>0.23289857074745349</v>
      </c>
      <c r="E1040" s="17">
        <v>0.2071319261738489</v>
      </c>
      <c r="F1040" s="17">
        <v>0.22504441239763831</v>
      </c>
      <c r="G1040" s="17">
        <v>0.22196133102416479</v>
      </c>
      <c r="H1040" s="17">
        <v>0.32100254985263987</v>
      </c>
      <c r="I1040" s="17">
        <v>0.23970290021367949</v>
      </c>
      <c r="K1040" s="17">
        <v>0.24178550922015871</v>
      </c>
      <c r="L1040" s="17">
        <v>0.229441893092828</v>
      </c>
      <c r="N1040" s="17">
        <v>0.27299149193602062</v>
      </c>
      <c r="O1040" s="17">
        <v>0.24849897621805209</v>
      </c>
      <c r="P1040" s="17">
        <v>0.28415137749504021</v>
      </c>
      <c r="Q1040" s="17">
        <v>0.25510732631477329</v>
      </c>
      <c r="R1040" s="17">
        <v>0.21369965293579149</v>
      </c>
      <c r="S1040" s="17">
        <v>0.22961433239771509</v>
      </c>
      <c r="T1040" s="17">
        <v>0.1916037029187774</v>
      </c>
      <c r="U1040" s="17">
        <v>0.24836382951857189</v>
      </c>
      <c r="V1040" s="17">
        <v>0.21580652490434271</v>
      </c>
      <c r="W1040" s="17">
        <v>0.1967120311020929</v>
      </c>
      <c r="X1040" s="17">
        <v>0.27466370471151402</v>
      </c>
      <c r="Y1040" s="17">
        <v>0.26680006014044738</v>
      </c>
      <c r="AA1040" s="17">
        <v>0.24060175616993851</v>
      </c>
      <c r="AB1040" s="17">
        <v>0.1732106692781456</v>
      </c>
      <c r="AC1040" s="17">
        <v>0.32300112487175292</v>
      </c>
      <c r="AD1040" s="17">
        <v>0.25019037734852989</v>
      </c>
      <c r="AE1040" s="17">
        <v>0.23352676426529709</v>
      </c>
      <c r="AF1040" s="17">
        <v>0.35138899840233417</v>
      </c>
      <c r="AG1040" s="17">
        <v>0.18990455818580709</v>
      </c>
      <c r="AH1040" s="17">
        <v>0.26505021643160559</v>
      </c>
      <c r="AI1040" s="17">
        <v>0.25850390174459792</v>
      </c>
    </row>
    <row r="1041" spans="2:35" ht="32" x14ac:dyDescent="0.2">
      <c r="B1041" s="16" t="s">
        <v>342</v>
      </c>
      <c r="C1041" s="17">
        <v>0.37113945350686461</v>
      </c>
      <c r="D1041" s="17">
        <v>0.40899396497802148</v>
      </c>
      <c r="E1041" s="17">
        <v>0.36616884665386518</v>
      </c>
      <c r="F1041" s="17">
        <v>0.38826545393551237</v>
      </c>
      <c r="G1041" s="17">
        <v>0.39624260961169078</v>
      </c>
      <c r="H1041" s="17">
        <v>0.33930171339156662</v>
      </c>
      <c r="I1041" s="17">
        <v>0.29777796129177592</v>
      </c>
      <c r="K1041" s="17">
        <v>0.40061457297657649</v>
      </c>
      <c r="L1041" s="17">
        <v>0.34032143750587579</v>
      </c>
      <c r="N1041" s="17">
        <v>0.33340254160835908</v>
      </c>
      <c r="O1041" s="17">
        <v>0.235474683048012</v>
      </c>
      <c r="P1041" s="17">
        <v>0.41563006960883692</v>
      </c>
      <c r="Q1041" s="17">
        <v>0.25525000351707422</v>
      </c>
      <c r="R1041" s="17">
        <v>0.3423875760321361</v>
      </c>
      <c r="S1041" s="17">
        <v>0.30443073689411088</v>
      </c>
      <c r="T1041" s="17">
        <v>0.38771358405884682</v>
      </c>
      <c r="U1041" s="17">
        <v>0.37222570067943522</v>
      </c>
      <c r="V1041" s="17">
        <v>0.43533998842548771</v>
      </c>
      <c r="W1041" s="17">
        <v>0.38535870223867791</v>
      </c>
      <c r="X1041" s="17">
        <v>0.34865085636462079</v>
      </c>
      <c r="Y1041" s="17">
        <v>0.46036942895875271</v>
      </c>
      <c r="AA1041" s="17">
        <v>0.33026659109880002</v>
      </c>
      <c r="AB1041" s="17">
        <v>0.41081781565910042</v>
      </c>
      <c r="AC1041" s="17">
        <v>0.28839769425545592</v>
      </c>
      <c r="AD1041" s="17">
        <v>0.43213083834491628</v>
      </c>
      <c r="AE1041" s="17">
        <v>0.38264907942497461</v>
      </c>
      <c r="AF1041" s="17">
        <v>0.41363429262685669</v>
      </c>
      <c r="AG1041" s="17">
        <v>0.33801177790638082</v>
      </c>
      <c r="AH1041" s="17">
        <v>0.28328300975771598</v>
      </c>
      <c r="AI1041" s="17">
        <v>0.3504149233703972</v>
      </c>
    </row>
    <row r="1042" spans="2:35" ht="32" x14ac:dyDescent="0.2">
      <c r="B1042" s="16" t="s">
        <v>343</v>
      </c>
      <c r="C1042" s="17">
        <v>0.29745271185055999</v>
      </c>
      <c r="D1042" s="17">
        <v>0.2487027814737639</v>
      </c>
      <c r="E1042" s="17">
        <v>0.2749998933986833</v>
      </c>
      <c r="F1042" s="17">
        <v>0.27032702752596049</v>
      </c>
      <c r="G1042" s="17">
        <v>0.26526150138118132</v>
      </c>
      <c r="H1042" s="17">
        <v>0.42598569532969532</v>
      </c>
      <c r="I1042" s="17">
        <v>0.36871136891091649</v>
      </c>
      <c r="K1042" s="17">
        <v>0.29905408940847478</v>
      </c>
      <c r="L1042" s="17">
        <v>0.29461661137222289</v>
      </c>
      <c r="N1042" s="17">
        <v>0.30292892240811659</v>
      </c>
      <c r="O1042" s="17">
        <v>0.18969247846334061</v>
      </c>
      <c r="P1042" s="17">
        <v>0.35957230832801651</v>
      </c>
      <c r="Q1042" s="17">
        <v>0.17191187628268961</v>
      </c>
      <c r="R1042" s="17">
        <v>0.26251306406356689</v>
      </c>
      <c r="S1042" s="17">
        <v>0.33438145329800228</v>
      </c>
      <c r="T1042" s="17">
        <v>0.34347316126786792</v>
      </c>
      <c r="U1042" s="17">
        <v>0.32764427949629121</v>
      </c>
      <c r="V1042" s="17">
        <v>0.22021559569049329</v>
      </c>
      <c r="W1042" s="17">
        <v>0.32636192724239332</v>
      </c>
      <c r="X1042" s="17">
        <v>0.30797371832156301</v>
      </c>
      <c r="Y1042" s="17">
        <v>0.39657694976940649</v>
      </c>
      <c r="AA1042" s="17">
        <v>0.25655835435413771</v>
      </c>
      <c r="AB1042" s="17">
        <v>0.27439134536631199</v>
      </c>
      <c r="AC1042" s="17">
        <v>0.31461690936169712</v>
      </c>
      <c r="AD1042" s="17">
        <v>0.31253765603152639</v>
      </c>
      <c r="AE1042" s="17">
        <v>0.31524311116109249</v>
      </c>
      <c r="AF1042" s="17">
        <v>0.28563951185579978</v>
      </c>
      <c r="AG1042" s="17">
        <v>0.30777516630301988</v>
      </c>
      <c r="AH1042" s="17">
        <v>0.35135899823246641</v>
      </c>
      <c r="AI1042" s="17">
        <v>0.25332957158728842</v>
      </c>
    </row>
    <row r="1043" spans="2:35" ht="32" x14ac:dyDescent="0.2">
      <c r="B1043" s="16" t="s">
        <v>344</v>
      </c>
      <c r="C1043" s="17">
        <v>0.36395448249796131</v>
      </c>
      <c r="D1043" s="17">
        <v>0.38774885051428398</v>
      </c>
      <c r="E1043" s="17">
        <v>0.35309746324762098</v>
      </c>
      <c r="F1043" s="17">
        <v>0.31628792418746032</v>
      </c>
      <c r="G1043" s="17">
        <v>0.3599365558296107</v>
      </c>
      <c r="H1043" s="17">
        <v>0.41898629797780268</v>
      </c>
      <c r="I1043" s="17">
        <v>0.37695897095518471</v>
      </c>
      <c r="K1043" s="17">
        <v>0.38352276033773958</v>
      </c>
      <c r="L1043" s="17">
        <v>0.34331368080211438</v>
      </c>
      <c r="N1043" s="17">
        <v>0.37316534953215008</v>
      </c>
      <c r="O1043" s="17">
        <v>0.427698803073912</v>
      </c>
      <c r="P1043" s="17">
        <v>0.46165920892003193</v>
      </c>
      <c r="Q1043" s="17">
        <v>0.27041593409238762</v>
      </c>
      <c r="R1043" s="17">
        <v>0.34244942341475421</v>
      </c>
      <c r="S1043" s="17">
        <v>0.33050255219645081</v>
      </c>
      <c r="T1043" s="17">
        <v>0.3400126847150341</v>
      </c>
      <c r="U1043" s="17">
        <v>0.29728986941631902</v>
      </c>
      <c r="V1043" s="17">
        <v>0.36556598803225621</v>
      </c>
      <c r="W1043" s="17">
        <v>0.48369503992575902</v>
      </c>
      <c r="X1043" s="17">
        <v>0.34531921985893899</v>
      </c>
      <c r="Y1043" s="17">
        <v>0.32522325003600872</v>
      </c>
      <c r="AA1043" s="17">
        <v>0.38738121264992181</v>
      </c>
      <c r="AB1043" s="17">
        <v>0.32448200801418908</v>
      </c>
      <c r="AC1043" s="17">
        <v>0.39991881076208852</v>
      </c>
      <c r="AD1043" s="17">
        <v>0.3653964925355308</v>
      </c>
      <c r="AE1043" s="17">
        <v>0.35340894472363032</v>
      </c>
      <c r="AF1043" s="17">
        <v>0.44906087061467043</v>
      </c>
      <c r="AG1043" s="17">
        <v>0.37186771619223141</v>
      </c>
      <c r="AH1043" s="17">
        <v>0.3769000990602675</v>
      </c>
      <c r="AI1043" s="17">
        <v>0.39093552640010443</v>
      </c>
    </row>
    <row r="1044" spans="2:35" ht="32" x14ac:dyDescent="0.2">
      <c r="B1044" s="16" t="s">
        <v>345</v>
      </c>
      <c r="C1044" s="17">
        <v>0.27723140053382128</v>
      </c>
      <c r="D1044" s="17">
        <v>0.41281794075452799</v>
      </c>
      <c r="E1044" s="17">
        <v>0.2750084753374285</v>
      </c>
      <c r="F1044" s="17">
        <v>0.27155944791277981</v>
      </c>
      <c r="G1044" s="17">
        <v>0.25507382812773899</v>
      </c>
      <c r="H1044" s="17">
        <v>0.27966831362149169</v>
      </c>
      <c r="I1044" s="17">
        <v>0.1358304965932943</v>
      </c>
      <c r="K1044" s="17">
        <v>0.27650105136497788</v>
      </c>
      <c r="L1044" s="17">
        <v>0.27663933082018272</v>
      </c>
      <c r="N1044" s="17">
        <v>0.23011221311154659</v>
      </c>
      <c r="O1044" s="17">
        <v>0.32688564557458172</v>
      </c>
      <c r="P1044" s="17">
        <v>0.27262001025733912</v>
      </c>
      <c r="Q1044" s="17">
        <v>0.22727727601988221</v>
      </c>
      <c r="R1044" s="17">
        <v>0.32454366949428409</v>
      </c>
      <c r="S1044" s="17">
        <v>0.29184719151619271</v>
      </c>
      <c r="T1044" s="17">
        <v>0.28248130422629758</v>
      </c>
      <c r="U1044" s="17">
        <v>0.26893043032997938</v>
      </c>
      <c r="V1044" s="17">
        <v>0.26723128499580429</v>
      </c>
      <c r="W1044" s="17">
        <v>0.23920787941986549</v>
      </c>
      <c r="X1044" s="17">
        <v>0.29230965226043248</v>
      </c>
      <c r="Y1044" s="17">
        <v>0.32624882510077408</v>
      </c>
      <c r="AA1044" s="17">
        <v>0.30181510651992882</v>
      </c>
      <c r="AB1044" s="17">
        <v>0.23749150821263021</v>
      </c>
      <c r="AC1044" s="17">
        <v>0.18286607794039081</v>
      </c>
      <c r="AD1044" s="17">
        <v>0.38278586975111778</v>
      </c>
      <c r="AE1044" s="17">
        <v>0.26694333260120512</v>
      </c>
      <c r="AF1044" s="17">
        <v>0.25964183164468763</v>
      </c>
      <c r="AG1044" s="17">
        <v>0.29577367898270068</v>
      </c>
      <c r="AH1044" s="17">
        <v>0.2720789284405441</v>
      </c>
      <c r="AI1044" s="17">
        <v>0.28210403489094238</v>
      </c>
    </row>
    <row r="1045" spans="2:35" ht="32" x14ac:dyDescent="0.2">
      <c r="B1045" s="16" t="s">
        <v>346</v>
      </c>
      <c r="C1045" s="17">
        <v>0.18841173089088711</v>
      </c>
      <c r="D1045" s="17">
        <v>0.20262602881165581</v>
      </c>
      <c r="E1045" s="17">
        <v>0.21529325679681419</v>
      </c>
      <c r="F1045" s="17">
        <v>0.16179594480403511</v>
      </c>
      <c r="G1045" s="17">
        <v>0.16085192218698649</v>
      </c>
      <c r="H1045" s="17">
        <v>0.20571809367220839</v>
      </c>
      <c r="I1045" s="17">
        <v>0.18565597149423299</v>
      </c>
      <c r="K1045" s="17">
        <v>0.18930638315847789</v>
      </c>
      <c r="L1045" s="17">
        <v>0.1871318706922443</v>
      </c>
      <c r="N1045" s="17">
        <v>0.19850068801255441</v>
      </c>
      <c r="O1045" s="17">
        <v>0.22072009004492599</v>
      </c>
      <c r="P1045" s="17">
        <v>0.15796167601844291</v>
      </c>
      <c r="Q1045" s="17">
        <v>0.14481348808079991</v>
      </c>
      <c r="R1045" s="17">
        <v>0.21073489129498649</v>
      </c>
      <c r="S1045" s="17">
        <v>0.19799550232692981</v>
      </c>
      <c r="T1045" s="17">
        <v>0.21538778696652769</v>
      </c>
      <c r="U1045" s="17">
        <v>0.18370190521381891</v>
      </c>
      <c r="V1045" s="17">
        <v>0.14985422279150851</v>
      </c>
      <c r="W1045" s="17">
        <v>0.15716303077320351</v>
      </c>
      <c r="X1045" s="17">
        <v>0.25574181682692781</v>
      </c>
      <c r="Y1045" s="17">
        <v>0.20081358501750629</v>
      </c>
      <c r="AA1045" s="17">
        <v>0.18517666170186631</v>
      </c>
      <c r="AB1045" s="17">
        <v>0.19034704666011409</v>
      </c>
      <c r="AC1045" s="17">
        <v>0.19511906804715221</v>
      </c>
      <c r="AD1045" s="17">
        <v>0.19744368197802789</v>
      </c>
      <c r="AE1045" s="17">
        <v>0.21193994098938779</v>
      </c>
      <c r="AF1045" s="17">
        <v>6.6290013918226282E-2</v>
      </c>
      <c r="AG1045" s="17">
        <v>0.1847777116614</v>
      </c>
      <c r="AH1045" s="17">
        <v>0.1650123341994213</v>
      </c>
      <c r="AI1045" s="17">
        <v>0.16035068340903111</v>
      </c>
    </row>
    <row r="1046" spans="2:35" ht="32" x14ac:dyDescent="0.2">
      <c r="B1046" s="16" t="s">
        <v>347</v>
      </c>
      <c r="C1046" s="17">
        <v>0.2964222533624184</v>
      </c>
      <c r="D1046" s="17">
        <v>0.25389961296685792</v>
      </c>
      <c r="E1046" s="17">
        <v>0.28242086024110358</v>
      </c>
      <c r="F1046" s="17">
        <v>0.28977476706658079</v>
      </c>
      <c r="G1046" s="17">
        <v>0.33582087463815719</v>
      </c>
      <c r="H1046" s="17">
        <v>0.34631124529223078</v>
      </c>
      <c r="I1046" s="17">
        <v>0.28781256121039328</v>
      </c>
      <c r="K1046" s="17">
        <v>0.28733382469559571</v>
      </c>
      <c r="L1046" s="17">
        <v>0.3044552969162993</v>
      </c>
      <c r="N1046" s="17">
        <v>0.31950786047549218</v>
      </c>
      <c r="O1046" s="17">
        <v>0.29783508448602231</v>
      </c>
      <c r="P1046" s="17">
        <v>0.34060809908540662</v>
      </c>
      <c r="Q1046" s="17">
        <v>0.2352303050957878</v>
      </c>
      <c r="R1046" s="17">
        <v>0.29761735062211692</v>
      </c>
      <c r="S1046" s="17">
        <v>0.26471986659757429</v>
      </c>
      <c r="T1046" s="17">
        <v>0.24719001375665101</v>
      </c>
      <c r="U1046" s="17">
        <v>0.34015106462128508</v>
      </c>
      <c r="V1046" s="17">
        <v>0.27559127715951842</v>
      </c>
      <c r="W1046" s="17">
        <v>0.31326195016520908</v>
      </c>
      <c r="X1046" s="17">
        <v>0.34117347899624112</v>
      </c>
      <c r="Y1046" s="17">
        <v>0.27566927013077941</v>
      </c>
      <c r="AA1046" s="17">
        <v>0.38172081805088032</v>
      </c>
      <c r="AB1046" s="17">
        <v>0.31997288833804421</v>
      </c>
      <c r="AC1046" s="17">
        <v>0.23422356067615521</v>
      </c>
      <c r="AD1046" s="17">
        <v>0.25046315786610812</v>
      </c>
      <c r="AE1046" s="17">
        <v>0.26717814528716011</v>
      </c>
      <c r="AF1046" s="17">
        <v>0.50691005948557388</v>
      </c>
      <c r="AG1046" s="17">
        <v>0.29876415848027882</v>
      </c>
      <c r="AH1046" s="17">
        <v>0.21990322778708879</v>
      </c>
      <c r="AI1046" s="17">
        <v>0.34300040321357472</v>
      </c>
    </row>
    <row r="1047" spans="2:35" ht="16" x14ac:dyDescent="0.2">
      <c r="B1047" s="16" t="s">
        <v>348</v>
      </c>
      <c r="C1047" s="17">
        <v>0.1259013829493015</v>
      </c>
      <c r="D1047" s="17">
        <v>8.6369798894685143E-2</v>
      </c>
      <c r="E1047" s="17">
        <v>0.15123939246727669</v>
      </c>
      <c r="F1047" s="17">
        <v>0.1421367557181695</v>
      </c>
      <c r="G1047" s="17">
        <v>0.122171813628073</v>
      </c>
      <c r="H1047" s="17">
        <v>9.5078717500747992E-2</v>
      </c>
      <c r="I1047" s="17">
        <v>0.14499487985117909</v>
      </c>
      <c r="K1047" s="17">
        <v>0.12127716648715101</v>
      </c>
      <c r="L1047" s="17">
        <v>0.13132840770205689</v>
      </c>
      <c r="N1047" s="17">
        <v>0.17754365056141039</v>
      </c>
      <c r="O1047" s="17">
        <v>9.6827415427239966E-2</v>
      </c>
      <c r="P1047" s="17">
        <v>5.1653010862459971E-2</v>
      </c>
      <c r="Q1047" s="17">
        <v>0.16958545748390619</v>
      </c>
      <c r="R1047" s="17">
        <v>8.2650011880381249E-2</v>
      </c>
      <c r="S1047" s="17">
        <v>0.11194428690030039</v>
      </c>
      <c r="T1047" s="17">
        <v>0.1130931631665086</v>
      </c>
      <c r="U1047" s="17">
        <v>0.14459654302658201</v>
      </c>
      <c r="V1047" s="17">
        <v>0.15122277820712801</v>
      </c>
      <c r="W1047" s="17">
        <v>0.1407547149069005</v>
      </c>
      <c r="X1047" s="17">
        <v>0.13187990398731439</v>
      </c>
      <c r="Y1047" s="17">
        <v>8.3026765001806058E-2</v>
      </c>
      <c r="AA1047" s="17">
        <v>0.12908861411870209</v>
      </c>
      <c r="AB1047" s="17">
        <v>0.1287241387285929</v>
      </c>
      <c r="AC1047" s="17">
        <v>0.13570754341588601</v>
      </c>
      <c r="AD1047" s="17">
        <v>0.12698621606890251</v>
      </c>
      <c r="AE1047" s="17">
        <v>0.11601050409888571</v>
      </c>
      <c r="AF1047" s="17">
        <v>0.22745507149908339</v>
      </c>
      <c r="AG1047" s="17">
        <v>6.4541966005005086E-2</v>
      </c>
      <c r="AH1047" s="17">
        <v>0.12065783343908799</v>
      </c>
      <c r="AI1047" s="17">
        <v>0.150676815849699</v>
      </c>
    </row>
    <row r="1048" spans="2:35" ht="16" x14ac:dyDescent="0.2">
      <c r="B1048" s="16" t="s">
        <v>177</v>
      </c>
      <c r="C1048" s="17">
        <v>5.0520363431378924E-3</v>
      </c>
      <c r="D1048" s="17">
        <v>4.5321187238205399E-3</v>
      </c>
      <c r="E1048" s="17">
        <v>8.1518444260161756E-3</v>
      </c>
      <c r="F1048" s="17">
        <v>9.0685450052056232E-3</v>
      </c>
      <c r="G1048" s="17">
        <v>0</v>
      </c>
      <c r="H1048" s="17">
        <v>6.6649653742740251E-3</v>
      </c>
      <c r="I1048" s="17">
        <v>0</v>
      </c>
      <c r="K1048" s="17">
        <v>8.4891018063158116E-3</v>
      </c>
      <c r="L1048" s="17">
        <v>1.578709194992513E-3</v>
      </c>
      <c r="N1048" s="17">
        <v>0</v>
      </c>
      <c r="O1048" s="17">
        <v>0</v>
      </c>
      <c r="P1048" s="17">
        <v>1.7020802966097041E-2</v>
      </c>
      <c r="Q1048" s="17">
        <v>1.9895214864173269E-2</v>
      </c>
      <c r="R1048" s="17">
        <v>0</v>
      </c>
      <c r="S1048" s="17">
        <v>0</v>
      </c>
      <c r="T1048" s="17">
        <v>0</v>
      </c>
      <c r="U1048" s="17">
        <v>8.7868255671700885E-3</v>
      </c>
      <c r="V1048" s="17">
        <v>0</v>
      </c>
      <c r="W1048" s="17">
        <v>0</v>
      </c>
      <c r="X1048" s="17">
        <v>1.0939620879704849E-2</v>
      </c>
      <c r="Y1048" s="17">
        <v>2.345145245388142E-2</v>
      </c>
      <c r="AA1048" s="17">
        <v>1.400574488815075E-2</v>
      </c>
      <c r="AB1048" s="17">
        <v>7.8511489648137762E-3</v>
      </c>
      <c r="AC1048" s="17">
        <v>0</v>
      </c>
      <c r="AD1048" s="17">
        <v>1.2704745257274981E-2</v>
      </c>
      <c r="AE1048" s="17">
        <v>0</v>
      </c>
      <c r="AF1048" s="17">
        <v>0</v>
      </c>
      <c r="AG1048" s="17">
        <v>0</v>
      </c>
      <c r="AH1048" s="17">
        <v>0</v>
      </c>
      <c r="AI1048" s="17">
        <v>0</v>
      </c>
    </row>
    <row r="1049" spans="2:35" ht="16" x14ac:dyDescent="0.2">
      <c r="B1049" s="16" t="s">
        <v>75</v>
      </c>
      <c r="C1049" s="17">
        <v>1.171366999969543E-2</v>
      </c>
      <c r="D1049" s="17">
        <v>4.4517847090310746E-3</v>
      </c>
      <c r="E1049" s="17">
        <v>2.464477905658766E-2</v>
      </c>
      <c r="F1049" s="17">
        <v>1.8379611715502678E-2</v>
      </c>
      <c r="G1049" s="17">
        <v>5.1393715736223278E-3</v>
      </c>
      <c r="H1049" s="17">
        <v>0</v>
      </c>
      <c r="I1049" s="17">
        <v>9.3190032735035247E-3</v>
      </c>
      <c r="K1049" s="17">
        <v>7.0616310961089416E-3</v>
      </c>
      <c r="L1049" s="17">
        <v>1.6520202901582261E-2</v>
      </c>
      <c r="N1049" s="17">
        <v>1.9977492807022459E-2</v>
      </c>
      <c r="O1049" s="17">
        <v>0</v>
      </c>
      <c r="P1049" s="17">
        <v>3.6665734334845802E-2</v>
      </c>
      <c r="Q1049" s="17">
        <v>2.3291456560021209E-2</v>
      </c>
      <c r="R1049" s="17">
        <v>1.6039391462377039E-2</v>
      </c>
      <c r="S1049" s="17">
        <v>0</v>
      </c>
      <c r="T1049" s="17">
        <v>0</v>
      </c>
      <c r="U1049" s="17">
        <v>1.850283232877609E-2</v>
      </c>
      <c r="V1049" s="17">
        <v>6.0466663536774372E-3</v>
      </c>
      <c r="W1049" s="17">
        <v>7.3356105659678041E-3</v>
      </c>
      <c r="X1049" s="17">
        <v>1.0261041803618601E-2</v>
      </c>
      <c r="Y1049" s="17">
        <v>1.5285909271206001E-2</v>
      </c>
      <c r="AA1049" s="17">
        <v>0</v>
      </c>
      <c r="AB1049" s="17">
        <v>8.7167666522825916E-3</v>
      </c>
      <c r="AC1049" s="17">
        <v>1.1905204111121091E-2</v>
      </c>
      <c r="AD1049" s="17">
        <v>1.862606129448147E-2</v>
      </c>
      <c r="AE1049" s="17">
        <v>0</v>
      </c>
      <c r="AF1049" s="17">
        <v>0</v>
      </c>
      <c r="AG1049" s="17">
        <v>4.7372437091633267E-2</v>
      </c>
      <c r="AH1049" s="17">
        <v>4.5919218951647529E-2</v>
      </c>
      <c r="AI1049" s="17">
        <v>0</v>
      </c>
    </row>
    <row r="1051" spans="2:35" ht="32" x14ac:dyDescent="0.2">
      <c r="B1051" s="14" t="s">
        <v>349</v>
      </c>
    </row>
    <row r="1052" spans="2:35" ht="32" x14ac:dyDescent="0.2">
      <c r="B1052" s="15" t="s">
        <v>28</v>
      </c>
    </row>
    <row r="1053" spans="2:35" ht="32" x14ac:dyDescent="0.2">
      <c r="B1053" s="16" t="s">
        <v>350</v>
      </c>
      <c r="C1053" s="17">
        <v>0.2254606050405055</v>
      </c>
      <c r="D1053" s="17">
        <v>0.27264107793260178</v>
      </c>
      <c r="E1053" s="17">
        <v>0.2044777662637669</v>
      </c>
      <c r="F1053" s="17">
        <v>0.20951369056009839</v>
      </c>
      <c r="G1053" s="17">
        <v>0.19727749408389339</v>
      </c>
      <c r="H1053" s="17">
        <v>0.18969442835305289</v>
      </c>
      <c r="I1053" s="17">
        <v>0.25690217864900627</v>
      </c>
      <c r="K1053" s="17">
        <v>0.23628235007979631</v>
      </c>
      <c r="L1053" s="17">
        <v>0.21617106385589499</v>
      </c>
      <c r="N1053" s="17">
        <v>0.18990763258391899</v>
      </c>
      <c r="O1053" s="17">
        <v>0.29129416161979582</v>
      </c>
      <c r="P1053" s="17">
        <v>0.1955972731632567</v>
      </c>
      <c r="Q1053" s="17">
        <v>0.30645301788908558</v>
      </c>
      <c r="R1053" s="17">
        <v>0.17271280885289431</v>
      </c>
      <c r="S1053" s="17">
        <v>0.2716093559619791</v>
      </c>
      <c r="T1053" s="17">
        <v>0.16084792698914979</v>
      </c>
      <c r="U1053" s="17">
        <v>0.2966749283484863</v>
      </c>
      <c r="V1053" s="17">
        <v>0.24616606682045331</v>
      </c>
      <c r="W1053" s="17">
        <v>0.21685591129876361</v>
      </c>
      <c r="X1053" s="17">
        <v>0.2132382950751171</v>
      </c>
      <c r="Y1053" s="17">
        <v>0.2214835471519449</v>
      </c>
      <c r="AA1053" s="17">
        <v>0.2392139573701941</v>
      </c>
      <c r="AB1053" s="17">
        <v>0.2022026435077586</v>
      </c>
      <c r="AC1053" s="17">
        <v>0.1668580232543054</v>
      </c>
      <c r="AD1053" s="17">
        <v>0.29052371196517612</v>
      </c>
      <c r="AE1053" s="17">
        <v>0.28346717196790872</v>
      </c>
      <c r="AF1053" s="17">
        <v>0.16264370631357819</v>
      </c>
      <c r="AG1053" s="17">
        <v>0.13707413815805169</v>
      </c>
      <c r="AH1053" s="17">
        <v>0.19048132393235351</v>
      </c>
      <c r="AI1053" s="17">
        <v>0.181903623109823</v>
      </c>
    </row>
    <row r="1054" spans="2:35" ht="32" x14ac:dyDescent="0.2">
      <c r="B1054" s="16" t="s">
        <v>351</v>
      </c>
      <c r="C1054" s="17">
        <v>0.13404114705874229</v>
      </c>
      <c r="D1054" s="17">
        <v>0.14805333104610979</v>
      </c>
      <c r="E1054" s="17">
        <v>0.1661039737932728</v>
      </c>
      <c r="F1054" s="17">
        <v>0.16573544531325929</v>
      </c>
      <c r="G1054" s="17">
        <v>9.3752695329162306E-2</v>
      </c>
      <c r="H1054" s="17">
        <v>0.14328555437769841</v>
      </c>
      <c r="I1054" s="17">
        <v>0.1191849711106665</v>
      </c>
      <c r="K1054" s="17">
        <v>0.13806517606556021</v>
      </c>
      <c r="L1054" s="17">
        <v>0.1310599128481359</v>
      </c>
      <c r="N1054" s="17">
        <v>0.14269484166507901</v>
      </c>
      <c r="O1054" s="17">
        <v>4.700003255701489E-2</v>
      </c>
      <c r="P1054" s="17">
        <v>0.19261803646302911</v>
      </c>
      <c r="Q1054" s="17">
        <v>0.17033551931080251</v>
      </c>
      <c r="R1054" s="17">
        <v>0.14763139242176621</v>
      </c>
      <c r="S1054" s="17">
        <v>0.1567045158290786</v>
      </c>
      <c r="T1054" s="17">
        <v>7.6146955562388527E-2</v>
      </c>
      <c r="U1054" s="17">
        <v>0.16114892345375839</v>
      </c>
      <c r="V1054" s="17">
        <v>0.16764106447911231</v>
      </c>
      <c r="W1054" s="17">
        <v>0.1345963136336136</v>
      </c>
      <c r="X1054" s="17">
        <v>0.1012374579482473</v>
      </c>
      <c r="Y1054" s="17">
        <v>7.5946513778820599E-2</v>
      </c>
      <c r="AA1054" s="17">
        <v>9.31154746112903E-2</v>
      </c>
      <c r="AB1054" s="17">
        <v>0.1295195016235513</v>
      </c>
      <c r="AC1054" s="17">
        <v>0.1410815044835558</v>
      </c>
      <c r="AD1054" s="17">
        <v>0.1021092257365699</v>
      </c>
      <c r="AE1054" s="17">
        <v>0.15756451549416289</v>
      </c>
      <c r="AF1054" s="17">
        <v>0.10052424297682561</v>
      </c>
      <c r="AG1054" s="17">
        <v>0.13681886837485371</v>
      </c>
      <c r="AH1054" s="17">
        <v>0.19595376321621491</v>
      </c>
      <c r="AI1054" s="17">
        <v>0.15592376953381071</v>
      </c>
    </row>
    <row r="1055" spans="2:35" ht="32" x14ac:dyDescent="0.2">
      <c r="B1055" s="16" t="s">
        <v>352</v>
      </c>
      <c r="C1055" s="17">
        <v>0.1327921719570915</v>
      </c>
      <c r="D1055" s="17">
        <v>0.1164921420146981</v>
      </c>
      <c r="E1055" s="17">
        <v>0.1058255260950639</v>
      </c>
      <c r="F1055" s="17">
        <v>0.20334342016242549</v>
      </c>
      <c r="G1055" s="17">
        <v>0.1049014460053861</v>
      </c>
      <c r="H1055" s="17">
        <v>0.14997002737763149</v>
      </c>
      <c r="I1055" s="17">
        <v>0.1216502909507975</v>
      </c>
      <c r="K1055" s="17">
        <v>0.13132252456772861</v>
      </c>
      <c r="L1055" s="17">
        <v>0.1355934743961397</v>
      </c>
      <c r="N1055" s="17">
        <v>0.1080045338268565</v>
      </c>
      <c r="O1055" s="17">
        <v>9.5655973235900291E-2</v>
      </c>
      <c r="P1055" s="17">
        <v>0.2009675058038361</v>
      </c>
      <c r="Q1055" s="17">
        <v>4.3003790194619453E-2</v>
      </c>
      <c r="R1055" s="17">
        <v>0.1063629153935625</v>
      </c>
      <c r="S1055" s="17">
        <v>0.1462426230545201</v>
      </c>
      <c r="T1055" s="17">
        <v>0.1178244478720194</v>
      </c>
      <c r="U1055" s="17">
        <v>0.16111308541363531</v>
      </c>
      <c r="V1055" s="17">
        <v>0.1198779505700108</v>
      </c>
      <c r="W1055" s="17">
        <v>0.1487863913764122</v>
      </c>
      <c r="X1055" s="17">
        <v>0.16824631467641221</v>
      </c>
      <c r="Y1055" s="17">
        <v>0.13570113944980369</v>
      </c>
      <c r="AA1055" s="17">
        <v>8.3154683921180195E-2</v>
      </c>
      <c r="AB1055" s="17">
        <v>0.19174698795209599</v>
      </c>
      <c r="AC1055" s="17">
        <v>0.12664506656570551</v>
      </c>
      <c r="AD1055" s="17">
        <v>7.8546080860572312E-2</v>
      </c>
      <c r="AE1055" s="17">
        <v>0.1510513333771539</v>
      </c>
      <c r="AF1055" s="17">
        <v>9.685351357990836E-2</v>
      </c>
      <c r="AG1055" s="17">
        <v>0.114285975994742</v>
      </c>
      <c r="AH1055" s="17">
        <v>0.17042806205129221</v>
      </c>
      <c r="AI1055" s="17">
        <v>0.12825410424114581</v>
      </c>
    </row>
    <row r="1056" spans="2:35" ht="32" x14ac:dyDescent="0.2">
      <c r="B1056" s="16" t="s">
        <v>353</v>
      </c>
      <c r="C1056" s="17">
        <v>0.2089777324071859</v>
      </c>
      <c r="D1056" s="17">
        <v>0.131252557499794</v>
      </c>
      <c r="E1056" s="17">
        <v>0.24421611771733559</v>
      </c>
      <c r="F1056" s="17">
        <v>0.28359657034553931</v>
      </c>
      <c r="G1056" s="17">
        <v>0.16712128648222921</v>
      </c>
      <c r="H1056" s="17">
        <v>0.18209400909396731</v>
      </c>
      <c r="I1056" s="17">
        <v>0.2223173532292447</v>
      </c>
      <c r="K1056" s="17">
        <v>0.21185887707446771</v>
      </c>
      <c r="L1056" s="17">
        <v>0.20471807245723361</v>
      </c>
      <c r="N1056" s="17">
        <v>0.29734102573989618</v>
      </c>
      <c r="O1056" s="17">
        <v>0.15428222535796071</v>
      </c>
      <c r="P1056" s="17">
        <v>0.25574140475968171</v>
      </c>
      <c r="Q1056" s="17">
        <v>8.990051369626062E-2</v>
      </c>
      <c r="R1056" s="17">
        <v>0.17737189061631059</v>
      </c>
      <c r="S1056" s="17">
        <v>0.19268148151543571</v>
      </c>
      <c r="T1056" s="17">
        <v>0.13450750769768541</v>
      </c>
      <c r="U1056" s="17">
        <v>0.20000872231578129</v>
      </c>
      <c r="V1056" s="17">
        <v>0.2367009619058163</v>
      </c>
      <c r="W1056" s="17">
        <v>0.22855556719969161</v>
      </c>
      <c r="X1056" s="17">
        <v>0.21533317786937889</v>
      </c>
      <c r="Y1056" s="17">
        <v>0.21454676612953821</v>
      </c>
      <c r="AA1056" s="17">
        <v>0.23808830805835821</v>
      </c>
      <c r="AB1056" s="17">
        <v>0.2398912450393271</v>
      </c>
      <c r="AC1056" s="17">
        <v>0.15461240160947259</v>
      </c>
      <c r="AD1056" s="17">
        <v>0.18734095559702699</v>
      </c>
      <c r="AE1056" s="17">
        <v>0.21739304079596511</v>
      </c>
      <c r="AF1056" s="17">
        <v>0.34918413881871407</v>
      </c>
      <c r="AG1056" s="17">
        <v>0.1142089230736167</v>
      </c>
      <c r="AH1056" s="17">
        <v>0.12451891548604239</v>
      </c>
      <c r="AI1056" s="17">
        <v>0.25896854820546622</v>
      </c>
    </row>
    <row r="1057" spans="2:35" ht="32" x14ac:dyDescent="0.2">
      <c r="B1057" s="16" t="s">
        <v>354</v>
      </c>
      <c r="C1057" s="17">
        <v>0.11151974222086961</v>
      </c>
      <c r="D1057" s="17">
        <v>0.13711211856857841</v>
      </c>
      <c r="E1057" s="17">
        <v>0.10678433410025891</v>
      </c>
      <c r="F1057" s="17">
        <v>0.13328629269394771</v>
      </c>
      <c r="G1057" s="17">
        <v>0.11721975118969639</v>
      </c>
      <c r="H1057" s="17">
        <v>0.1406188414223685</v>
      </c>
      <c r="I1057" s="17">
        <v>7.8725626033977383E-2</v>
      </c>
      <c r="K1057" s="17">
        <v>9.502956201630508E-2</v>
      </c>
      <c r="L1057" s="17">
        <v>0.12996310218811741</v>
      </c>
      <c r="N1057" s="17">
        <v>4.3624142959854027E-2</v>
      </c>
      <c r="O1057" s="17">
        <v>0.18424790857967091</v>
      </c>
      <c r="P1057" s="17">
        <v>0.1706933035347683</v>
      </c>
      <c r="Q1057" s="17">
        <v>4.2539119261873461E-2</v>
      </c>
      <c r="R1057" s="17">
        <v>8.0729379076329266E-2</v>
      </c>
      <c r="S1057" s="17">
        <v>0.1093311848204598</v>
      </c>
      <c r="T1057" s="17">
        <v>0.1099259401919256</v>
      </c>
      <c r="U1057" s="17">
        <v>0.1182942170689532</v>
      </c>
      <c r="V1057" s="17">
        <v>0.1730624488551579</v>
      </c>
      <c r="W1057" s="17">
        <v>8.8732641871798468E-2</v>
      </c>
      <c r="X1057" s="17">
        <v>8.7797314367447851E-2</v>
      </c>
      <c r="Y1057" s="17">
        <v>0.15289435486105751</v>
      </c>
      <c r="AA1057" s="17">
        <v>0.1026155503192074</v>
      </c>
      <c r="AB1057" s="17">
        <v>0.13273210567780319</v>
      </c>
      <c r="AC1057" s="17">
        <v>0.1087765306824887</v>
      </c>
      <c r="AD1057" s="17">
        <v>9.8207826338899878E-2</v>
      </c>
      <c r="AE1057" s="17">
        <v>0.101607470806032</v>
      </c>
      <c r="AF1057" s="17">
        <v>0</v>
      </c>
      <c r="AG1057" s="17">
        <v>9.8408455750039814E-2</v>
      </c>
      <c r="AH1057" s="17">
        <v>0.1773461977589432</v>
      </c>
      <c r="AI1057" s="17">
        <v>0.150477535220197</v>
      </c>
    </row>
    <row r="1058" spans="2:35" ht="32" x14ac:dyDescent="0.2">
      <c r="B1058" s="16" t="s">
        <v>355</v>
      </c>
      <c r="C1058" s="17">
        <v>0.19708848648355529</v>
      </c>
      <c r="D1058" s="17">
        <v>0.1334072210950569</v>
      </c>
      <c r="E1058" s="17">
        <v>0.18272964252093679</v>
      </c>
      <c r="F1058" s="17">
        <v>0.12908778371467641</v>
      </c>
      <c r="G1058" s="17">
        <v>0.1200656720283942</v>
      </c>
      <c r="H1058" s="17">
        <v>0.19037522377134031</v>
      </c>
      <c r="I1058" s="17">
        <v>0.28754244312518829</v>
      </c>
      <c r="K1058" s="17">
        <v>0.1927403821239832</v>
      </c>
      <c r="L1058" s="17">
        <v>0.20353159371618179</v>
      </c>
      <c r="N1058" s="17">
        <v>0.20478449602028889</v>
      </c>
      <c r="O1058" s="17">
        <v>9.6198434978151753E-2</v>
      </c>
      <c r="P1058" s="17">
        <v>0.33178515722619578</v>
      </c>
      <c r="Q1058" s="17">
        <v>0.26605691703287249</v>
      </c>
      <c r="R1058" s="17">
        <v>0.1364872683758909</v>
      </c>
      <c r="S1058" s="17">
        <v>0.17790382081344169</v>
      </c>
      <c r="T1058" s="17">
        <v>0.17129786241523839</v>
      </c>
      <c r="U1058" s="17">
        <v>0.20628126985414741</v>
      </c>
      <c r="V1058" s="17">
        <v>0.22664698627780591</v>
      </c>
      <c r="W1058" s="17">
        <v>0.13580371242079409</v>
      </c>
      <c r="X1058" s="17">
        <v>0.30602100706841912</v>
      </c>
      <c r="Y1058" s="17">
        <v>0.190047442120545</v>
      </c>
      <c r="AA1058" s="17">
        <v>0.23298387861470249</v>
      </c>
      <c r="AB1058" s="17">
        <v>0.2518939686085418</v>
      </c>
      <c r="AC1058" s="17">
        <v>0.2298242876969657</v>
      </c>
      <c r="AD1058" s="17">
        <v>0.1259689788062287</v>
      </c>
      <c r="AE1058" s="17">
        <v>0.19615715747837709</v>
      </c>
      <c r="AF1058" s="17">
        <v>0.1485129559890421</v>
      </c>
      <c r="AG1058" s="17">
        <v>0.17329609805800819</v>
      </c>
      <c r="AH1058" s="17">
        <v>0.15975455365444829</v>
      </c>
      <c r="AI1058" s="17">
        <v>0.12060571205752391</v>
      </c>
    </row>
    <row r="1059" spans="2:35" ht="32" x14ac:dyDescent="0.2">
      <c r="B1059" s="16" t="s">
        <v>356</v>
      </c>
      <c r="C1059" s="17">
        <v>0.17062588229010009</v>
      </c>
      <c r="D1059" s="17">
        <v>0.16420422322922901</v>
      </c>
      <c r="E1059" s="17">
        <v>0.18744089619586859</v>
      </c>
      <c r="F1059" s="17">
        <v>0.17960338256258579</v>
      </c>
      <c r="G1059" s="17">
        <v>0.13551947035559331</v>
      </c>
      <c r="H1059" s="17">
        <v>0.19190408198093209</v>
      </c>
      <c r="I1059" s="17">
        <v>0.16779929067714761</v>
      </c>
      <c r="K1059" s="17">
        <v>0.17852912223018849</v>
      </c>
      <c r="L1059" s="17">
        <v>0.1638978753759934</v>
      </c>
      <c r="N1059" s="17">
        <v>0.24568556428746971</v>
      </c>
      <c r="O1059" s="17">
        <v>0.32039967562188709</v>
      </c>
      <c r="P1059" s="17">
        <v>0.13067300956153741</v>
      </c>
      <c r="Q1059" s="17">
        <v>0.12729606921255901</v>
      </c>
      <c r="R1059" s="17">
        <v>0.19919262668293719</v>
      </c>
      <c r="S1059" s="17">
        <v>0.13079255647279711</v>
      </c>
      <c r="T1059" s="17">
        <v>0.1342272840534271</v>
      </c>
      <c r="U1059" s="17">
        <v>0.20323972487958561</v>
      </c>
      <c r="V1059" s="17">
        <v>0.18541899833908071</v>
      </c>
      <c r="W1059" s="17">
        <v>0.15383929484006389</v>
      </c>
      <c r="X1059" s="17">
        <v>0.1272097792024558</v>
      </c>
      <c r="Y1059" s="17">
        <v>0.12751344649921501</v>
      </c>
      <c r="AA1059" s="17">
        <v>0.12782634023195591</v>
      </c>
      <c r="AB1059" s="17">
        <v>0.15941853894788441</v>
      </c>
      <c r="AC1059" s="17">
        <v>0.17500779033911859</v>
      </c>
      <c r="AD1059" s="17">
        <v>0.142693929712327</v>
      </c>
      <c r="AE1059" s="17">
        <v>0.17509206229017321</v>
      </c>
      <c r="AF1059" s="17">
        <v>0.38934523136909421</v>
      </c>
      <c r="AG1059" s="17">
        <v>0.1396075101359214</v>
      </c>
      <c r="AH1059" s="17">
        <v>0.2304473043488639</v>
      </c>
      <c r="AI1059" s="17">
        <v>0.17862720290636611</v>
      </c>
    </row>
    <row r="1060" spans="2:35" ht="16" x14ac:dyDescent="0.2">
      <c r="B1060" s="16" t="s">
        <v>357</v>
      </c>
      <c r="C1060" s="17">
        <v>0.1046442969869838</v>
      </c>
      <c r="D1060" s="17">
        <v>0.19752622431943159</v>
      </c>
      <c r="E1060" s="17">
        <v>0.19410415273890649</v>
      </c>
      <c r="F1060" s="17">
        <v>0.1058081087663908</v>
      </c>
      <c r="G1060" s="17">
        <v>0.1103000601637837</v>
      </c>
      <c r="H1060" s="17">
        <v>0.1034540801679984</v>
      </c>
      <c r="I1060" s="17">
        <v>4.3552348803032423E-2</v>
      </c>
      <c r="K1060" s="17">
        <v>0.13438393805025789</v>
      </c>
      <c r="L1060" s="17">
        <v>7.1226470753383439E-2</v>
      </c>
      <c r="N1060" s="17">
        <v>0.1083221958396548</v>
      </c>
      <c r="O1060" s="17">
        <v>8.8942862350236934E-2</v>
      </c>
      <c r="P1060" s="17">
        <v>6.0032417708943332E-2</v>
      </c>
      <c r="Q1060" s="17">
        <v>0.12622283268229001</v>
      </c>
      <c r="R1060" s="17">
        <v>9.1406183985520223E-2</v>
      </c>
      <c r="S1060" s="17">
        <v>0.16777301891937929</v>
      </c>
      <c r="T1060" s="17">
        <v>8.8511962532832611E-2</v>
      </c>
      <c r="U1060" s="17">
        <v>7.8073488049023587E-2</v>
      </c>
      <c r="V1060" s="17">
        <v>0.1315667367453556</v>
      </c>
      <c r="W1060" s="17">
        <v>9.401549114842149E-2</v>
      </c>
      <c r="X1060" s="17">
        <v>0.1256788869168719</v>
      </c>
      <c r="Y1060" s="17">
        <v>8.8538128679644224E-2</v>
      </c>
      <c r="AA1060" s="17">
        <v>5.2722719429012993E-2</v>
      </c>
      <c r="AB1060" s="17">
        <v>0.14792217512541159</v>
      </c>
      <c r="AC1060" s="17">
        <v>8.3192558950676718E-2</v>
      </c>
      <c r="AD1060" s="17">
        <v>9.5182463526323771E-2</v>
      </c>
      <c r="AE1060" s="17">
        <v>0.1145265200576891</v>
      </c>
      <c r="AF1060" s="17">
        <v>0.14267219667578299</v>
      </c>
      <c r="AG1060" s="17">
        <v>0.10539461120519</v>
      </c>
      <c r="AH1060" s="17">
        <v>0.13620494978550271</v>
      </c>
      <c r="AI1060" s="17">
        <v>6.2081966779107073E-2</v>
      </c>
    </row>
    <row r="1061" spans="2:35" ht="32" x14ac:dyDescent="0.2">
      <c r="B1061" s="16" t="s">
        <v>358</v>
      </c>
      <c r="C1061" s="17">
        <v>9.1546606917013384E-2</v>
      </c>
      <c r="D1061" s="17">
        <v>8.1774738881100012E-2</v>
      </c>
      <c r="E1061" s="17">
        <v>0.1311779301699155</v>
      </c>
      <c r="F1061" s="17">
        <v>0.14500745406693</v>
      </c>
      <c r="G1061" s="17">
        <v>0.1357738785656542</v>
      </c>
      <c r="H1061" s="17">
        <v>5.6995076645319692E-2</v>
      </c>
      <c r="I1061" s="17">
        <v>5.6725873407414772E-2</v>
      </c>
      <c r="K1061" s="17">
        <v>8.3095131909614442E-2</v>
      </c>
      <c r="L1061" s="17">
        <v>0.101323165656689</v>
      </c>
      <c r="N1061" s="17">
        <v>9.0034250586435174E-2</v>
      </c>
      <c r="O1061" s="17">
        <v>0.14269553961827811</v>
      </c>
      <c r="P1061" s="17">
        <v>0.15938844877167399</v>
      </c>
      <c r="Q1061" s="17">
        <v>0.17065257018813751</v>
      </c>
      <c r="R1061" s="17">
        <v>7.7818531990666129E-2</v>
      </c>
      <c r="S1061" s="17">
        <v>0.10965880635094299</v>
      </c>
      <c r="T1061" s="17">
        <v>0.1163491035442203</v>
      </c>
      <c r="U1061" s="17">
        <v>0.1215120454479873</v>
      </c>
      <c r="V1061" s="17">
        <v>0.1025147136787152</v>
      </c>
      <c r="W1061" s="17">
        <v>4.5815296640871507E-2</v>
      </c>
      <c r="X1061" s="17">
        <v>4.6788627818477507E-2</v>
      </c>
      <c r="Y1061" s="17">
        <v>6.0156767701182202E-2</v>
      </c>
      <c r="AA1061" s="17">
        <v>9.4002820499671999E-2</v>
      </c>
      <c r="AB1061" s="17">
        <v>0.1220833233274467</v>
      </c>
      <c r="AC1061" s="17">
        <v>4.3670919235883177E-2</v>
      </c>
      <c r="AD1061" s="17">
        <v>0.16468024482362489</v>
      </c>
      <c r="AE1061" s="17">
        <v>5.0297810188950867E-2</v>
      </c>
      <c r="AF1061" s="17">
        <v>4.7558075483540928E-2</v>
      </c>
      <c r="AG1061" s="17">
        <v>9.3030589830416191E-2</v>
      </c>
      <c r="AH1061" s="17">
        <v>7.2525215979572774E-2</v>
      </c>
      <c r="AI1061" s="17">
        <v>0.15323381277800049</v>
      </c>
    </row>
    <row r="1062" spans="2:35" ht="16" x14ac:dyDescent="0.2">
      <c r="B1062" s="16" t="s">
        <v>348</v>
      </c>
      <c r="C1062" s="17">
        <v>0.23110338698278601</v>
      </c>
      <c r="D1062" s="17">
        <v>0.1178219660328878</v>
      </c>
      <c r="E1062" s="17">
        <v>0.23120330918291901</v>
      </c>
      <c r="F1062" s="17">
        <v>0.19389549377870069</v>
      </c>
      <c r="G1062" s="17">
        <v>0.32396485822581789</v>
      </c>
      <c r="H1062" s="17">
        <v>0.25521718434201462</v>
      </c>
      <c r="I1062" s="17">
        <v>0.22510598509273291</v>
      </c>
      <c r="K1062" s="17">
        <v>0.17681671358645709</v>
      </c>
      <c r="L1062" s="17">
        <v>0.2873425591898609</v>
      </c>
      <c r="N1062" s="17">
        <v>0.17767180498362309</v>
      </c>
      <c r="O1062" s="17">
        <v>0.24351215347224039</v>
      </c>
      <c r="P1062" s="17">
        <v>0.24185880116444941</v>
      </c>
      <c r="Q1062" s="17">
        <v>0.30489365232252891</v>
      </c>
      <c r="R1062" s="17">
        <v>0.24397513301512111</v>
      </c>
      <c r="S1062" s="17">
        <v>0.25435101081297712</v>
      </c>
      <c r="T1062" s="17">
        <v>0.1602700128715899</v>
      </c>
      <c r="U1062" s="17">
        <v>0.25752784253631178</v>
      </c>
      <c r="V1062" s="17">
        <v>0.21717988066619079</v>
      </c>
      <c r="W1062" s="17">
        <v>0.18636546291923561</v>
      </c>
      <c r="X1062" s="17">
        <v>0.31918583713709531</v>
      </c>
      <c r="Y1062" s="17">
        <v>0.2326803076626105</v>
      </c>
      <c r="AA1062" s="17">
        <v>0.2228000052623067</v>
      </c>
      <c r="AB1062" s="17">
        <v>0.21501946796704249</v>
      </c>
      <c r="AC1062" s="17">
        <v>0.2669450915454224</v>
      </c>
      <c r="AD1062" s="17">
        <v>0.1871081228662439</v>
      </c>
      <c r="AE1062" s="17">
        <v>0.182141636528659</v>
      </c>
      <c r="AF1062" s="17">
        <v>0.1949629105212474</v>
      </c>
      <c r="AG1062" s="17">
        <v>0.3321147019840805</v>
      </c>
      <c r="AH1062" s="17">
        <v>0.29088740651147688</v>
      </c>
      <c r="AI1062" s="17">
        <v>0.3539964017131399</v>
      </c>
    </row>
    <row r="1063" spans="2:35" ht="16" x14ac:dyDescent="0.2">
      <c r="B1063" s="16" t="s">
        <v>177</v>
      </c>
      <c r="C1063" s="17">
        <v>0.165900410620899</v>
      </c>
      <c r="D1063" s="17">
        <v>0.13122269812535839</v>
      </c>
      <c r="E1063" s="17">
        <v>0.1091900497194634</v>
      </c>
      <c r="F1063" s="17">
        <v>9.9819148323949961E-2</v>
      </c>
      <c r="G1063" s="17">
        <v>0.15493240838581199</v>
      </c>
      <c r="H1063" s="17">
        <v>0.23123283482977269</v>
      </c>
      <c r="I1063" s="17">
        <v>0.1937440826272688</v>
      </c>
      <c r="K1063" s="17">
        <v>0.14360734046540749</v>
      </c>
      <c r="L1063" s="17">
        <v>0.18778667067884261</v>
      </c>
      <c r="N1063" s="17">
        <v>0.15367127247211551</v>
      </c>
      <c r="O1063" s="17">
        <v>0.24334898852926309</v>
      </c>
      <c r="P1063" s="17">
        <v>0.16353079470032619</v>
      </c>
      <c r="Q1063" s="17">
        <v>0</v>
      </c>
      <c r="R1063" s="17">
        <v>0.23465389883422441</v>
      </c>
      <c r="S1063" s="17">
        <v>0.1258541089807374</v>
      </c>
      <c r="T1063" s="17">
        <v>0.21409269532474981</v>
      </c>
      <c r="U1063" s="17">
        <v>0.13260672569397941</v>
      </c>
      <c r="V1063" s="17">
        <v>0.15480002630286599</v>
      </c>
      <c r="W1063" s="17">
        <v>0.12054991004584389</v>
      </c>
      <c r="X1063" s="17">
        <v>0.16240808493594611</v>
      </c>
      <c r="Y1063" s="17">
        <v>0.24077554378771401</v>
      </c>
      <c r="AA1063" s="17">
        <v>0.20561194516057879</v>
      </c>
      <c r="AB1063" s="17">
        <v>0.14206916446921139</v>
      </c>
      <c r="AC1063" s="17">
        <v>0.17646802434442971</v>
      </c>
      <c r="AD1063" s="17">
        <v>0.17765265611118861</v>
      </c>
      <c r="AE1063" s="17">
        <v>0.1588253008724495</v>
      </c>
      <c r="AF1063" s="17">
        <v>0.2504964460975167</v>
      </c>
      <c r="AG1063" s="17">
        <v>8.9555004429340251E-2</v>
      </c>
      <c r="AH1063" s="17">
        <v>0.168400312212234</v>
      </c>
      <c r="AI1063" s="17">
        <v>0.16156260937251779</v>
      </c>
    </row>
    <row r="1064" spans="2:35" ht="16" x14ac:dyDescent="0.2">
      <c r="B1064" s="16" t="s">
        <v>75</v>
      </c>
      <c r="C1064" s="17">
        <v>1.717524808484153E-2</v>
      </c>
      <c r="D1064" s="17">
        <v>0</v>
      </c>
      <c r="E1064" s="17">
        <v>0</v>
      </c>
      <c r="F1064" s="17">
        <v>3.9029445826791638E-2</v>
      </c>
      <c r="G1064" s="17">
        <v>4.3735940536237423E-2</v>
      </c>
      <c r="H1064" s="17">
        <v>9.5514954432451785E-3</v>
      </c>
      <c r="I1064" s="17">
        <v>1.117299198328367E-2</v>
      </c>
      <c r="K1064" s="17">
        <v>1.642009009549248E-2</v>
      </c>
      <c r="L1064" s="17">
        <v>1.8133563829780201E-2</v>
      </c>
      <c r="N1064" s="17">
        <v>0</v>
      </c>
      <c r="O1064" s="17">
        <v>0</v>
      </c>
      <c r="P1064" s="17">
        <v>0</v>
      </c>
      <c r="Q1064" s="17">
        <v>4.2538948325991602E-2</v>
      </c>
      <c r="R1064" s="17">
        <v>1.45550177746161E-2</v>
      </c>
      <c r="S1064" s="17">
        <v>2.0240242560073032E-2</v>
      </c>
      <c r="T1064" s="17">
        <v>2.7138109351036589E-2</v>
      </c>
      <c r="U1064" s="17">
        <v>0</v>
      </c>
      <c r="V1064" s="17">
        <v>1.429903771171259E-2</v>
      </c>
      <c r="W1064" s="17">
        <v>3.358894420468881E-2</v>
      </c>
      <c r="X1064" s="17">
        <v>0</v>
      </c>
      <c r="Y1064" s="17">
        <v>3.9389462128824333E-2</v>
      </c>
      <c r="AA1064" s="17">
        <v>9.6174622293702435E-3</v>
      </c>
      <c r="AB1064" s="17">
        <v>2.0196920701464512E-2</v>
      </c>
      <c r="AC1064" s="17">
        <v>1.8395565354677491E-2</v>
      </c>
      <c r="AD1064" s="17">
        <v>2.118930361699714E-2</v>
      </c>
      <c r="AE1064" s="17">
        <v>1.4491397955917079E-2</v>
      </c>
      <c r="AF1064" s="17">
        <v>0</v>
      </c>
      <c r="AG1064" s="17">
        <v>4.2865638631625708E-2</v>
      </c>
      <c r="AH1064" s="17">
        <v>2.3275353505347859E-2</v>
      </c>
      <c r="AI1064" s="17">
        <v>0</v>
      </c>
    </row>
    <row r="1066" spans="2:35" ht="32" x14ac:dyDescent="0.2">
      <c r="B1066" s="14" t="s">
        <v>332</v>
      </c>
    </row>
    <row r="1067" spans="2:35" ht="16" x14ac:dyDescent="0.2">
      <c r="B1067" s="15" t="s">
        <v>16</v>
      </c>
    </row>
    <row r="1068" spans="2:35" ht="16" x14ac:dyDescent="0.2">
      <c r="B1068" s="16" t="s">
        <v>333</v>
      </c>
      <c r="C1068" s="17">
        <v>0.1299508724288605</v>
      </c>
      <c r="D1068" s="17">
        <v>0.2093321544453508</v>
      </c>
      <c r="E1068" s="17">
        <v>0.17727207261445349</v>
      </c>
      <c r="F1068" s="17">
        <v>0.14911791911499231</v>
      </c>
      <c r="G1068" s="17">
        <v>0.11988543502350919</v>
      </c>
      <c r="H1068" s="17">
        <v>8.9209121847812559E-2</v>
      </c>
      <c r="I1068" s="17">
        <v>5.893244225508544E-2</v>
      </c>
      <c r="K1068" s="17">
        <v>0.14757437900438439</v>
      </c>
      <c r="L1068" s="17">
        <v>0.1125959697818297</v>
      </c>
      <c r="N1068" s="17">
        <v>0.10995011797046179</v>
      </c>
      <c r="O1068" s="17">
        <v>0.18976752409663741</v>
      </c>
      <c r="P1068" s="17">
        <v>0.12683982007271619</v>
      </c>
      <c r="Q1068" s="17">
        <v>0.1082012375962267</v>
      </c>
      <c r="R1068" s="17">
        <v>0.18826850747568061</v>
      </c>
      <c r="S1068" s="17">
        <v>0.12044131459525551</v>
      </c>
      <c r="T1068" s="17">
        <v>8.3381286114363781E-2</v>
      </c>
      <c r="U1068" s="17">
        <v>0.14697818834449969</v>
      </c>
      <c r="V1068" s="17">
        <v>0.21619508871159099</v>
      </c>
      <c r="W1068" s="17">
        <v>0.1036855546542691</v>
      </c>
      <c r="X1068" s="17">
        <v>6.4802831102507522E-2</v>
      </c>
      <c r="Y1068" s="17">
        <v>5.9108887918995781E-2</v>
      </c>
      <c r="AA1068" s="17">
        <v>0.13074297618941341</v>
      </c>
      <c r="AB1068" s="17">
        <v>0.16770992070626869</v>
      </c>
      <c r="AC1068" s="17">
        <v>6.7214986397336099E-2</v>
      </c>
      <c r="AD1068" s="17">
        <v>0.12732124625701099</v>
      </c>
      <c r="AE1068" s="17">
        <v>0.1420406934948153</v>
      </c>
      <c r="AF1068" s="17">
        <v>0.119057225433539</v>
      </c>
      <c r="AG1068" s="17">
        <v>0.12535026804006841</v>
      </c>
      <c r="AH1068" s="17">
        <v>0.1023790543768572</v>
      </c>
      <c r="AI1068" s="17">
        <v>8.4493784038706041E-2</v>
      </c>
    </row>
    <row r="1069" spans="2:35" ht="16" x14ac:dyDescent="0.2">
      <c r="B1069" s="16" t="s">
        <v>334</v>
      </c>
      <c r="C1069" s="17">
        <v>0.46060454036091181</v>
      </c>
      <c r="D1069" s="17">
        <v>0.37218102891660781</v>
      </c>
      <c r="E1069" s="17">
        <v>0.46511222724048279</v>
      </c>
      <c r="F1069" s="17">
        <v>0.45920849289949112</v>
      </c>
      <c r="G1069" s="17">
        <v>0.51335774624530539</v>
      </c>
      <c r="H1069" s="17">
        <v>0.488246695249276</v>
      </c>
      <c r="I1069" s="17">
        <v>0.45520141274012288</v>
      </c>
      <c r="K1069" s="17">
        <v>0.46041860872433782</v>
      </c>
      <c r="L1069" s="17">
        <v>0.46093082010979458</v>
      </c>
      <c r="N1069" s="17">
        <v>0.47878879750277031</v>
      </c>
      <c r="O1069" s="17">
        <v>0.50442791968441336</v>
      </c>
      <c r="P1069" s="17">
        <v>0.40127418551435901</v>
      </c>
      <c r="Q1069" s="17">
        <v>0.44832319190491232</v>
      </c>
      <c r="R1069" s="17">
        <v>0.40904585473188221</v>
      </c>
      <c r="S1069" s="17">
        <v>0.48186419768380412</v>
      </c>
      <c r="T1069" s="17">
        <v>0.43291646107052062</v>
      </c>
      <c r="U1069" s="17">
        <v>0.4231670246594873</v>
      </c>
      <c r="V1069" s="17">
        <v>0.45065155759108189</v>
      </c>
      <c r="W1069" s="17">
        <v>0.51405587600387292</v>
      </c>
      <c r="X1069" s="17">
        <v>0.50405989533474926</v>
      </c>
      <c r="Y1069" s="17">
        <v>0.46917664506600609</v>
      </c>
      <c r="AA1069" s="17">
        <v>0.47264752017241962</v>
      </c>
      <c r="AB1069" s="17">
        <v>0.45670129137611981</v>
      </c>
      <c r="AC1069" s="17">
        <v>0.50766619864468521</v>
      </c>
      <c r="AD1069" s="17">
        <v>0.52881553248302704</v>
      </c>
      <c r="AE1069" s="17">
        <v>0.44730317846137269</v>
      </c>
      <c r="AF1069" s="17">
        <v>0.45391032651280389</v>
      </c>
      <c r="AG1069" s="17">
        <v>0.34106332907599929</v>
      </c>
      <c r="AH1069" s="17">
        <v>0.41169894586799111</v>
      </c>
      <c r="AI1069" s="17">
        <v>0.52363675071174542</v>
      </c>
    </row>
    <row r="1070" spans="2:35" ht="16" x14ac:dyDescent="0.2">
      <c r="B1070" s="16" t="s">
        <v>335</v>
      </c>
      <c r="C1070" s="17">
        <v>0.189812098165866</v>
      </c>
      <c r="D1070" s="17">
        <v>0.1953083678884471</v>
      </c>
      <c r="E1070" s="17">
        <v>0.16335521097928851</v>
      </c>
      <c r="F1070" s="17">
        <v>0.20016557890649481</v>
      </c>
      <c r="G1070" s="17">
        <v>0.17321600890378519</v>
      </c>
      <c r="H1070" s="17">
        <v>0.1945475582662331</v>
      </c>
      <c r="I1070" s="17">
        <v>0.20957187223034021</v>
      </c>
      <c r="K1070" s="17">
        <v>0.18702318887668029</v>
      </c>
      <c r="L1070" s="17">
        <v>0.19206184939552601</v>
      </c>
      <c r="N1070" s="17">
        <v>0.18841372729173789</v>
      </c>
      <c r="O1070" s="17">
        <v>0.13788188414696251</v>
      </c>
      <c r="P1070" s="17">
        <v>0.25811094131834939</v>
      </c>
      <c r="Q1070" s="17">
        <v>0.22765700407943459</v>
      </c>
      <c r="R1070" s="17">
        <v>0.17787402828547819</v>
      </c>
      <c r="S1070" s="17">
        <v>0.18453856048216699</v>
      </c>
      <c r="T1070" s="17">
        <v>0.2505057372506545</v>
      </c>
      <c r="U1070" s="17">
        <v>0.20223453012162579</v>
      </c>
      <c r="V1070" s="17">
        <v>0.1625611328161691</v>
      </c>
      <c r="W1070" s="17">
        <v>0.18925628409613821</v>
      </c>
      <c r="X1070" s="17">
        <v>0.16120171684095541</v>
      </c>
      <c r="Y1070" s="17">
        <v>0.18222571050850189</v>
      </c>
      <c r="AA1070" s="17">
        <v>0.1498773090915142</v>
      </c>
      <c r="AB1070" s="17">
        <v>0.1900315575481645</v>
      </c>
      <c r="AC1070" s="17">
        <v>0.25738685907142062</v>
      </c>
      <c r="AD1070" s="17">
        <v>0.14104453615865101</v>
      </c>
      <c r="AE1070" s="17">
        <v>0.22037182791463619</v>
      </c>
      <c r="AF1070" s="17">
        <v>0.2051523588789019</v>
      </c>
      <c r="AG1070" s="17">
        <v>0.2001707391084975</v>
      </c>
      <c r="AH1070" s="17">
        <v>0.1588489112722416</v>
      </c>
      <c r="AI1070" s="17">
        <v>0.1982691282807455</v>
      </c>
    </row>
    <row r="1071" spans="2:35" ht="16" x14ac:dyDescent="0.2">
      <c r="B1071" s="16" t="s">
        <v>336</v>
      </c>
      <c r="C1071" s="17">
        <v>6.5800231838561207E-2</v>
      </c>
      <c r="D1071" s="17">
        <v>9.8512758581231263E-2</v>
      </c>
      <c r="E1071" s="17">
        <v>0.1083907711757266</v>
      </c>
      <c r="F1071" s="17">
        <v>6.845495020272746E-2</v>
      </c>
      <c r="G1071" s="17">
        <v>3.5532492887045762E-2</v>
      </c>
      <c r="H1071" s="17">
        <v>4.4639619366581243E-2</v>
      </c>
      <c r="I1071" s="17">
        <v>4.6258971846205817E-2</v>
      </c>
      <c r="K1071" s="17">
        <v>6.8635253184681319E-2</v>
      </c>
      <c r="L1071" s="17">
        <v>6.3417706863614198E-2</v>
      </c>
      <c r="N1071" s="17">
        <v>6.7454553968614411E-2</v>
      </c>
      <c r="O1071" s="17">
        <v>5.2310487376422958E-2</v>
      </c>
      <c r="P1071" s="17">
        <v>4.9910271849060717E-2</v>
      </c>
      <c r="Q1071" s="17">
        <v>0.1096372868434955</v>
      </c>
      <c r="R1071" s="17">
        <v>7.6631140271327572E-2</v>
      </c>
      <c r="S1071" s="17">
        <v>4.7309218903381162E-2</v>
      </c>
      <c r="T1071" s="17">
        <v>6.9212932649301645E-2</v>
      </c>
      <c r="U1071" s="17">
        <v>8.1994910058661885E-2</v>
      </c>
      <c r="V1071" s="17">
        <v>4.9796354551697473E-2</v>
      </c>
      <c r="W1071" s="17">
        <v>4.2564470407980767E-2</v>
      </c>
      <c r="X1071" s="17">
        <v>9.2406985119287133E-2</v>
      </c>
      <c r="Y1071" s="17">
        <v>7.7148901805815656E-2</v>
      </c>
      <c r="AA1071" s="17">
        <v>6.0874163976385468E-2</v>
      </c>
      <c r="AB1071" s="17">
        <v>7.417421828908137E-2</v>
      </c>
      <c r="AC1071" s="17">
        <v>3.325788140609743E-2</v>
      </c>
      <c r="AD1071" s="17">
        <v>6.7615856212442219E-2</v>
      </c>
      <c r="AE1071" s="17">
        <v>6.0205331787857447E-2</v>
      </c>
      <c r="AF1071" s="17">
        <v>0.1027686445581022</v>
      </c>
      <c r="AG1071" s="17">
        <v>7.0252815996835277E-2</v>
      </c>
      <c r="AH1071" s="17">
        <v>4.6705824772484847E-2</v>
      </c>
      <c r="AI1071" s="17">
        <v>0.1166530124246194</v>
      </c>
    </row>
    <row r="1072" spans="2:35" ht="16" x14ac:dyDescent="0.2">
      <c r="B1072" s="16" t="s">
        <v>128</v>
      </c>
      <c r="C1072" s="17">
        <v>0.1538322572058004</v>
      </c>
      <c r="D1072" s="17">
        <v>0.1246656901683629</v>
      </c>
      <c r="E1072" s="17">
        <v>8.5869717990048347E-2</v>
      </c>
      <c r="F1072" s="17">
        <v>0.1230530588762942</v>
      </c>
      <c r="G1072" s="17">
        <v>0.15800831694035439</v>
      </c>
      <c r="H1072" s="17">
        <v>0.18335700527009699</v>
      </c>
      <c r="I1072" s="17">
        <v>0.23003530092824559</v>
      </c>
      <c r="K1072" s="17">
        <v>0.13634857020991639</v>
      </c>
      <c r="L1072" s="17">
        <v>0.17099365384923559</v>
      </c>
      <c r="N1072" s="17">
        <v>0.15539280326641561</v>
      </c>
      <c r="O1072" s="17">
        <v>0.1156121846955639</v>
      </c>
      <c r="P1072" s="17">
        <v>0.16386478124551479</v>
      </c>
      <c r="Q1072" s="17">
        <v>0.10618127957593131</v>
      </c>
      <c r="R1072" s="17">
        <v>0.14818046923563141</v>
      </c>
      <c r="S1072" s="17">
        <v>0.16584670833539211</v>
      </c>
      <c r="T1072" s="17">
        <v>0.16398358291515949</v>
      </c>
      <c r="U1072" s="17">
        <v>0.14562534681572539</v>
      </c>
      <c r="V1072" s="17">
        <v>0.12079586632946029</v>
      </c>
      <c r="W1072" s="17">
        <v>0.15043781483773899</v>
      </c>
      <c r="X1072" s="17">
        <v>0.17752857160250049</v>
      </c>
      <c r="Y1072" s="17">
        <v>0.21233985470068031</v>
      </c>
      <c r="AA1072" s="17">
        <v>0.18585803057026731</v>
      </c>
      <c r="AB1072" s="17">
        <v>0.11138301208036561</v>
      </c>
      <c r="AC1072" s="17">
        <v>0.1344740744804607</v>
      </c>
      <c r="AD1072" s="17">
        <v>0.1352028288888687</v>
      </c>
      <c r="AE1072" s="17">
        <v>0.1300789683413183</v>
      </c>
      <c r="AF1072" s="17">
        <v>0.1191114446166532</v>
      </c>
      <c r="AG1072" s="17">
        <v>0.2631628477785995</v>
      </c>
      <c r="AH1072" s="17">
        <v>0.28036726371042542</v>
      </c>
      <c r="AI1072" s="17">
        <v>7.6947324544183668E-2</v>
      </c>
    </row>
    <row r="1074" spans="2:35" ht="32" x14ac:dyDescent="0.2">
      <c r="B1074" s="14" t="s">
        <v>337</v>
      </c>
    </row>
    <row r="1075" spans="2:35" ht="32" x14ac:dyDescent="0.2">
      <c r="B1075" s="15" t="s">
        <v>27</v>
      </c>
    </row>
    <row r="1076" spans="2:35" ht="16" x14ac:dyDescent="0.2">
      <c r="B1076" s="16" t="s">
        <v>338</v>
      </c>
      <c r="C1076" s="17">
        <v>0.41187865952647668</v>
      </c>
      <c r="D1076" s="17">
        <v>0.48026329351583658</v>
      </c>
      <c r="E1076" s="17">
        <v>0.48319663361746618</v>
      </c>
      <c r="F1076" s="17">
        <v>0.42788247965771581</v>
      </c>
      <c r="G1076" s="17">
        <v>0.4435938787555358</v>
      </c>
      <c r="H1076" s="17">
        <v>0.33709850086364751</v>
      </c>
      <c r="I1076" s="17">
        <v>0.29743000572219652</v>
      </c>
      <c r="K1076" s="17">
        <v>0.44819944451597837</v>
      </c>
      <c r="L1076" s="17">
        <v>0.37517835074545758</v>
      </c>
      <c r="N1076" s="17">
        <v>0.46948594577232189</v>
      </c>
      <c r="O1076" s="17">
        <v>0.35604304254243679</v>
      </c>
      <c r="P1076" s="17">
        <v>0.44273158087916981</v>
      </c>
      <c r="Q1076" s="17">
        <v>0.30733070893676029</v>
      </c>
      <c r="R1076" s="17">
        <v>0.45735863062728038</v>
      </c>
      <c r="S1076" s="17">
        <v>0.44055574849243478</v>
      </c>
      <c r="T1076" s="17">
        <v>0.4642739536874142</v>
      </c>
      <c r="U1076" s="17">
        <v>0.41450486051083768</v>
      </c>
      <c r="V1076" s="17">
        <v>0.43924431336042652</v>
      </c>
      <c r="W1076" s="17">
        <v>0.36811000129738691</v>
      </c>
      <c r="X1076" s="17">
        <v>0.32933131986895731</v>
      </c>
      <c r="Y1076" s="17">
        <v>0.36861190541998368</v>
      </c>
      <c r="AA1076" s="17">
        <v>0.36083910825123988</v>
      </c>
      <c r="AB1076" s="17">
        <v>0.40042783436633922</v>
      </c>
      <c r="AC1076" s="17">
        <v>0.37695446622727757</v>
      </c>
      <c r="AD1076" s="17">
        <v>0.54960884116177733</v>
      </c>
      <c r="AE1076" s="17">
        <v>0.39968289164641058</v>
      </c>
      <c r="AF1076" s="17">
        <v>0.37709592151237842</v>
      </c>
      <c r="AG1076" s="17">
        <v>0.32851416378283982</v>
      </c>
      <c r="AH1076" s="17">
        <v>0.396259863613525</v>
      </c>
      <c r="AI1076" s="17">
        <v>0.46087633817288032</v>
      </c>
    </row>
    <row r="1077" spans="2:35" ht="16" x14ac:dyDescent="0.2">
      <c r="B1077" s="16" t="s">
        <v>339</v>
      </c>
      <c r="C1077" s="17">
        <v>0.13566890092535441</v>
      </c>
      <c r="D1077" s="17">
        <v>0.20400788758228061</v>
      </c>
      <c r="E1077" s="17">
        <v>0.18705555630612619</v>
      </c>
      <c r="F1077" s="17">
        <v>0.14895251160886391</v>
      </c>
      <c r="G1077" s="17">
        <v>0.1128834857010713</v>
      </c>
      <c r="H1077" s="17">
        <v>0.1004099100544938</v>
      </c>
      <c r="I1077" s="17">
        <v>6.9036930221115497E-2</v>
      </c>
      <c r="K1077" s="17">
        <v>0.15453499582819669</v>
      </c>
      <c r="L1077" s="17">
        <v>0.11694358992070129</v>
      </c>
      <c r="N1077" s="17">
        <v>7.9426453417933238E-2</v>
      </c>
      <c r="O1077" s="17">
        <v>7.4001028173102959E-2</v>
      </c>
      <c r="P1077" s="17">
        <v>0.16784263792753021</v>
      </c>
      <c r="Q1077" s="17">
        <v>0.19117107094061639</v>
      </c>
      <c r="R1077" s="17">
        <v>0.2051252136920266</v>
      </c>
      <c r="S1077" s="17">
        <v>0.14352255228858171</v>
      </c>
      <c r="T1077" s="17">
        <v>0.15505207714055061</v>
      </c>
      <c r="U1077" s="17">
        <v>0.13260471002185609</v>
      </c>
      <c r="V1077" s="17">
        <v>0.13492690710572561</v>
      </c>
      <c r="W1077" s="17">
        <v>0.10717594044603131</v>
      </c>
      <c r="X1077" s="17">
        <v>0.1590378461747656</v>
      </c>
      <c r="Y1077" s="17">
        <v>9.3356600997889838E-2</v>
      </c>
      <c r="AA1077" s="17">
        <v>0.10101721978481321</v>
      </c>
      <c r="AB1077" s="17">
        <v>0.14408274243211661</v>
      </c>
      <c r="AC1077" s="17">
        <v>0.1140750967707506</v>
      </c>
      <c r="AD1077" s="17">
        <v>0.19414868216967651</v>
      </c>
      <c r="AE1077" s="17">
        <v>0.16060975998341839</v>
      </c>
      <c r="AF1077" s="17">
        <v>5.6967597214157333E-2</v>
      </c>
      <c r="AG1077" s="17">
        <v>8.926953982085202E-2</v>
      </c>
      <c r="AH1077" s="17">
        <v>0.1055743564981526</v>
      </c>
      <c r="AI1077" s="17">
        <v>9.5254059090371795E-2</v>
      </c>
    </row>
    <row r="1078" spans="2:35" ht="32" x14ac:dyDescent="0.2">
      <c r="B1078" s="16" t="s">
        <v>340</v>
      </c>
      <c r="C1078" s="17">
        <v>0.24833018509200469</v>
      </c>
      <c r="D1078" s="17">
        <v>0.16999456618202899</v>
      </c>
      <c r="E1078" s="17">
        <v>0.28738566156194117</v>
      </c>
      <c r="F1078" s="17">
        <v>0.23582128895250401</v>
      </c>
      <c r="G1078" s="17">
        <v>0.21658653426464741</v>
      </c>
      <c r="H1078" s="17">
        <v>0.26263842932591919</v>
      </c>
      <c r="I1078" s="17">
        <v>0.30053212884666869</v>
      </c>
      <c r="K1078" s="17">
        <v>0.25153389946639598</v>
      </c>
      <c r="L1078" s="17">
        <v>0.24494839644863589</v>
      </c>
      <c r="N1078" s="17">
        <v>0.25229072860392299</v>
      </c>
      <c r="O1078" s="17">
        <v>0.116933760383931</v>
      </c>
      <c r="P1078" s="17">
        <v>0.27653380941916822</v>
      </c>
      <c r="Q1078" s="17">
        <v>0.17587076072641949</v>
      </c>
      <c r="R1078" s="17">
        <v>0.19019964300333611</v>
      </c>
      <c r="S1078" s="17">
        <v>0.1888994048831551</v>
      </c>
      <c r="T1078" s="17">
        <v>0.19729666814387331</v>
      </c>
      <c r="U1078" s="17">
        <v>0.29740790466059441</v>
      </c>
      <c r="V1078" s="17">
        <v>0.26932425898188672</v>
      </c>
      <c r="W1078" s="17">
        <v>0.23992899050737959</v>
      </c>
      <c r="X1078" s="17">
        <v>0.32335120389836802</v>
      </c>
      <c r="Y1078" s="17">
        <v>0.34671013185506039</v>
      </c>
      <c r="AA1078" s="17">
        <v>0.25122073134238931</v>
      </c>
      <c r="AB1078" s="17">
        <v>0.2385003723237191</v>
      </c>
      <c r="AC1078" s="17">
        <v>0.26907511736845169</v>
      </c>
      <c r="AD1078" s="17">
        <v>0.27958888106810409</v>
      </c>
      <c r="AE1078" s="17">
        <v>0.222410298651219</v>
      </c>
      <c r="AF1078" s="17">
        <v>0.26059183277394338</v>
      </c>
      <c r="AG1078" s="17">
        <v>0.26777271853626677</v>
      </c>
      <c r="AH1078" s="17">
        <v>0.26574459935369088</v>
      </c>
      <c r="AI1078" s="17">
        <v>0.23387580510656711</v>
      </c>
    </row>
    <row r="1079" spans="2:35" ht="32" x14ac:dyDescent="0.2">
      <c r="B1079" s="16" t="s">
        <v>341</v>
      </c>
      <c r="C1079" s="17">
        <v>0.31902223703499638</v>
      </c>
      <c r="D1079" s="17">
        <v>0.29731486270631369</v>
      </c>
      <c r="E1079" s="17">
        <v>0.30795032486041252</v>
      </c>
      <c r="F1079" s="17">
        <v>0.27734125124754622</v>
      </c>
      <c r="G1079" s="17">
        <v>0.27953593193603588</v>
      </c>
      <c r="H1079" s="17">
        <v>0.33493252817015412</v>
      </c>
      <c r="I1079" s="17">
        <v>0.41411289131884882</v>
      </c>
      <c r="K1079" s="17">
        <v>0.31498747219064183</v>
      </c>
      <c r="L1079" s="17">
        <v>0.32369678929549678</v>
      </c>
      <c r="N1079" s="17">
        <v>0.25938934646890138</v>
      </c>
      <c r="O1079" s="17">
        <v>0.34170213244190201</v>
      </c>
      <c r="P1079" s="17">
        <v>0.28142524448335809</v>
      </c>
      <c r="Q1079" s="17">
        <v>0.29079056167217188</v>
      </c>
      <c r="R1079" s="17">
        <v>0.34608827902864819</v>
      </c>
      <c r="S1079" s="17">
        <v>0.39830277995291802</v>
      </c>
      <c r="T1079" s="17">
        <v>0.25263167513712292</v>
      </c>
      <c r="U1079" s="17">
        <v>0.3048018027691326</v>
      </c>
      <c r="V1079" s="17">
        <v>0.33834441582177649</v>
      </c>
      <c r="W1079" s="17">
        <v>0.28895966913797783</v>
      </c>
      <c r="X1079" s="17">
        <v>0.34908632536568951</v>
      </c>
      <c r="Y1079" s="17">
        <v>0.34161647718886651</v>
      </c>
      <c r="AA1079" s="17">
        <v>0.31204246749478082</v>
      </c>
      <c r="AB1079" s="17">
        <v>0.30407040552581649</v>
      </c>
      <c r="AC1079" s="17">
        <v>0.28213980843520409</v>
      </c>
      <c r="AD1079" s="17">
        <v>0.33500288885272428</v>
      </c>
      <c r="AE1079" s="17">
        <v>0.33975012350690609</v>
      </c>
      <c r="AF1079" s="17">
        <v>0.37285142386611808</v>
      </c>
      <c r="AG1079" s="17">
        <v>0.23426194978210879</v>
      </c>
      <c r="AH1079" s="17">
        <v>0.32552783698316923</v>
      </c>
      <c r="AI1079" s="17">
        <v>0.35838430986462028</v>
      </c>
    </row>
    <row r="1080" spans="2:35" ht="32" x14ac:dyDescent="0.2">
      <c r="B1080" s="16" t="s">
        <v>342</v>
      </c>
      <c r="C1080" s="17">
        <v>0.38485410697248218</v>
      </c>
      <c r="D1080" s="17">
        <v>0.41495430425199659</v>
      </c>
      <c r="E1080" s="17">
        <v>0.37712098491540191</v>
      </c>
      <c r="F1080" s="17">
        <v>0.41672347544557958</v>
      </c>
      <c r="G1080" s="17">
        <v>0.32224229625354789</v>
      </c>
      <c r="H1080" s="17">
        <v>0.41341333383778978</v>
      </c>
      <c r="I1080" s="17">
        <v>0.38093852117549348</v>
      </c>
      <c r="K1080" s="17">
        <v>0.366276157011378</v>
      </c>
      <c r="L1080" s="17">
        <v>0.40186681297062621</v>
      </c>
      <c r="N1080" s="17">
        <v>0.4583390876025738</v>
      </c>
      <c r="O1080" s="17">
        <v>0.3114353837000241</v>
      </c>
      <c r="P1080" s="17">
        <v>0.43713417568918228</v>
      </c>
      <c r="Q1080" s="17">
        <v>0.33091674503353119</v>
      </c>
      <c r="R1080" s="17">
        <v>0.40223892743606138</v>
      </c>
      <c r="S1080" s="17">
        <v>0.43267027286602389</v>
      </c>
      <c r="T1080" s="17">
        <v>0.44340805349787937</v>
      </c>
      <c r="U1080" s="17">
        <v>0.36379601883062768</v>
      </c>
      <c r="V1080" s="17">
        <v>0.27736863232064313</v>
      </c>
      <c r="W1080" s="17">
        <v>0.43753922001064571</v>
      </c>
      <c r="X1080" s="17">
        <v>0.3997563214302261</v>
      </c>
      <c r="Y1080" s="17">
        <v>0.34552165217172331</v>
      </c>
      <c r="AA1080" s="17">
        <v>0.36143563205355761</v>
      </c>
      <c r="AB1080" s="17">
        <v>0.37177876202820193</v>
      </c>
      <c r="AC1080" s="17">
        <v>0.39607402803331548</v>
      </c>
      <c r="AD1080" s="17">
        <v>0.41918016176308892</v>
      </c>
      <c r="AE1080" s="17">
        <v>0.34084260359023938</v>
      </c>
      <c r="AF1080" s="17">
        <v>0.4690562555141734</v>
      </c>
      <c r="AG1080" s="17">
        <v>0.49818346570647171</v>
      </c>
      <c r="AH1080" s="17">
        <v>0.4119081851459086</v>
      </c>
      <c r="AI1080" s="17">
        <v>0.38053494676124761</v>
      </c>
    </row>
    <row r="1081" spans="2:35" ht="32" x14ac:dyDescent="0.2">
      <c r="B1081" s="16" t="s">
        <v>343</v>
      </c>
      <c r="C1081" s="17">
        <v>0.30235684735057611</v>
      </c>
      <c r="D1081" s="17">
        <v>0.21250566787607941</v>
      </c>
      <c r="E1081" s="17">
        <v>0.31738165124561968</v>
      </c>
      <c r="F1081" s="17">
        <v>0.30616278574169142</v>
      </c>
      <c r="G1081" s="17">
        <v>0.27235089164012638</v>
      </c>
      <c r="H1081" s="17">
        <v>0.32694152122990788</v>
      </c>
      <c r="I1081" s="17">
        <v>0.36241521234995161</v>
      </c>
      <c r="K1081" s="17">
        <v>0.32520261191630212</v>
      </c>
      <c r="L1081" s="17">
        <v>0.28051707158418798</v>
      </c>
      <c r="N1081" s="17">
        <v>0.40463686201322219</v>
      </c>
      <c r="O1081" s="17">
        <v>0.23079488389977409</v>
      </c>
      <c r="P1081" s="17">
        <v>0.40888363306955028</v>
      </c>
      <c r="Q1081" s="17">
        <v>0.2901137761227045</v>
      </c>
      <c r="R1081" s="17">
        <v>0.30909478809936042</v>
      </c>
      <c r="S1081" s="17">
        <v>0.35305184742351509</v>
      </c>
      <c r="T1081" s="17">
        <v>0.26739151761347829</v>
      </c>
      <c r="U1081" s="17">
        <v>0.23650662478762971</v>
      </c>
      <c r="V1081" s="17">
        <v>0.26395279316717479</v>
      </c>
      <c r="W1081" s="17">
        <v>0.3167808789966331</v>
      </c>
      <c r="X1081" s="17">
        <v>0.27039595232972602</v>
      </c>
      <c r="Y1081" s="17">
        <v>0.28550578246211561</v>
      </c>
      <c r="AA1081" s="17">
        <v>0.29162970901755919</v>
      </c>
      <c r="AB1081" s="17">
        <v>0.29092798271768039</v>
      </c>
      <c r="AC1081" s="17">
        <v>0.30800210506238918</v>
      </c>
      <c r="AD1081" s="17">
        <v>0.29690200897028329</v>
      </c>
      <c r="AE1081" s="17">
        <v>0.28570347755543651</v>
      </c>
      <c r="AF1081" s="17">
        <v>0.46521643298844018</v>
      </c>
      <c r="AG1081" s="17">
        <v>0.26954043909126102</v>
      </c>
      <c r="AH1081" s="17">
        <v>0.30260866635881878</v>
      </c>
      <c r="AI1081" s="17">
        <v>0.3917012878239412</v>
      </c>
    </row>
    <row r="1082" spans="2:35" ht="32" x14ac:dyDescent="0.2">
      <c r="B1082" s="16" t="s">
        <v>344</v>
      </c>
      <c r="C1082" s="17">
        <v>0.34063948590562682</v>
      </c>
      <c r="D1082" s="17">
        <v>0.2611693163940248</v>
      </c>
      <c r="E1082" s="17">
        <v>0.36409689051046301</v>
      </c>
      <c r="F1082" s="17">
        <v>0.28681568922269601</v>
      </c>
      <c r="G1082" s="17">
        <v>0.3097321558651715</v>
      </c>
      <c r="H1082" s="17">
        <v>0.41346447188642321</v>
      </c>
      <c r="I1082" s="17">
        <v>0.40434400944563748</v>
      </c>
      <c r="K1082" s="17">
        <v>0.33861944331115418</v>
      </c>
      <c r="L1082" s="17">
        <v>0.34322838722231758</v>
      </c>
      <c r="N1082" s="17">
        <v>0.38560318606724697</v>
      </c>
      <c r="O1082" s="17">
        <v>0.45439165264416642</v>
      </c>
      <c r="P1082" s="17">
        <v>0.31504210803290172</v>
      </c>
      <c r="Q1082" s="17">
        <v>0.17556953739783171</v>
      </c>
      <c r="R1082" s="17">
        <v>0.3401856210717919</v>
      </c>
      <c r="S1082" s="17">
        <v>0.33920679260855757</v>
      </c>
      <c r="T1082" s="17">
        <v>0.2932727924024669</v>
      </c>
      <c r="U1082" s="17">
        <v>0.41585403311795438</v>
      </c>
      <c r="V1082" s="17">
        <v>0.27891259887091108</v>
      </c>
      <c r="W1082" s="17">
        <v>0.34300072585970631</v>
      </c>
      <c r="X1082" s="17">
        <v>0.3077306185332413</v>
      </c>
      <c r="Y1082" s="17">
        <v>0.43726493790643112</v>
      </c>
      <c r="AA1082" s="17">
        <v>0.30866445125508812</v>
      </c>
      <c r="AB1082" s="17">
        <v>0.35383306906923212</v>
      </c>
      <c r="AC1082" s="17">
        <v>0.43071536493775031</v>
      </c>
      <c r="AD1082" s="17">
        <v>0.28924798046582578</v>
      </c>
      <c r="AE1082" s="17">
        <v>0.32457658529873112</v>
      </c>
      <c r="AF1082" s="17">
        <v>0.43771362054879681</v>
      </c>
      <c r="AG1082" s="17">
        <v>0.29117600578061847</v>
      </c>
      <c r="AH1082" s="17">
        <v>0.33268383387170058</v>
      </c>
      <c r="AI1082" s="17">
        <v>0.45875707906965302</v>
      </c>
    </row>
    <row r="1083" spans="2:35" ht="32" x14ac:dyDescent="0.2">
      <c r="B1083" s="16" t="s">
        <v>345</v>
      </c>
      <c r="C1083" s="17">
        <v>0.22273257495268969</v>
      </c>
      <c r="D1083" s="17">
        <v>0.30248241236366419</v>
      </c>
      <c r="E1083" s="17">
        <v>0.2167633276582536</v>
      </c>
      <c r="F1083" s="17">
        <v>0.25878288094380342</v>
      </c>
      <c r="G1083" s="17">
        <v>0.25184422159045849</v>
      </c>
      <c r="H1083" s="17">
        <v>0.1956550604618518</v>
      </c>
      <c r="I1083" s="17">
        <v>0.12561845628098989</v>
      </c>
      <c r="K1083" s="17">
        <v>0.23110829878563771</v>
      </c>
      <c r="L1083" s="17">
        <v>0.21240406866266989</v>
      </c>
      <c r="N1083" s="17">
        <v>0.13654490279200721</v>
      </c>
      <c r="O1083" s="17">
        <v>0.31668554176550467</v>
      </c>
      <c r="P1083" s="17">
        <v>0.28034681167706238</v>
      </c>
      <c r="Q1083" s="17">
        <v>4.2261944008280233E-2</v>
      </c>
      <c r="R1083" s="17">
        <v>0.26001311021704948</v>
      </c>
      <c r="S1083" s="17">
        <v>0.24854822470328899</v>
      </c>
      <c r="T1083" s="17">
        <v>0.23609013815695579</v>
      </c>
      <c r="U1083" s="17">
        <v>0.17114407839315429</v>
      </c>
      <c r="V1083" s="17">
        <v>0.28512025840248612</v>
      </c>
      <c r="W1083" s="17">
        <v>0.23014784023197979</v>
      </c>
      <c r="X1083" s="17">
        <v>0.25054634416526411</v>
      </c>
      <c r="Y1083" s="17">
        <v>0.13639018903705011</v>
      </c>
      <c r="AA1083" s="17">
        <v>0.20696010406910931</v>
      </c>
      <c r="AB1083" s="17">
        <v>0.22065436517675649</v>
      </c>
      <c r="AC1083" s="17">
        <v>0.17198361162855361</v>
      </c>
      <c r="AD1083" s="17">
        <v>0.26227573464324472</v>
      </c>
      <c r="AE1083" s="17">
        <v>0.2155580048333269</v>
      </c>
      <c r="AF1083" s="17">
        <v>0.1764336352442426</v>
      </c>
      <c r="AG1083" s="17">
        <v>0.1840497089700831</v>
      </c>
      <c r="AH1083" s="17">
        <v>0.24677204570128511</v>
      </c>
      <c r="AI1083" s="17">
        <v>0.30324903704772838</v>
      </c>
    </row>
    <row r="1084" spans="2:35" ht="32" x14ac:dyDescent="0.2">
      <c r="B1084" s="16" t="s">
        <v>346</v>
      </c>
      <c r="C1084" s="17">
        <v>0.1642728525774266</v>
      </c>
      <c r="D1084" s="17">
        <v>0.19597561286909379</v>
      </c>
      <c r="E1084" s="17">
        <v>0.18595494377298691</v>
      </c>
      <c r="F1084" s="17">
        <v>0.17527818604496859</v>
      </c>
      <c r="G1084" s="17">
        <v>0.12784745805809111</v>
      </c>
      <c r="H1084" s="17">
        <v>0.15365642661360429</v>
      </c>
      <c r="I1084" s="17">
        <v>0.15252124762958699</v>
      </c>
      <c r="K1084" s="17">
        <v>0.18091737212143519</v>
      </c>
      <c r="L1084" s="17">
        <v>0.1448945640943898</v>
      </c>
      <c r="N1084" s="17">
        <v>0.1464481437968537</v>
      </c>
      <c r="O1084" s="17">
        <v>0.25534168580214311</v>
      </c>
      <c r="P1084" s="17">
        <v>0.18390087540574601</v>
      </c>
      <c r="Q1084" s="17">
        <v>0.14805393259793151</v>
      </c>
      <c r="R1084" s="17">
        <v>0.16521376019507</v>
      </c>
      <c r="S1084" s="17">
        <v>0.19568786519746351</v>
      </c>
      <c r="T1084" s="17">
        <v>0.17570824578220759</v>
      </c>
      <c r="U1084" s="17">
        <v>0.16004401267130949</v>
      </c>
      <c r="V1084" s="17">
        <v>0.17346993702374189</v>
      </c>
      <c r="W1084" s="17">
        <v>0.16366447404858681</v>
      </c>
      <c r="X1084" s="17">
        <v>0.12879427166306021</v>
      </c>
      <c r="Y1084" s="17">
        <v>0.1208026591447796</v>
      </c>
      <c r="AA1084" s="17">
        <v>0.19020221680707969</v>
      </c>
      <c r="AB1084" s="17">
        <v>0.16835575392472629</v>
      </c>
      <c r="AC1084" s="17">
        <v>0.12712381752372781</v>
      </c>
      <c r="AD1084" s="17">
        <v>0.18656582850902309</v>
      </c>
      <c r="AE1084" s="17">
        <v>0.16107964814362419</v>
      </c>
      <c r="AF1084" s="17">
        <v>2.9643219230686042E-2</v>
      </c>
      <c r="AG1084" s="17">
        <v>0.19266615627146011</v>
      </c>
      <c r="AH1084" s="17">
        <v>0.14160665083574761</v>
      </c>
      <c r="AI1084" s="17">
        <v>0.17122604838988709</v>
      </c>
    </row>
    <row r="1085" spans="2:35" ht="32" x14ac:dyDescent="0.2">
      <c r="B1085" s="16" t="s">
        <v>347</v>
      </c>
      <c r="C1085" s="17">
        <v>0.3151515249947745</v>
      </c>
      <c r="D1085" s="17">
        <v>0.28529447637056582</v>
      </c>
      <c r="E1085" s="17">
        <v>0.28980971628122187</v>
      </c>
      <c r="F1085" s="17">
        <v>0.30594697553352912</v>
      </c>
      <c r="G1085" s="17">
        <v>0.34236108484310018</v>
      </c>
      <c r="H1085" s="17">
        <v>0.30797636241907339</v>
      </c>
      <c r="I1085" s="17">
        <v>0.35009530735513711</v>
      </c>
      <c r="K1085" s="17">
        <v>0.29615373918625981</v>
      </c>
      <c r="L1085" s="17">
        <v>0.33369149466021281</v>
      </c>
      <c r="N1085" s="17">
        <v>0.3292485090548215</v>
      </c>
      <c r="O1085" s="17">
        <v>0.36341918153620129</v>
      </c>
      <c r="P1085" s="17">
        <v>0.34546737083210399</v>
      </c>
      <c r="Q1085" s="17">
        <v>0.22072322125263069</v>
      </c>
      <c r="R1085" s="17">
        <v>0.28668452823086549</v>
      </c>
      <c r="S1085" s="17">
        <v>0.30965971445780172</v>
      </c>
      <c r="T1085" s="17">
        <v>0.20425637466341209</v>
      </c>
      <c r="U1085" s="17">
        <v>0.31103934085215867</v>
      </c>
      <c r="V1085" s="17">
        <v>0.29733748299035268</v>
      </c>
      <c r="W1085" s="17">
        <v>0.38839025191974053</v>
      </c>
      <c r="X1085" s="17">
        <v>0.32310808739095342</v>
      </c>
      <c r="Y1085" s="17">
        <v>0.34267179230987732</v>
      </c>
      <c r="AA1085" s="17">
        <v>0.30895122739820619</v>
      </c>
      <c r="AB1085" s="17">
        <v>0.29424051222183017</v>
      </c>
      <c r="AC1085" s="17">
        <v>0.36427840302301862</v>
      </c>
      <c r="AD1085" s="17">
        <v>0.36377690004365631</v>
      </c>
      <c r="AE1085" s="17">
        <v>0.26914948738373029</v>
      </c>
      <c r="AF1085" s="17">
        <v>0.34900355043611292</v>
      </c>
      <c r="AG1085" s="17">
        <v>0.30281930939809809</v>
      </c>
      <c r="AH1085" s="17">
        <v>0.29619283247729428</v>
      </c>
      <c r="AI1085" s="17">
        <v>0.44405644476200562</v>
      </c>
    </row>
    <row r="1086" spans="2:35" ht="16" x14ac:dyDescent="0.2">
      <c r="B1086" s="16" t="s">
        <v>348</v>
      </c>
      <c r="C1086" s="17">
        <v>0.1277818859681987</v>
      </c>
      <c r="D1086" s="17">
        <v>7.1736151356637773E-2</v>
      </c>
      <c r="E1086" s="17">
        <v>0.1122627046580689</v>
      </c>
      <c r="F1086" s="17">
        <v>0.1332779286367573</v>
      </c>
      <c r="G1086" s="17">
        <v>0.14114779056805091</v>
      </c>
      <c r="H1086" s="17">
        <v>0.15291252110992559</v>
      </c>
      <c r="I1086" s="17">
        <v>0.14792948760850469</v>
      </c>
      <c r="K1086" s="17">
        <v>0.1141049321627869</v>
      </c>
      <c r="L1086" s="17">
        <v>0.14116276013407231</v>
      </c>
      <c r="N1086" s="17">
        <v>0.15920747665482979</v>
      </c>
      <c r="O1086" s="17">
        <v>0.15465457131513541</v>
      </c>
      <c r="P1086" s="17">
        <v>0.12813086448779781</v>
      </c>
      <c r="Q1086" s="17">
        <v>5.8607142900184518E-2</v>
      </c>
      <c r="R1086" s="17">
        <v>0.17470627635596611</v>
      </c>
      <c r="S1086" s="17">
        <v>7.2093657254181862E-2</v>
      </c>
      <c r="T1086" s="17">
        <v>0.1243068606851695</v>
      </c>
      <c r="U1086" s="17">
        <v>0.12497341285869509</v>
      </c>
      <c r="V1086" s="17">
        <v>0.16201404950404469</v>
      </c>
      <c r="W1086" s="17">
        <v>7.5889584084060061E-2</v>
      </c>
      <c r="X1086" s="17">
        <v>0.1478917777955096</v>
      </c>
      <c r="Y1086" s="17">
        <v>0.1115380221527135</v>
      </c>
      <c r="AA1086" s="17">
        <v>0.18287725652877809</v>
      </c>
      <c r="AB1086" s="17">
        <v>0.1503035058767104</v>
      </c>
      <c r="AC1086" s="17">
        <v>8.3286378184885379E-2</v>
      </c>
      <c r="AD1086" s="17">
        <v>0.1124140527314323</v>
      </c>
      <c r="AE1086" s="17">
        <v>8.2565465131635693E-2</v>
      </c>
      <c r="AF1086" s="17">
        <v>0.1484838204922401</v>
      </c>
      <c r="AG1086" s="17">
        <v>0.12732311902316071</v>
      </c>
      <c r="AH1086" s="17">
        <v>0.19802218960385151</v>
      </c>
      <c r="AI1086" s="17">
        <v>9.2265889712974128E-2</v>
      </c>
    </row>
    <row r="1087" spans="2:35" ht="16" x14ac:dyDescent="0.2">
      <c r="B1087" s="16" t="s">
        <v>177</v>
      </c>
      <c r="C1087" s="17">
        <v>1.10791552488834E-2</v>
      </c>
      <c r="D1087" s="17">
        <v>0</v>
      </c>
      <c r="E1087" s="17">
        <v>1.422492539070973E-2</v>
      </c>
      <c r="F1087" s="17">
        <v>2.3753493072653089E-2</v>
      </c>
      <c r="G1087" s="17">
        <v>4.243037205901772E-3</v>
      </c>
      <c r="H1087" s="17">
        <v>6.2264478717751551E-3</v>
      </c>
      <c r="I1087" s="17">
        <v>1.453433917920815E-2</v>
      </c>
      <c r="K1087" s="17">
        <v>1.471569524953985E-2</v>
      </c>
      <c r="L1087" s="17">
        <v>7.3785476419824881E-3</v>
      </c>
      <c r="N1087" s="17">
        <v>0</v>
      </c>
      <c r="O1087" s="17">
        <v>0</v>
      </c>
      <c r="P1087" s="17">
        <v>0</v>
      </c>
      <c r="Q1087" s="17">
        <v>2.1915003352170021E-2</v>
      </c>
      <c r="R1087" s="17">
        <v>0</v>
      </c>
      <c r="S1087" s="17">
        <v>2.0975105957662062E-2</v>
      </c>
      <c r="T1087" s="17">
        <v>0</v>
      </c>
      <c r="U1087" s="17">
        <v>1.9396041096025819E-2</v>
      </c>
      <c r="V1087" s="17">
        <v>1.1036543596470039E-2</v>
      </c>
      <c r="W1087" s="17">
        <v>0</v>
      </c>
      <c r="X1087" s="17">
        <v>4.2754246440371173E-2</v>
      </c>
      <c r="Y1087" s="17">
        <v>2.2592548509449289E-2</v>
      </c>
      <c r="AA1087" s="17">
        <v>2.4625695448881151E-2</v>
      </c>
      <c r="AB1087" s="17">
        <v>4.4062206361055456E-3</v>
      </c>
      <c r="AC1087" s="17">
        <v>4.8641714035280448E-2</v>
      </c>
      <c r="AD1087" s="17">
        <v>5.8899668497119006E-3</v>
      </c>
      <c r="AE1087" s="17">
        <v>7.1892285303451989E-3</v>
      </c>
      <c r="AF1087" s="17">
        <v>0</v>
      </c>
      <c r="AG1087" s="17">
        <v>1.563798063384754E-2</v>
      </c>
      <c r="AH1087" s="17">
        <v>0</v>
      </c>
      <c r="AI1087" s="17">
        <v>0</v>
      </c>
    </row>
    <row r="1088" spans="2:35" ht="16" x14ac:dyDescent="0.2">
      <c r="B1088" s="16" t="s">
        <v>75</v>
      </c>
      <c r="C1088" s="17">
        <v>3.3903074086287601E-3</v>
      </c>
      <c r="D1088" s="17">
        <v>0</v>
      </c>
      <c r="E1088" s="17">
        <v>4.5398747298948661E-3</v>
      </c>
      <c r="F1088" s="17">
        <v>0</v>
      </c>
      <c r="G1088" s="17">
        <v>9.4771950672256147E-3</v>
      </c>
      <c r="H1088" s="17">
        <v>5.9376913731709934E-3</v>
      </c>
      <c r="I1088" s="17">
        <v>0</v>
      </c>
      <c r="K1088" s="17">
        <v>3.3216075101294988E-3</v>
      </c>
      <c r="L1088" s="17">
        <v>3.4820001527773288E-3</v>
      </c>
      <c r="N1088" s="17">
        <v>0</v>
      </c>
      <c r="O1088" s="17">
        <v>0</v>
      </c>
      <c r="P1088" s="17">
        <v>0</v>
      </c>
      <c r="Q1088" s="17">
        <v>0</v>
      </c>
      <c r="R1088" s="17">
        <v>0</v>
      </c>
      <c r="S1088" s="17">
        <v>0</v>
      </c>
      <c r="T1088" s="17">
        <v>0</v>
      </c>
      <c r="U1088" s="17">
        <v>9.6362346611193733E-3</v>
      </c>
      <c r="V1088" s="17">
        <v>1.06122047350485E-2</v>
      </c>
      <c r="W1088" s="17">
        <v>6.3967873056939087E-3</v>
      </c>
      <c r="X1088" s="17">
        <v>0</v>
      </c>
      <c r="Y1088" s="17">
        <v>0</v>
      </c>
      <c r="AA1088" s="17">
        <v>0</v>
      </c>
      <c r="AB1088" s="17">
        <v>0</v>
      </c>
      <c r="AC1088" s="17">
        <v>1.13808305995184E-2</v>
      </c>
      <c r="AD1088" s="17">
        <v>6.1214700627082279E-3</v>
      </c>
      <c r="AE1088" s="17">
        <v>3.681261124620755E-3</v>
      </c>
      <c r="AF1088" s="17">
        <v>0</v>
      </c>
      <c r="AG1088" s="17">
        <v>0</v>
      </c>
      <c r="AH1088" s="17">
        <v>1.1666909490331161E-2</v>
      </c>
      <c r="AI1088" s="17">
        <v>0</v>
      </c>
    </row>
    <row r="1090" spans="2:35" ht="32" x14ac:dyDescent="0.2">
      <c r="B1090" s="14" t="s">
        <v>349</v>
      </c>
    </row>
    <row r="1091" spans="2:35" ht="64" x14ac:dyDescent="0.2">
      <c r="B1091" s="15" t="s">
        <v>29</v>
      </c>
    </row>
    <row r="1092" spans="2:35" ht="32" x14ac:dyDescent="0.2">
      <c r="B1092" s="16" t="s">
        <v>350</v>
      </c>
      <c r="C1092" s="17">
        <v>0.31552367040439361</v>
      </c>
      <c r="D1092" s="17">
        <v>0.37507641533712638</v>
      </c>
      <c r="E1092" s="17">
        <v>0.30660035293411458</v>
      </c>
      <c r="F1092" s="17">
        <v>0.27704937340655528</v>
      </c>
      <c r="G1092" s="17">
        <v>0.2469970568389048</v>
      </c>
      <c r="H1092" s="17">
        <v>0.33568388451624143</v>
      </c>
      <c r="I1092" s="17">
        <v>0.34359254904193098</v>
      </c>
      <c r="K1092" s="17">
        <v>0.34102661304743148</v>
      </c>
      <c r="L1092" s="17">
        <v>0.29255242982838492</v>
      </c>
      <c r="N1092" s="17">
        <v>0.32863090514832333</v>
      </c>
      <c r="O1092" s="17">
        <v>0.42617064828268819</v>
      </c>
      <c r="P1092" s="17">
        <v>0.28596401375611291</v>
      </c>
      <c r="Q1092" s="17">
        <v>0.40353590307796172</v>
      </c>
      <c r="R1092" s="17">
        <v>0.34889395907530008</v>
      </c>
      <c r="S1092" s="17">
        <v>0.23402165218649471</v>
      </c>
      <c r="T1092" s="17">
        <v>0.2961189498668636</v>
      </c>
      <c r="U1092" s="17">
        <v>0.39419920227377919</v>
      </c>
      <c r="V1092" s="17">
        <v>0.34936625207280497</v>
      </c>
      <c r="W1092" s="17">
        <v>0.27590697340978321</v>
      </c>
      <c r="X1092" s="17">
        <v>0.23667848978197431</v>
      </c>
      <c r="Y1092" s="17">
        <v>0.27747439379825722</v>
      </c>
      <c r="AA1092" s="17">
        <v>0.38419932984770211</v>
      </c>
      <c r="AB1092" s="17">
        <v>0.28635889017690952</v>
      </c>
      <c r="AC1092" s="17">
        <v>0.33662291305758879</v>
      </c>
      <c r="AD1092" s="17">
        <v>0.35860883685592992</v>
      </c>
      <c r="AE1092" s="17">
        <v>0.33126238717839102</v>
      </c>
      <c r="AF1092" s="17">
        <v>0.2147222178467923</v>
      </c>
      <c r="AG1092" s="17">
        <v>0.25943645387740838</v>
      </c>
      <c r="AH1092" s="17">
        <v>0.30803613969495258</v>
      </c>
      <c r="AI1092" s="17">
        <v>0.26587843786182058</v>
      </c>
    </row>
    <row r="1093" spans="2:35" ht="32" x14ac:dyDescent="0.2">
      <c r="B1093" s="16" t="s">
        <v>351</v>
      </c>
      <c r="C1093" s="17">
        <v>8.4690691745613403E-2</v>
      </c>
      <c r="D1093" s="17">
        <v>6.8390605188130255E-2</v>
      </c>
      <c r="E1093" s="17">
        <v>0.1072060248168363</v>
      </c>
      <c r="F1093" s="17">
        <v>7.851993129775682E-2</v>
      </c>
      <c r="G1093" s="17">
        <v>5.4571428023412867E-2</v>
      </c>
      <c r="H1093" s="17">
        <v>0.1163576849802711</v>
      </c>
      <c r="I1093" s="17">
        <v>8.3178975272109421E-2</v>
      </c>
      <c r="K1093" s="17">
        <v>9.0076540127285096E-2</v>
      </c>
      <c r="L1093" s="17">
        <v>7.9952285554108785E-2</v>
      </c>
      <c r="N1093" s="17">
        <v>2.3876932412017389E-2</v>
      </c>
      <c r="O1093" s="17">
        <v>0</v>
      </c>
      <c r="P1093" s="17">
        <v>2.854569052465164E-2</v>
      </c>
      <c r="Q1093" s="17">
        <v>0.1060135360019403</v>
      </c>
      <c r="R1093" s="17">
        <v>8.6070311489443205E-2</v>
      </c>
      <c r="S1093" s="17">
        <v>0.12808501421786511</v>
      </c>
      <c r="T1093" s="17">
        <v>0.15442423347456061</v>
      </c>
      <c r="U1093" s="17">
        <v>6.437508076963161E-2</v>
      </c>
      <c r="V1093" s="17">
        <v>9.1221759294914925E-2</v>
      </c>
      <c r="W1093" s="17">
        <v>8.1023013076229458E-2</v>
      </c>
      <c r="X1093" s="17">
        <v>7.162354804025968E-2</v>
      </c>
      <c r="Y1093" s="17">
        <v>0.11707250107893941</v>
      </c>
      <c r="AA1093" s="17">
        <v>9.0146928108105276E-2</v>
      </c>
      <c r="AB1093" s="17">
        <v>0.13478652900103771</v>
      </c>
      <c r="AC1093" s="17">
        <v>9.175134495671923E-2</v>
      </c>
      <c r="AD1093" s="17">
        <v>3.7831695481856893E-2</v>
      </c>
      <c r="AE1093" s="17">
        <v>6.7320336393356148E-2</v>
      </c>
      <c r="AF1093" s="17">
        <v>0</v>
      </c>
      <c r="AG1093" s="17">
        <v>4.8421067541067522E-2</v>
      </c>
      <c r="AH1093" s="17">
        <v>6.9566281093381574E-2</v>
      </c>
      <c r="AI1093" s="17">
        <v>0.16407659591853699</v>
      </c>
    </row>
    <row r="1094" spans="2:35" ht="32" x14ac:dyDescent="0.2">
      <c r="B1094" s="16" t="s">
        <v>352</v>
      </c>
      <c r="C1094" s="17">
        <v>0.29914166833640737</v>
      </c>
      <c r="D1094" s="17">
        <v>0.27489080580022851</v>
      </c>
      <c r="E1094" s="17">
        <v>0.29972178211642719</v>
      </c>
      <c r="F1094" s="17">
        <v>0.34292258083139993</v>
      </c>
      <c r="G1094" s="17">
        <v>0.19949571971852961</v>
      </c>
      <c r="H1094" s="17">
        <v>0.31302960811928698</v>
      </c>
      <c r="I1094" s="17">
        <v>0.33735056554210158</v>
      </c>
      <c r="K1094" s="17">
        <v>0.32008049213730921</v>
      </c>
      <c r="L1094" s="17">
        <v>0.28053183954910133</v>
      </c>
      <c r="N1094" s="17">
        <v>0.47757452089912639</v>
      </c>
      <c r="O1094" s="17">
        <v>0.24502810351368609</v>
      </c>
      <c r="P1094" s="17">
        <v>0.29034040480633128</v>
      </c>
      <c r="Q1094" s="17">
        <v>0.1149229907006943</v>
      </c>
      <c r="R1094" s="17">
        <v>0.3932927372881328</v>
      </c>
      <c r="S1094" s="17">
        <v>0.29349350953223352</v>
      </c>
      <c r="T1094" s="17">
        <v>0.2089174298641959</v>
      </c>
      <c r="U1094" s="17">
        <v>0.25332812688961392</v>
      </c>
      <c r="V1094" s="17">
        <v>0.35607689275899201</v>
      </c>
      <c r="W1094" s="17">
        <v>0.1739735243784952</v>
      </c>
      <c r="X1094" s="17">
        <v>0.36528803541850258</v>
      </c>
      <c r="Y1094" s="17">
        <v>0.30856938704097658</v>
      </c>
      <c r="AA1094" s="17">
        <v>0.32573765944336053</v>
      </c>
      <c r="AB1094" s="17">
        <v>0.25212597689709632</v>
      </c>
      <c r="AC1094" s="17">
        <v>0.26163007796277099</v>
      </c>
      <c r="AD1094" s="17">
        <v>0.39859806703969941</v>
      </c>
      <c r="AE1094" s="17">
        <v>0.2650637113446242</v>
      </c>
      <c r="AF1094" s="17">
        <v>0.71400186421257483</v>
      </c>
      <c r="AG1094" s="17">
        <v>0.1779178924406444</v>
      </c>
      <c r="AH1094" s="17">
        <v>0.32390236898338598</v>
      </c>
      <c r="AI1094" s="17">
        <v>0.29355576628275099</v>
      </c>
    </row>
    <row r="1095" spans="2:35" ht="32" x14ac:dyDescent="0.2">
      <c r="B1095" s="16" t="s">
        <v>353</v>
      </c>
      <c r="C1095" s="17">
        <v>0.11623581983663329</v>
      </c>
      <c r="D1095" s="17">
        <v>0.15550597980864031</v>
      </c>
      <c r="E1095" s="17">
        <v>0.13107777630881551</v>
      </c>
      <c r="F1095" s="17">
        <v>0.18953037812580051</v>
      </c>
      <c r="G1095" s="17">
        <v>8.325508018504256E-2</v>
      </c>
      <c r="H1095" s="17">
        <v>7.1951415933838719E-2</v>
      </c>
      <c r="I1095" s="17">
        <v>6.080822470364837E-2</v>
      </c>
      <c r="K1095" s="17">
        <v>0.1145094306205084</v>
      </c>
      <c r="L1095" s="17">
        <v>0.11865025759320109</v>
      </c>
      <c r="N1095" s="17">
        <v>0.14018252902070161</v>
      </c>
      <c r="O1095" s="17">
        <v>0.16338377263648529</v>
      </c>
      <c r="P1095" s="17">
        <v>5.8846128130342068E-2</v>
      </c>
      <c r="Q1095" s="17">
        <v>0.1089412303984745</v>
      </c>
      <c r="R1095" s="17">
        <v>0.1242791016852758</v>
      </c>
      <c r="S1095" s="17">
        <v>5.4997527631652353E-2</v>
      </c>
      <c r="T1095" s="17">
        <v>0.13454003342052981</v>
      </c>
      <c r="U1095" s="17">
        <v>0.15581353762547989</v>
      </c>
      <c r="V1095" s="17">
        <v>0.1671217410490918</v>
      </c>
      <c r="W1095" s="17">
        <v>5.365736990990861E-2</v>
      </c>
      <c r="X1095" s="17">
        <v>0.11880882215872091</v>
      </c>
      <c r="Y1095" s="17">
        <v>0.11480710414946201</v>
      </c>
      <c r="AA1095" s="17">
        <v>0.2002226329302319</v>
      </c>
      <c r="AB1095" s="17">
        <v>0.1043521123115564</v>
      </c>
      <c r="AC1095" s="17">
        <v>9.151166337472208E-2</v>
      </c>
      <c r="AD1095" s="17">
        <v>7.6533616064521193E-2</v>
      </c>
      <c r="AE1095" s="17">
        <v>0.1175634139148637</v>
      </c>
      <c r="AF1095" s="17">
        <v>5.1257490603386732E-2</v>
      </c>
      <c r="AG1095" s="17">
        <v>5.5917525576774658E-2</v>
      </c>
      <c r="AH1095" s="17">
        <v>0.1474695271340459</v>
      </c>
      <c r="AI1095" s="17">
        <v>0.17737751469369531</v>
      </c>
    </row>
    <row r="1096" spans="2:35" ht="32" x14ac:dyDescent="0.2">
      <c r="B1096" s="16" t="s">
        <v>354</v>
      </c>
      <c r="C1096" s="17">
        <v>0.1538436324902184</v>
      </c>
      <c r="D1096" s="17">
        <v>0.17065824501667889</v>
      </c>
      <c r="E1096" s="17">
        <v>0.17374893016784651</v>
      </c>
      <c r="F1096" s="17">
        <v>0.11061308064653411</v>
      </c>
      <c r="G1096" s="17">
        <v>0.19693383778427709</v>
      </c>
      <c r="H1096" s="17">
        <v>0.1140364214770023</v>
      </c>
      <c r="I1096" s="17">
        <v>0.15695277533960911</v>
      </c>
      <c r="K1096" s="17">
        <v>0.15086729564398779</v>
      </c>
      <c r="L1096" s="17">
        <v>0.1577154280363878</v>
      </c>
      <c r="N1096" s="17">
        <v>0.1166175923502985</v>
      </c>
      <c r="O1096" s="17">
        <v>0.17301113332339399</v>
      </c>
      <c r="P1096" s="17">
        <v>9.0672893042515593E-2</v>
      </c>
      <c r="Q1096" s="17">
        <v>0.26237259951269282</v>
      </c>
      <c r="R1096" s="17">
        <v>0.119772518404894</v>
      </c>
      <c r="S1096" s="17">
        <v>0.18402298953221169</v>
      </c>
      <c r="T1096" s="17">
        <v>4.531476117210944E-2</v>
      </c>
      <c r="U1096" s="17">
        <v>0.128818641898404</v>
      </c>
      <c r="V1096" s="17">
        <v>0.25773626016720652</v>
      </c>
      <c r="W1096" s="17">
        <v>0.15023354449527521</v>
      </c>
      <c r="X1096" s="17">
        <v>0.1958130435344331</v>
      </c>
      <c r="Y1096" s="17">
        <v>0.1489661977749058</v>
      </c>
      <c r="AA1096" s="17">
        <v>0.17593644649804541</v>
      </c>
      <c r="AB1096" s="17">
        <v>0.18052661823953961</v>
      </c>
      <c r="AC1096" s="17">
        <v>0.1205248159335638</v>
      </c>
      <c r="AD1096" s="17">
        <v>0.1156333189033759</v>
      </c>
      <c r="AE1096" s="17">
        <v>0.17241168095979301</v>
      </c>
      <c r="AF1096" s="17">
        <v>5.435604148237886E-2</v>
      </c>
      <c r="AG1096" s="17">
        <v>0.10285034223507621</v>
      </c>
      <c r="AH1096" s="17">
        <v>0.12606728938135031</v>
      </c>
      <c r="AI1096" s="17">
        <v>0.21108296552417791</v>
      </c>
    </row>
    <row r="1097" spans="2:35" ht="32" x14ac:dyDescent="0.2">
      <c r="B1097" s="16" t="s">
        <v>355</v>
      </c>
      <c r="C1097" s="17">
        <v>0.1436638810805243</v>
      </c>
      <c r="D1097" s="17">
        <v>0.1632055904087942</v>
      </c>
      <c r="E1097" s="17">
        <v>0.19942784517562431</v>
      </c>
      <c r="F1097" s="17">
        <v>0.15516023608925189</v>
      </c>
      <c r="G1097" s="17">
        <v>8.3330753421379467E-2</v>
      </c>
      <c r="H1097" s="17">
        <v>0.1144259419496077</v>
      </c>
      <c r="I1097" s="17">
        <v>0.12936775706096981</v>
      </c>
      <c r="K1097" s="17">
        <v>0.1549282687679184</v>
      </c>
      <c r="L1097" s="17">
        <v>0.13354458033667091</v>
      </c>
      <c r="N1097" s="17">
        <v>0.1804632209518906</v>
      </c>
      <c r="O1097" s="17">
        <v>0.24233327365639731</v>
      </c>
      <c r="P1097" s="17">
        <v>0.1247636272544682</v>
      </c>
      <c r="Q1097" s="17">
        <v>0.22837560407353191</v>
      </c>
      <c r="R1097" s="17">
        <v>6.5757165032059403E-2</v>
      </c>
      <c r="S1097" s="17">
        <v>2.4123574118968889E-2</v>
      </c>
      <c r="T1097" s="17">
        <v>0.20554739121146709</v>
      </c>
      <c r="U1097" s="17">
        <v>0.236411032017631</v>
      </c>
      <c r="V1097" s="17">
        <v>0.17127623290211011</v>
      </c>
      <c r="W1097" s="17">
        <v>0.15017360708952901</v>
      </c>
      <c r="X1097" s="17">
        <v>2.606844586105728E-2</v>
      </c>
      <c r="Y1097" s="17">
        <v>0.13260279934864089</v>
      </c>
      <c r="AA1097" s="17">
        <v>7.2899202664475901E-2</v>
      </c>
      <c r="AB1097" s="17">
        <v>0.143026521415272</v>
      </c>
      <c r="AC1097" s="17">
        <v>0.23662716364184319</v>
      </c>
      <c r="AD1097" s="17">
        <v>0.15336634603835969</v>
      </c>
      <c r="AE1097" s="17">
        <v>0.13151534440568791</v>
      </c>
      <c r="AF1097" s="17">
        <v>0.10345725188236569</v>
      </c>
      <c r="AG1097" s="17">
        <v>0.13471265089328979</v>
      </c>
      <c r="AH1097" s="17">
        <v>0.11787605284435219</v>
      </c>
      <c r="AI1097" s="17">
        <v>0.24165602622625201</v>
      </c>
    </row>
    <row r="1098" spans="2:35" ht="32" x14ac:dyDescent="0.2">
      <c r="B1098" s="16" t="s">
        <v>356</v>
      </c>
      <c r="C1098" s="17">
        <v>8.2586429910607426E-2</v>
      </c>
      <c r="D1098" s="17">
        <v>0.1243972266221423</v>
      </c>
      <c r="E1098" s="17">
        <v>9.6705289851565152E-2</v>
      </c>
      <c r="F1098" s="17">
        <v>9.9394434318281127E-2</v>
      </c>
      <c r="G1098" s="17">
        <v>1.558623790688018E-2</v>
      </c>
      <c r="H1098" s="17">
        <v>4.2240924725440568E-2</v>
      </c>
      <c r="I1098" s="17">
        <v>9.4056332197752709E-2</v>
      </c>
      <c r="K1098" s="17">
        <v>8.4570263081184052E-2</v>
      </c>
      <c r="L1098" s="17">
        <v>8.1162071285241971E-2</v>
      </c>
      <c r="N1098" s="17">
        <v>0</v>
      </c>
      <c r="O1098" s="17">
        <v>0.16556915281708559</v>
      </c>
      <c r="P1098" s="17">
        <v>9.5476081913345209E-2</v>
      </c>
      <c r="Q1098" s="17">
        <v>3.0252141285823691E-2</v>
      </c>
      <c r="R1098" s="17">
        <v>4.9895877018494843E-2</v>
      </c>
      <c r="S1098" s="17">
        <v>7.8919151446892363E-2</v>
      </c>
      <c r="T1098" s="17">
        <v>0.1063751421223209</v>
      </c>
      <c r="U1098" s="17">
        <v>0.14125203341525039</v>
      </c>
      <c r="V1098" s="17">
        <v>0.1415664792574497</v>
      </c>
      <c r="W1098" s="17">
        <v>8.6623370316706055E-2</v>
      </c>
      <c r="X1098" s="17">
        <v>2.4196072685167051E-2</v>
      </c>
      <c r="Y1098" s="17">
        <v>9.0451982370484463E-2</v>
      </c>
      <c r="AA1098" s="17">
        <v>5.5646943963713988E-2</v>
      </c>
      <c r="AB1098" s="17">
        <v>0.1113726771371111</v>
      </c>
      <c r="AC1098" s="17">
        <v>4.5836056952240557E-2</v>
      </c>
      <c r="AD1098" s="17">
        <v>5.494550351414626E-2</v>
      </c>
      <c r="AE1098" s="17">
        <v>0.12465016595129449</v>
      </c>
      <c r="AF1098" s="17">
        <v>0</v>
      </c>
      <c r="AG1098" s="17">
        <v>8.0847283655737179E-2</v>
      </c>
      <c r="AH1098" s="17">
        <v>3.8547997600262049E-2</v>
      </c>
      <c r="AI1098" s="17">
        <v>5.7927936563828553E-2</v>
      </c>
    </row>
    <row r="1099" spans="2:35" ht="16" x14ac:dyDescent="0.2">
      <c r="B1099" s="16" t="s">
        <v>357</v>
      </c>
      <c r="C1099" s="17">
        <v>0.12062842249682849</v>
      </c>
      <c r="D1099" s="17">
        <v>0.1834502133608884</v>
      </c>
      <c r="E1099" s="17">
        <v>0.14364321033661639</v>
      </c>
      <c r="F1099" s="17">
        <v>0.18750757144598709</v>
      </c>
      <c r="G1099" s="17">
        <v>6.6990948961249908E-2</v>
      </c>
      <c r="H1099" s="17">
        <v>4.3201840395884858E-2</v>
      </c>
      <c r="I1099" s="17">
        <v>8.0146015991920436E-2</v>
      </c>
      <c r="K1099" s="17">
        <v>0.15964643695426681</v>
      </c>
      <c r="L1099" s="17">
        <v>8.322202942815754E-2</v>
      </c>
      <c r="N1099" s="17">
        <v>0.111058174947316</v>
      </c>
      <c r="O1099" s="17">
        <v>0.24346766373259451</v>
      </c>
      <c r="P1099" s="17">
        <v>0</v>
      </c>
      <c r="Q1099" s="17">
        <v>0.112917110561356</v>
      </c>
      <c r="R1099" s="17">
        <v>9.8662102676415245E-2</v>
      </c>
      <c r="S1099" s="17">
        <v>7.2147085015687035E-2</v>
      </c>
      <c r="T1099" s="17">
        <v>7.0768055566505159E-2</v>
      </c>
      <c r="U1099" s="17">
        <v>0.17062193424216049</v>
      </c>
      <c r="V1099" s="17">
        <v>0.22577689511075771</v>
      </c>
      <c r="W1099" s="17">
        <v>0.11757986806439211</v>
      </c>
      <c r="X1099" s="17">
        <v>9.4463509870050144E-2</v>
      </c>
      <c r="Y1099" s="17">
        <v>0.13400866091181859</v>
      </c>
      <c r="AA1099" s="17">
        <v>5.4923984674493401E-2</v>
      </c>
      <c r="AB1099" s="17">
        <v>0.17254902203751499</v>
      </c>
      <c r="AC1099" s="17">
        <v>0.14382060399497601</v>
      </c>
      <c r="AD1099" s="17">
        <v>0.1096107863228801</v>
      </c>
      <c r="AE1099" s="17">
        <v>0.1225212703129145</v>
      </c>
      <c r="AF1099" s="17">
        <v>0.10367954887405501</v>
      </c>
      <c r="AG1099" s="17">
        <v>0.1527607555935758</v>
      </c>
      <c r="AH1099" s="17">
        <v>2.9970545128794251E-2</v>
      </c>
      <c r="AI1099" s="17">
        <v>0.11845384857736389</v>
      </c>
    </row>
    <row r="1100" spans="2:35" ht="32" x14ac:dyDescent="0.2">
      <c r="B1100" s="16" t="s">
        <v>358</v>
      </c>
      <c r="C1100" s="17">
        <v>0.2020235531784631</v>
      </c>
      <c r="D1100" s="17">
        <v>0.27505839574190671</v>
      </c>
      <c r="E1100" s="17">
        <v>0.23588072731251281</v>
      </c>
      <c r="F1100" s="17">
        <v>0.16550515740443089</v>
      </c>
      <c r="G1100" s="17">
        <v>0.1147879797394448</v>
      </c>
      <c r="H1100" s="17">
        <v>0.20250890921147641</v>
      </c>
      <c r="I1100" s="17">
        <v>0.2060710273341288</v>
      </c>
      <c r="K1100" s="17">
        <v>0.2195602698994466</v>
      </c>
      <c r="L1100" s="17">
        <v>0.1861343971216545</v>
      </c>
      <c r="N1100" s="17">
        <v>0.23603563059750529</v>
      </c>
      <c r="O1100" s="17">
        <v>0.2404641230908264</v>
      </c>
      <c r="P1100" s="17">
        <v>0.19172314749700151</v>
      </c>
      <c r="Q1100" s="17">
        <v>0.33477469054215558</v>
      </c>
      <c r="R1100" s="17">
        <v>0.1517160088921311</v>
      </c>
      <c r="S1100" s="17">
        <v>0.1099733009463741</v>
      </c>
      <c r="T1100" s="17">
        <v>0.27971111827761602</v>
      </c>
      <c r="U1100" s="17">
        <v>0.19928816109593039</v>
      </c>
      <c r="V1100" s="17">
        <v>0.19244776981471171</v>
      </c>
      <c r="W1100" s="17">
        <v>0.1804154492481298</v>
      </c>
      <c r="X1100" s="17">
        <v>0.1944284103401594</v>
      </c>
      <c r="Y1100" s="17">
        <v>0.1982899274674825</v>
      </c>
      <c r="AA1100" s="17">
        <v>0.1962402002322764</v>
      </c>
      <c r="AB1100" s="17">
        <v>0.1966292685169668</v>
      </c>
      <c r="AC1100" s="17">
        <v>0.22012852934356461</v>
      </c>
      <c r="AD1100" s="17">
        <v>0.19927455013046441</v>
      </c>
      <c r="AE1100" s="17">
        <v>0.22743777518602121</v>
      </c>
      <c r="AF1100" s="17">
        <v>0.17546361968007859</v>
      </c>
      <c r="AG1100" s="17">
        <v>0.17931290821701509</v>
      </c>
      <c r="AH1100" s="17">
        <v>0.14296016810906589</v>
      </c>
      <c r="AI1100" s="17">
        <v>0.2121063640659285</v>
      </c>
    </row>
    <row r="1101" spans="2:35" ht="16" x14ac:dyDescent="0.2">
      <c r="B1101" s="16" t="s">
        <v>348</v>
      </c>
      <c r="C1101" s="17">
        <v>0.2355783039308734</v>
      </c>
      <c r="D1101" s="17">
        <v>0.16947255530204389</v>
      </c>
      <c r="E1101" s="17">
        <v>0.18477258284117659</v>
      </c>
      <c r="F1101" s="17">
        <v>0.2223214549926554</v>
      </c>
      <c r="G1101" s="17">
        <v>0.3445374997605542</v>
      </c>
      <c r="H1101" s="17">
        <v>0.21785684544960679</v>
      </c>
      <c r="I1101" s="17">
        <v>0.27954440216210852</v>
      </c>
      <c r="K1101" s="17">
        <v>0.18330000404515881</v>
      </c>
      <c r="L1101" s="17">
        <v>0.28193214640337982</v>
      </c>
      <c r="N1101" s="17">
        <v>0.1206071108620254</v>
      </c>
      <c r="O1101" s="17">
        <v>0.32535611891651689</v>
      </c>
      <c r="P1101" s="17">
        <v>0.26071651322127898</v>
      </c>
      <c r="Q1101" s="17">
        <v>0.27716630558586353</v>
      </c>
      <c r="R1101" s="17">
        <v>0.16047638271997081</v>
      </c>
      <c r="S1101" s="17">
        <v>0.28593883925405622</v>
      </c>
      <c r="T1101" s="17">
        <v>0.26203718645523782</v>
      </c>
      <c r="U1101" s="17">
        <v>9.6687439591014099E-2</v>
      </c>
      <c r="V1101" s="17">
        <v>0.36230714774722078</v>
      </c>
      <c r="W1101" s="17">
        <v>0.25769000942553388</v>
      </c>
      <c r="X1101" s="17">
        <v>0.24462515606642879</v>
      </c>
      <c r="Y1101" s="17">
        <v>0.26590953897701081</v>
      </c>
      <c r="AA1101" s="17">
        <v>0.18551652301726779</v>
      </c>
      <c r="AB1101" s="17">
        <v>0.27381552286337152</v>
      </c>
      <c r="AC1101" s="17">
        <v>0.22908464501805659</v>
      </c>
      <c r="AD1101" s="17">
        <v>0.20672693119082669</v>
      </c>
      <c r="AE1101" s="17">
        <v>0.25213575694039331</v>
      </c>
      <c r="AF1101" s="17">
        <v>0.1095465536313618</v>
      </c>
      <c r="AG1101" s="17">
        <v>0.30471010127691373</v>
      </c>
      <c r="AH1101" s="17">
        <v>0.27138766166639983</v>
      </c>
      <c r="AI1101" s="17">
        <v>0.1447389409312673</v>
      </c>
    </row>
    <row r="1102" spans="2:35" ht="16" x14ac:dyDescent="0.2">
      <c r="B1102" s="16" t="s">
        <v>177</v>
      </c>
      <c r="C1102" s="17">
        <v>3.3453340582122827E-2</v>
      </c>
      <c r="D1102" s="17">
        <v>0</v>
      </c>
      <c r="E1102" s="17">
        <v>2.2517018369435558E-2</v>
      </c>
      <c r="F1102" s="17">
        <v>4.4528039078039573E-2</v>
      </c>
      <c r="G1102" s="17">
        <v>5.3726329993976807E-2</v>
      </c>
      <c r="H1102" s="17">
        <v>6.0314635888416498E-2</v>
      </c>
      <c r="I1102" s="17">
        <v>2.8630390461503171E-2</v>
      </c>
      <c r="K1102" s="17">
        <v>3.896356506500865E-2</v>
      </c>
      <c r="L1102" s="17">
        <v>2.8273260935551221E-2</v>
      </c>
      <c r="N1102" s="17">
        <v>2.3896702378773751E-2</v>
      </c>
      <c r="O1102" s="17">
        <v>0</v>
      </c>
      <c r="P1102" s="17">
        <v>2.947142801007081E-2</v>
      </c>
      <c r="Q1102" s="17">
        <v>0</v>
      </c>
      <c r="R1102" s="17">
        <v>1.7315675018169361E-2</v>
      </c>
      <c r="S1102" s="17">
        <v>0</v>
      </c>
      <c r="T1102" s="17">
        <v>6.4598331955595972E-2</v>
      </c>
      <c r="U1102" s="17">
        <v>1.9140929531581089E-2</v>
      </c>
      <c r="V1102" s="17">
        <v>0</v>
      </c>
      <c r="W1102" s="17">
        <v>6.749306633288378E-2</v>
      </c>
      <c r="X1102" s="17">
        <v>0.1009848706656887</v>
      </c>
      <c r="Y1102" s="17">
        <v>4.483912235201222E-2</v>
      </c>
      <c r="AA1102" s="17">
        <v>3.7467947413891013E-2</v>
      </c>
      <c r="AB1102" s="17">
        <v>3.863975796046603E-2</v>
      </c>
      <c r="AC1102" s="17">
        <v>2.3020133527879381E-2</v>
      </c>
      <c r="AD1102" s="17">
        <v>5.6611239179978519E-2</v>
      </c>
      <c r="AE1102" s="17">
        <v>3.8823084918313579E-2</v>
      </c>
      <c r="AF1102" s="17">
        <v>0</v>
      </c>
      <c r="AG1102" s="17">
        <v>0</v>
      </c>
      <c r="AH1102" s="17">
        <v>2.6315371427001029E-2</v>
      </c>
      <c r="AI1102" s="17">
        <v>3.2748876478520962E-2</v>
      </c>
    </row>
    <row r="1103" spans="2:35" ht="16" x14ac:dyDescent="0.2">
      <c r="B1103" s="16" t="s">
        <v>75</v>
      </c>
      <c r="C1103" s="17">
        <v>2.577739731222474E-2</v>
      </c>
      <c r="D1103" s="17">
        <v>2.3357496261157362E-2</v>
      </c>
      <c r="E1103" s="17">
        <v>1.0537459516442201E-2</v>
      </c>
      <c r="F1103" s="17">
        <v>1.1822044871592359E-2</v>
      </c>
      <c r="G1103" s="17">
        <v>1.4252363309263509E-2</v>
      </c>
      <c r="H1103" s="17">
        <v>7.388253401970217E-2</v>
      </c>
      <c r="I1103" s="17">
        <v>3.0213809864053229E-2</v>
      </c>
      <c r="K1103" s="17">
        <v>1.8875926406169481E-2</v>
      </c>
      <c r="L1103" s="17">
        <v>3.268808444959536E-2</v>
      </c>
      <c r="N1103" s="17">
        <v>4.5596601190429457E-2</v>
      </c>
      <c r="O1103" s="17">
        <v>0</v>
      </c>
      <c r="P1103" s="17">
        <v>6.688770556175154E-2</v>
      </c>
      <c r="Q1103" s="17">
        <v>0</v>
      </c>
      <c r="R1103" s="17">
        <v>5.4832989977164813E-2</v>
      </c>
      <c r="S1103" s="17">
        <v>5.5234730529900682E-2</v>
      </c>
      <c r="T1103" s="17">
        <v>1.9985480425427429E-2</v>
      </c>
      <c r="U1103" s="17">
        <v>1.7968534126632851E-2</v>
      </c>
      <c r="V1103" s="17">
        <v>1.7079852187111649E-2</v>
      </c>
      <c r="W1103" s="17">
        <v>1.7840462143873751E-2</v>
      </c>
      <c r="X1103" s="17">
        <v>0</v>
      </c>
      <c r="Y1103" s="17">
        <v>0</v>
      </c>
      <c r="AA1103" s="17">
        <v>1.9288303792260399E-2</v>
      </c>
      <c r="AB1103" s="17">
        <v>3.1542131378834347E-2</v>
      </c>
      <c r="AC1103" s="17">
        <v>2.1585290880996959E-2</v>
      </c>
      <c r="AD1103" s="17">
        <v>1.968942060085736E-2</v>
      </c>
      <c r="AE1103" s="17">
        <v>3.0778239494106591E-2</v>
      </c>
      <c r="AF1103" s="17">
        <v>0</v>
      </c>
      <c r="AG1103" s="17">
        <v>4.9209780121096683E-2</v>
      </c>
      <c r="AH1103" s="17">
        <v>2.7392935945462282E-2</v>
      </c>
      <c r="AI1103" s="17">
        <v>0</v>
      </c>
    </row>
    <row r="1105" spans="2:35" ht="32" x14ac:dyDescent="0.2">
      <c r="B1105" s="14" t="s">
        <v>332</v>
      </c>
    </row>
    <row r="1106" spans="2:35" ht="16" x14ac:dyDescent="0.2">
      <c r="B1106" s="15" t="s">
        <v>16</v>
      </c>
    </row>
    <row r="1107" spans="2:35" ht="16" x14ac:dyDescent="0.2">
      <c r="B1107" s="16" t="s">
        <v>333</v>
      </c>
      <c r="C1107" s="17">
        <v>0.22321445811111651</v>
      </c>
      <c r="D1107" s="17">
        <v>0.3588258798815277</v>
      </c>
      <c r="E1107" s="17">
        <v>0.223550069037767</v>
      </c>
      <c r="F1107" s="17">
        <v>0.20880414922401519</v>
      </c>
      <c r="G1107" s="17">
        <v>0.1769814836685861</v>
      </c>
      <c r="H1107" s="17">
        <v>0.24701476693080379</v>
      </c>
      <c r="I1107" s="17">
        <v>0.16657603232411991</v>
      </c>
      <c r="K1107" s="17">
        <v>0.2386917790095196</v>
      </c>
      <c r="L1107" s="17">
        <v>0.20858134201781259</v>
      </c>
      <c r="N1107" s="17">
        <v>0.22804625985939081</v>
      </c>
      <c r="O1107" s="17">
        <v>0.2201831797121612</v>
      </c>
      <c r="P1107" s="17">
        <v>0.2349169158267517</v>
      </c>
      <c r="Q1107" s="17">
        <v>0.18857854176377739</v>
      </c>
      <c r="R1107" s="17">
        <v>0.20700525143769899</v>
      </c>
      <c r="S1107" s="17">
        <v>0.2551302407886249</v>
      </c>
      <c r="T1107" s="17">
        <v>0.27966536102196021</v>
      </c>
      <c r="U1107" s="17">
        <v>0.18437442004655941</v>
      </c>
      <c r="V1107" s="17">
        <v>0.25842424477168929</v>
      </c>
      <c r="W1107" s="17">
        <v>0.2256225910516107</v>
      </c>
      <c r="X1107" s="17">
        <v>0.20394097804208189</v>
      </c>
      <c r="Y1107" s="17">
        <v>0.17391410671785529</v>
      </c>
      <c r="AA1107" s="17">
        <v>0.24081895219224431</v>
      </c>
      <c r="AB1107" s="17">
        <v>0.23617263574937189</v>
      </c>
      <c r="AC1107" s="17">
        <v>0.20718120452560179</v>
      </c>
      <c r="AD1107" s="17">
        <v>0.31759088360233262</v>
      </c>
      <c r="AE1107" s="17">
        <v>0.20983123637011919</v>
      </c>
      <c r="AF1107" s="17">
        <v>0.1675455412768182</v>
      </c>
      <c r="AG1107" s="17">
        <v>0.1695721661598712</v>
      </c>
      <c r="AH1107" s="17">
        <v>0.1556739404528614</v>
      </c>
      <c r="AI1107" s="17">
        <v>0.20781059482031761</v>
      </c>
    </row>
    <row r="1108" spans="2:35" ht="16" x14ac:dyDescent="0.2">
      <c r="B1108" s="16" t="s">
        <v>334</v>
      </c>
      <c r="C1108" s="17">
        <v>0.39391581162238759</v>
      </c>
      <c r="D1108" s="17">
        <v>0.34992100208199223</v>
      </c>
      <c r="E1108" s="17">
        <v>0.44282913550738129</v>
      </c>
      <c r="F1108" s="17">
        <v>0.41648181573895882</v>
      </c>
      <c r="G1108" s="17">
        <v>0.41862124850410182</v>
      </c>
      <c r="H1108" s="17">
        <v>0.34354747120055468</v>
      </c>
      <c r="I1108" s="17">
        <v>0.3786577455612769</v>
      </c>
      <c r="K1108" s="17">
        <v>0.40059666671259642</v>
      </c>
      <c r="L1108" s="17">
        <v>0.38809498773149248</v>
      </c>
      <c r="N1108" s="17">
        <v>0.38238215632436579</v>
      </c>
      <c r="O1108" s="17">
        <v>0.29760496062058223</v>
      </c>
      <c r="P1108" s="17">
        <v>0.3930203668668662</v>
      </c>
      <c r="Q1108" s="17">
        <v>0.41511322276782392</v>
      </c>
      <c r="R1108" s="17">
        <v>0.39910201902385889</v>
      </c>
      <c r="S1108" s="17">
        <v>0.29802204157331819</v>
      </c>
      <c r="T1108" s="17">
        <v>0.39663746884525408</v>
      </c>
      <c r="U1108" s="17">
        <v>0.42630582123679972</v>
      </c>
      <c r="V1108" s="17">
        <v>0.45498653571334158</v>
      </c>
      <c r="W1108" s="17">
        <v>0.35901220522959681</v>
      </c>
      <c r="X1108" s="17">
        <v>0.40851928960792711</v>
      </c>
      <c r="Y1108" s="17">
        <v>0.41498802702006232</v>
      </c>
      <c r="AA1108" s="17">
        <v>0.38592696517947173</v>
      </c>
      <c r="AB1108" s="17">
        <v>0.38488186077858061</v>
      </c>
      <c r="AC1108" s="17">
        <v>0.41563183784605712</v>
      </c>
      <c r="AD1108" s="17">
        <v>0.38527617052046548</v>
      </c>
      <c r="AE1108" s="17">
        <v>0.40747257209121102</v>
      </c>
      <c r="AF1108" s="17">
        <v>0.40994512008922179</v>
      </c>
      <c r="AG1108" s="17">
        <v>0.40289205399577588</v>
      </c>
      <c r="AH1108" s="17">
        <v>0.36204240187528941</v>
      </c>
      <c r="AI1108" s="17">
        <v>0.40605223858523731</v>
      </c>
    </row>
    <row r="1109" spans="2:35" ht="16" x14ac:dyDescent="0.2">
      <c r="B1109" s="16" t="s">
        <v>335</v>
      </c>
      <c r="C1109" s="17">
        <v>0.1751958120667573</v>
      </c>
      <c r="D1109" s="17">
        <v>0.14377495979283469</v>
      </c>
      <c r="E1109" s="17">
        <v>0.16669500753249231</v>
      </c>
      <c r="F1109" s="17">
        <v>0.1568470912595889</v>
      </c>
      <c r="G1109" s="17">
        <v>0.19717249041773749</v>
      </c>
      <c r="H1109" s="17">
        <v>0.20705933101527771</v>
      </c>
      <c r="I1109" s="17">
        <v>0.1785719313950937</v>
      </c>
      <c r="K1109" s="17">
        <v>0.17227934420543189</v>
      </c>
      <c r="L1109" s="17">
        <v>0.17824639674623879</v>
      </c>
      <c r="N1109" s="17">
        <v>0.18399779601468369</v>
      </c>
      <c r="O1109" s="17">
        <v>0.1720000275461443</v>
      </c>
      <c r="P1109" s="17">
        <v>0.11677867976455231</v>
      </c>
      <c r="Q1109" s="17">
        <v>0.19498652563016811</v>
      </c>
      <c r="R1109" s="17">
        <v>0.17966410447414741</v>
      </c>
      <c r="S1109" s="17">
        <v>0.1844551896804548</v>
      </c>
      <c r="T1109" s="17">
        <v>0.13667997571966631</v>
      </c>
      <c r="U1109" s="17">
        <v>0.18613979199743011</v>
      </c>
      <c r="V1109" s="17">
        <v>0.13349411747475939</v>
      </c>
      <c r="W1109" s="17">
        <v>0.21685759180518749</v>
      </c>
      <c r="X1109" s="17">
        <v>0.20631774518514781</v>
      </c>
      <c r="Y1109" s="17">
        <v>0.17338993331435751</v>
      </c>
      <c r="AA1109" s="17">
        <v>0.16359468426466861</v>
      </c>
      <c r="AB1109" s="17">
        <v>0.1883672906636743</v>
      </c>
      <c r="AC1109" s="17">
        <v>0.17514899125830469</v>
      </c>
      <c r="AD1109" s="17">
        <v>0.17881076048158859</v>
      </c>
      <c r="AE1109" s="17">
        <v>0.18866140260354899</v>
      </c>
      <c r="AF1109" s="17">
        <v>0.22130133511725611</v>
      </c>
      <c r="AG1109" s="17">
        <v>0.1566705260318508</v>
      </c>
      <c r="AH1109" s="17">
        <v>0.13226372055654509</v>
      </c>
      <c r="AI1109" s="17">
        <v>0.151922915012766</v>
      </c>
    </row>
    <row r="1110" spans="2:35" ht="16" x14ac:dyDescent="0.2">
      <c r="B1110" s="16" t="s">
        <v>336</v>
      </c>
      <c r="C1110" s="17">
        <v>8.7019281306777468E-2</v>
      </c>
      <c r="D1110" s="17">
        <v>5.6318541788537367E-2</v>
      </c>
      <c r="E1110" s="17">
        <v>8.1739782032716563E-2</v>
      </c>
      <c r="F1110" s="17">
        <v>0.10859875562072439</v>
      </c>
      <c r="G1110" s="17">
        <v>7.8995409678949358E-2</v>
      </c>
      <c r="H1110" s="17">
        <v>9.3745539395232849E-2</v>
      </c>
      <c r="I1110" s="17">
        <v>9.6173377705126573E-2</v>
      </c>
      <c r="K1110" s="17">
        <v>8.8529503160300685E-2</v>
      </c>
      <c r="L1110" s="17">
        <v>8.4262854034522341E-2</v>
      </c>
      <c r="N1110" s="17">
        <v>0.1101875998215226</v>
      </c>
      <c r="O1110" s="17">
        <v>0.21315508348409079</v>
      </c>
      <c r="P1110" s="17">
        <v>0.11582193145757939</v>
      </c>
      <c r="Q1110" s="17">
        <v>8.5045194070881139E-2</v>
      </c>
      <c r="R1110" s="17">
        <v>9.9207557804764354E-2</v>
      </c>
      <c r="S1110" s="17">
        <v>0.1108695501674415</v>
      </c>
      <c r="T1110" s="17">
        <v>8.8325392201769382E-2</v>
      </c>
      <c r="U1110" s="17">
        <v>7.2516777755961631E-2</v>
      </c>
      <c r="V1110" s="17">
        <v>5.1552330311234393E-2</v>
      </c>
      <c r="W1110" s="17">
        <v>5.8544179492803973E-2</v>
      </c>
      <c r="X1110" s="17">
        <v>8.0845343946974901E-2</v>
      </c>
      <c r="Y1110" s="17">
        <v>8.6233598582547588E-2</v>
      </c>
      <c r="AA1110" s="17">
        <v>8.3072639184505331E-2</v>
      </c>
      <c r="AB1110" s="17">
        <v>8.4463492570722012E-2</v>
      </c>
      <c r="AC1110" s="17">
        <v>9.5932688471225713E-2</v>
      </c>
      <c r="AD1110" s="17">
        <v>4.6625573979369457E-2</v>
      </c>
      <c r="AE1110" s="17">
        <v>8.084763584430045E-2</v>
      </c>
      <c r="AF1110" s="17">
        <v>0.14901805288280431</v>
      </c>
      <c r="AG1110" s="17">
        <v>0.1131871116116057</v>
      </c>
      <c r="AH1110" s="17">
        <v>7.7038034439275732E-2</v>
      </c>
      <c r="AI1110" s="17">
        <v>0.1606666018945333</v>
      </c>
    </row>
    <row r="1111" spans="2:35" ht="16" x14ac:dyDescent="0.2">
      <c r="B1111" s="16" t="s">
        <v>128</v>
      </c>
      <c r="C1111" s="17">
        <v>0.1206546368929611</v>
      </c>
      <c r="D1111" s="17">
        <v>9.115961645510795E-2</v>
      </c>
      <c r="E1111" s="17">
        <v>8.5186005889642882E-2</v>
      </c>
      <c r="F1111" s="17">
        <v>0.1092681881567127</v>
      </c>
      <c r="G1111" s="17">
        <v>0.12822936773062529</v>
      </c>
      <c r="H1111" s="17">
        <v>0.108632891458131</v>
      </c>
      <c r="I1111" s="17">
        <v>0.18002091301438289</v>
      </c>
      <c r="K1111" s="17">
        <v>9.9902706912151376E-2</v>
      </c>
      <c r="L1111" s="17">
        <v>0.14081441946993389</v>
      </c>
      <c r="N1111" s="17">
        <v>9.5386187980036966E-2</v>
      </c>
      <c r="O1111" s="17">
        <v>9.70567486370216E-2</v>
      </c>
      <c r="P1111" s="17">
        <v>0.13946210608425039</v>
      </c>
      <c r="Q1111" s="17">
        <v>0.11627651576734981</v>
      </c>
      <c r="R1111" s="17">
        <v>0.1150210672595303</v>
      </c>
      <c r="S1111" s="17">
        <v>0.15152297779016041</v>
      </c>
      <c r="T1111" s="17">
        <v>9.8691802211350113E-2</v>
      </c>
      <c r="U1111" s="17">
        <v>0.13066318896324919</v>
      </c>
      <c r="V1111" s="17">
        <v>0.10154277172897511</v>
      </c>
      <c r="W1111" s="17">
        <v>0.139963432420801</v>
      </c>
      <c r="X1111" s="17">
        <v>0.10037664321786829</v>
      </c>
      <c r="Y1111" s="17">
        <v>0.1514743343651774</v>
      </c>
      <c r="AA1111" s="17">
        <v>0.12658675917911011</v>
      </c>
      <c r="AB1111" s="17">
        <v>0.1061147202376512</v>
      </c>
      <c r="AC1111" s="17">
        <v>0.1061052778988107</v>
      </c>
      <c r="AD1111" s="17">
        <v>7.1696611416243922E-2</v>
      </c>
      <c r="AE1111" s="17">
        <v>0.1131871530908205</v>
      </c>
      <c r="AF1111" s="17">
        <v>5.2189950633899723E-2</v>
      </c>
      <c r="AG1111" s="17">
        <v>0.1576781422008964</v>
      </c>
      <c r="AH1111" s="17">
        <v>0.27298190267602851</v>
      </c>
      <c r="AI1111" s="17">
        <v>7.354764968714568E-2</v>
      </c>
    </row>
    <row r="1113" spans="2:35" ht="32" x14ac:dyDescent="0.2">
      <c r="B1113" s="14" t="s">
        <v>337</v>
      </c>
    </row>
    <row r="1114" spans="2:35" ht="32" x14ac:dyDescent="0.2">
      <c r="B1114" s="15" t="s">
        <v>30</v>
      </c>
    </row>
    <row r="1115" spans="2:35" ht="16" x14ac:dyDescent="0.2">
      <c r="B1115" s="16" t="s">
        <v>338</v>
      </c>
      <c r="C1115" s="17">
        <v>0.37521271883534291</v>
      </c>
      <c r="D1115" s="17">
        <v>0.36730631422743809</v>
      </c>
      <c r="E1115" s="17">
        <v>0.34676566888025517</v>
      </c>
      <c r="F1115" s="17">
        <v>0.44325113198692662</v>
      </c>
      <c r="G1115" s="17">
        <v>0.38660170304537522</v>
      </c>
      <c r="H1115" s="17">
        <v>0.38306415389956272</v>
      </c>
      <c r="I1115" s="17">
        <v>0.33114539639907731</v>
      </c>
      <c r="K1115" s="17">
        <v>0.40189564891268431</v>
      </c>
      <c r="L1115" s="17">
        <v>0.34742591309529108</v>
      </c>
      <c r="N1115" s="17">
        <v>0.30855378672869571</v>
      </c>
      <c r="O1115" s="17">
        <v>0.42962365254605678</v>
      </c>
      <c r="P1115" s="17">
        <v>0.44846295179759887</v>
      </c>
      <c r="Q1115" s="17">
        <v>0.2847215510548467</v>
      </c>
      <c r="R1115" s="17">
        <v>0.41449565349800371</v>
      </c>
      <c r="S1115" s="17">
        <v>0.47805049434833979</v>
      </c>
      <c r="T1115" s="17">
        <v>0.40986100898471661</v>
      </c>
      <c r="U1115" s="17">
        <v>0.33437785025647088</v>
      </c>
      <c r="V1115" s="17">
        <v>0.3508600739932789</v>
      </c>
      <c r="W1115" s="17">
        <v>0.41338904003021981</v>
      </c>
      <c r="X1115" s="17">
        <v>0.30597930304417459</v>
      </c>
      <c r="Y1115" s="17">
        <v>0.35752904225070392</v>
      </c>
      <c r="AA1115" s="17">
        <v>0.34518093631927033</v>
      </c>
      <c r="AB1115" s="17">
        <v>0.36330140102007868</v>
      </c>
      <c r="AC1115" s="17">
        <v>0.3534088363296834</v>
      </c>
      <c r="AD1115" s="17">
        <v>0.43592949788900098</v>
      </c>
      <c r="AE1115" s="17">
        <v>0.37443818735441547</v>
      </c>
      <c r="AF1115" s="17">
        <v>0.22921971961899479</v>
      </c>
      <c r="AG1115" s="17">
        <v>0.34539185035875392</v>
      </c>
      <c r="AH1115" s="17">
        <v>0.39981332008993559</v>
      </c>
      <c r="AI1115" s="17">
        <v>0.4577151263644354</v>
      </c>
    </row>
    <row r="1116" spans="2:35" ht="16" x14ac:dyDescent="0.2">
      <c r="B1116" s="16" t="s">
        <v>339</v>
      </c>
      <c r="C1116" s="17">
        <v>0.4015834113629268</v>
      </c>
      <c r="D1116" s="17">
        <v>0.32840207906810792</v>
      </c>
      <c r="E1116" s="17">
        <v>0.36271751331164181</v>
      </c>
      <c r="F1116" s="17">
        <v>0.42524614887756051</v>
      </c>
      <c r="G1116" s="17">
        <v>0.41527670489751661</v>
      </c>
      <c r="H1116" s="17">
        <v>0.42050034969872663</v>
      </c>
      <c r="I1116" s="17">
        <v>0.45519700343488051</v>
      </c>
      <c r="K1116" s="17">
        <v>0.38609971294611378</v>
      </c>
      <c r="L1116" s="17">
        <v>0.41943831070404031</v>
      </c>
      <c r="N1116" s="17">
        <v>0.3689725641684497</v>
      </c>
      <c r="O1116" s="17">
        <v>0.34364137329563688</v>
      </c>
      <c r="P1116" s="17">
        <v>0.54712868898663891</v>
      </c>
      <c r="Q1116" s="17">
        <v>0.45567045236639148</v>
      </c>
      <c r="R1116" s="17">
        <v>0.40224784701731697</v>
      </c>
      <c r="S1116" s="17">
        <v>0.36466869588904138</v>
      </c>
      <c r="T1116" s="17">
        <v>0.38194324967968007</v>
      </c>
      <c r="U1116" s="17">
        <v>0.34010010265953239</v>
      </c>
      <c r="V1116" s="17">
        <v>0.3611600972188061</v>
      </c>
      <c r="W1116" s="17">
        <v>0.50775294643498847</v>
      </c>
      <c r="X1116" s="17">
        <v>0.35224545613788238</v>
      </c>
      <c r="Y1116" s="17">
        <v>0.42225628997574699</v>
      </c>
      <c r="AA1116" s="17">
        <v>0.39545144173078511</v>
      </c>
      <c r="AB1116" s="17">
        <v>0.33060442182071359</v>
      </c>
      <c r="AC1116" s="17">
        <v>0.39840623848213452</v>
      </c>
      <c r="AD1116" s="17">
        <v>0.46837126560344428</v>
      </c>
      <c r="AE1116" s="17">
        <v>0.42767019100183712</v>
      </c>
      <c r="AF1116" s="17">
        <v>0.40754472176434209</v>
      </c>
      <c r="AG1116" s="17">
        <v>0.4028837836955782</v>
      </c>
      <c r="AH1116" s="17">
        <v>0.36933685791620519</v>
      </c>
      <c r="AI1116" s="17">
        <v>0.4288179177077644</v>
      </c>
    </row>
    <row r="1117" spans="2:35" ht="32" x14ac:dyDescent="0.2">
      <c r="B1117" s="16" t="s">
        <v>340</v>
      </c>
      <c r="C1117" s="17">
        <v>0.31728793328805721</v>
      </c>
      <c r="D1117" s="17">
        <v>0.31797318900285659</v>
      </c>
      <c r="E1117" s="17">
        <v>0.28075183292727363</v>
      </c>
      <c r="F1117" s="17">
        <v>0.32403333549675611</v>
      </c>
      <c r="G1117" s="17">
        <v>0.3020460313998557</v>
      </c>
      <c r="H1117" s="17">
        <v>0.30811462999258382</v>
      </c>
      <c r="I1117" s="17">
        <v>0.36681370629349602</v>
      </c>
      <c r="K1117" s="17">
        <v>0.30630482320839958</v>
      </c>
      <c r="L1117" s="17">
        <v>0.33008559283930727</v>
      </c>
      <c r="N1117" s="17">
        <v>0.29624154621685378</v>
      </c>
      <c r="O1117" s="17">
        <v>0.32902428036307901</v>
      </c>
      <c r="P1117" s="17">
        <v>0.31520125993588283</v>
      </c>
      <c r="Q1117" s="17">
        <v>0.22115155880921911</v>
      </c>
      <c r="R1117" s="17">
        <v>0.31788717594454019</v>
      </c>
      <c r="S1117" s="17">
        <v>0.3563494729959738</v>
      </c>
      <c r="T1117" s="17">
        <v>0.30211166344041301</v>
      </c>
      <c r="U1117" s="17">
        <v>0.31402292268399917</v>
      </c>
      <c r="V1117" s="17">
        <v>0.30776467721095102</v>
      </c>
      <c r="W1117" s="17">
        <v>0.30445438557156779</v>
      </c>
      <c r="X1117" s="17">
        <v>0.32312842788590002</v>
      </c>
      <c r="Y1117" s="17">
        <v>0.39494276498477449</v>
      </c>
      <c r="AA1117" s="17">
        <v>0.376050013933939</v>
      </c>
      <c r="AB1117" s="17">
        <v>0.27452459245809668</v>
      </c>
      <c r="AC1117" s="17">
        <v>0.33038129734911093</v>
      </c>
      <c r="AD1117" s="17">
        <v>0.35526172525463939</v>
      </c>
      <c r="AE1117" s="17">
        <v>0.27937301007550552</v>
      </c>
      <c r="AF1117" s="17">
        <v>0.34848121854465691</v>
      </c>
      <c r="AG1117" s="17">
        <v>0.28079221828032169</v>
      </c>
      <c r="AH1117" s="17">
        <v>0.40110312490757333</v>
      </c>
      <c r="AI1117" s="17">
        <v>0.29068768602710071</v>
      </c>
    </row>
    <row r="1118" spans="2:35" ht="32" x14ac:dyDescent="0.2">
      <c r="B1118" s="16" t="s">
        <v>341</v>
      </c>
      <c r="C1118" s="17">
        <v>0.28530419924150041</v>
      </c>
      <c r="D1118" s="17">
        <v>0.26951480685024792</v>
      </c>
      <c r="E1118" s="17">
        <v>0.30892102677579991</v>
      </c>
      <c r="F1118" s="17">
        <v>0.28093443652154171</v>
      </c>
      <c r="G1118" s="17">
        <v>0.24806019960982001</v>
      </c>
      <c r="H1118" s="17">
        <v>0.27467706853978602</v>
      </c>
      <c r="I1118" s="17">
        <v>0.32037897538697058</v>
      </c>
      <c r="K1118" s="17">
        <v>0.28432537283734632</v>
      </c>
      <c r="L1118" s="17">
        <v>0.2874954482490541</v>
      </c>
      <c r="N1118" s="17">
        <v>0.28235143546034353</v>
      </c>
      <c r="O1118" s="17">
        <v>0.37871450593327388</v>
      </c>
      <c r="P1118" s="17">
        <v>0.33608682346591678</v>
      </c>
      <c r="Q1118" s="17">
        <v>0.22056531048088779</v>
      </c>
      <c r="R1118" s="17">
        <v>0.24460795390965931</v>
      </c>
      <c r="S1118" s="17">
        <v>0.26061791857131172</v>
      </c>
      <c r="T1118" s="17">
        <v>0.26697395766649989</v>
      </c>
      <c r="U1118" s="17">
        <v>0.25069098396759881</v>
      </c>
      <c r="V1118" s="17">
        <v>0.27538250228742872</v>
      </c>
      <c r="W1118" s="17">
        <v>0.30846293175864692</v>
      </c>
      <c r="X1118" s="17">
        <v>0.31877459403861269</v>
      </c>
      <c r="Y1118" s="17">
        <v>0.33909012526544929</v>
      </c>
      <c r="AA1118" s="17">
        <v>0.33482793648108111</v>
      </c>
      <c r="AB1118" s="17">
        <v>0.26326347428079061</v>
      </c>
      <c r="AC1118" s="17">
        <v>0.29612524714707589</v>
      </c>
      <c r="AD1118" s="17">
        <v>0.31654588997253758</v>
      </c>
      <c r="AE1118" s="17">
        <v>0.238286952536127</v>
      </c>
      <c r="AF1118" s="17">
        <v>0.44006437400910903</v>
      </c>
      <c r="AG1118" s="17">
        <v>0.196512325953626</v>
      </c>
      <c r="AH1118" s="17">
        <v>0.29971631339093641</v>
      </c>
      <c r="AI1118" s="17">
        <v>0.3575664818579869</v>
      </c>
    </row>
    <row r="1119" spans="2:35" ht="32" x14ac:dyDescent="0.2">
      <c r="B1119" s="16" t="s">
        <v>342</v>
      </c>
      <c r="C1119" s="17">
        <v>0.27908442175670117</v>
      </c>
      <c r="D1119" s="17">
        <v>0.32865885624656771</v>
      </c>
      <c r="E1119" s="17">
        <v>0.29066868243823751</v>
      </c>
      <c r="F1119" s="17">
        <v>0.27018682379502529</v>
      </c>
      <c r="G1119" s="17">
        <v>0.32193684387255389</v>
      </c>
      <c r="H1119" s="17">
        <v>0.2306757014284983</v>
      </c>
      <c r="I1119" s="17">
        <v>0.23014023214787591</v>
      </c>
      <c r="K1119" s="17">
        <v>0.30086195827419598</v>
      </c>
      <c r="L1119" s="17">
        <v>0.25461147032957909</v>
      </c>
      <c r="N1119" s="17">
        <v>0.2432816559327611</v>
      </c>
      <c r="O1119" s="17">
        <v>0.30948987853228399</v>
      </c>
      <c r="P1119" s="17">
        <v>0.30655136702130481</v>
      </c>
      <c r="Q1119" s="17">
        <v>0.15691982722284539</v>
      </c>
      <c r="R1119" s="17">
        <v>0.32184634237980198</v>
      </c>
      <c r="S1119" s="17">
        <v>0.32059598245272969</v>
      </c>
      <c r="T1119" s="17">
        <v>0.1698503116050096</v>
      </c>
      <c r="U1119" s="17">
        <v>0.2458287394615096</v>
      </c>
      <c r="V1119" s="17">
        <v>0.30010682757404489</v>
      </c>
      <c r="W1119" s="17">
        <v>0.33858221525196192</v>
      </c>
      <c r="X1119" s="17">
        <v>0.2756904188089237</v>
      </c>
      <c r="Y1119" s="17">
        <v>0.26801849284564228</v>
      </c>
      <c r="AA1119" s="17">
        <v>0.30427452106523561</v>
      </c>
      <c r="AB1119" s="17">
        <v>0.23678667726244401</v>
      </c>
      <c r="AC1119" s="17">
        <v>0.29050102478029233</v>
      </c>
      <c r="AD1119" s="17">
        <v>0.37155950064465659</v>
      </c>
      <c r="AE1119" s="17">
        <v>0.25833834218719659</v>
      </c>
      <c r="AF1119" s="17">
        <v>0.20125966237000351</v>
      </c>
      <c r="AG1119" s="17">
        <v>0.27460023147399121</v>
      </c>
      <c r="AH1119" s="17">
        <v>0.27486869442089779</v>
      </c>
      <c r="AI1119" s="17">
        <v>0.25832222313946629</v>
      </c>
    </row>
    <row r="1120" spans="2:35" ht="32" x14ac:dyDescent="0.2">
      <c r="B1120" s="16" t="s">
        <v>343</v>
      </c>
      <c r="C1120" s="17">
        <v>0.22353960056677091</v>
      </c>
      <c r="D1120" s="17">
        <v>0.2409840323133729</v>
      </c>
      <c r="E1120" s="17">
        <v>0.2037284964721604</v>
      </c>
      <c r="F1120" s="17">
        <v>0.26005762006911137</v>
      </c>
      <c r="G1120" s="17">
        <v>0.2382348593285577</v>
      </c>
      <c r="H1120" s="17">
        <v>0.2061060657395298</v>
      </c>
      <c r="I1120" s="17">
        <v>0.19375734797609531</v>
      </c>
      <c r="K1120" s="17">
        <v>0.23262105553038351</v>
      </c>
      <c r="L1120" s="17">
        <v>0.2135635840426654</v>
      </c>
      <c r="N1120" s="17">
        <v>0.2254347096754577</v>
      </c>
      <c r="O1120" s="17">
        <v>0.25740022979547478</v>
      </c>
      <c r="P1120" s="17">
        <v>0.29955228275780238</v>
      </c>
      <c r="Q1120" s="17">
        <v>0.11908131655334719</v>
      </c>
      <c r="R1120" s="17">
        <v>0.22572692250846549</v>
      </c>
      <c r="S1120" s="17">
        <v>0.2014754666030478</v>
      </c>
      <c r="T1120" s="17">
        <v>0.2220454699703284</v>
      </c>
      <c r="U1120" s="17">
        <v>0.21299463575917491</v>
      </c>
      <c r="V1120" s="17">
        <v>0.22049648971884331</v>
      </c>
      <c r="W1120" s="17">
        <v>0.23074681657460741</v>
      </c>
      <c r="X1120" s="17">
        <v>0.20684641228656081</v>
      </c>
      <c r="Y1120" s="17">
        <v>0.25285251811380011</v>
      </c>
      <c r="AA1120" s="17">
        <v>0.25417381271711142</v>
      </c>
      <c r="AB1120" s="17">
        <v>0.20350701522612799</v>
      </c>
      <c r="AC1120" s="17">
        <v>0.18690513134832781</v>
      </c>
      <c r="AD1120" s="17">
        <v>0.2265525509820471</v>
      </c>
      <c r="AE1120" s="17">
        <v>0.23893531542582849</v>
      </c>
      <c r="AF1120" s="17">
        <v>0.25829665786981387</v>
      </c>
      <c r="AG1120" s="17">
        <v>0.162785384601982</v>
      </c>
      <c r="AH1120" s="17">
        <v>0.22863393211995969</v>
      </c>
      <c r="AI1120" s="17">
        <v>0.24329475962362859</v>
      </c>
    </row>
    <row r="1121" spans="2:35" ht="32" x14ac:dyDescent="0.2">
      <c r="B1121" s="16" t="s">
        <v>344</v>
      </c>
      <c r="C1121" s="17">
        <v>0.2208469549817397</v>
      </c>
      <c r="D1121" s="17">
        <v>0.26944611752935321</v>
      </c>
      <c r="E1121" s="17">
        <v>0.2588351037639246</v>
      </c>
      <c r="F1121" s="17">
        <v>0.20720688402856111</v>
      </c>
      <c r="G1121" s="17">
        <v>0.154526242141582</v>
      </c>
      <c r="H1121" s="17">
        <v>0.20206181636315751</v>
      </c>
      <c r="I1121" s="17">
        <v>0.22665540330519479</v>
      </c>
      <c r="K1121" s="17">
        <v>0.2418036131683961</v>
      </c>
      <c r="L1121" s="17">
        <v>0.19842519457711419</v>
      </c>
      <c r="N1121" s="17">
        <v>0.18990481919208119</v>
      </c>
      <c r="O1121" s="17">
        <v>0.25188606080593501</v>
      </c>
      <c r="P1121" s="17">
        <v>0.15357066838993799</v>
      </c>
      <c r="Q1121" s="17">
        <v>0.2315248518321526</v>
      </c>
      <c r="R1121" s="17">
        <v>0.1975786516272944</v>
      </c>
      <c r="S1121" s="17">
        <v>0.21303796630902991</v>
      </c>
      <c r="T1121" s="17">
        <v>0.13722567611515379</v>
      </c>
      <c r="U1121" s="17">
        <v>0.27052785458158041</v>
      </c>
      <c r="V1121" s="17">
        <v>0.24199028223306521</v>
      </c>
      <c r="W1121" s="17">
        <v>0.23570327955003739</v>
      </c>
      <c r="X1121" s="17">
        <v>0.18243598357027599</v>
      </c>
      <c r="Y1121" s="17">
        <v>0.31125711753975871</v>
      </c>
      <c r="AA1121" s="17">
        <v>0.22159752956942691</v>
      </c>
      <c r="AB1121" s="17">
        <v>0.24668685076343819</v>
      </c>
      <c r="AC1121" s="17">
        <v>0.20007289947232271</v>
      </c>
      <c r="AD1121" s="17">
        <v>0.28268353891679948</v>
      </c>
      <c r="AE1121" s="17">
        <v>0.2027643952269387</v>
      </c>
      <c r="AF1121" s="17">
        <v>0.1146288096802686</v>
      </c>
      <c r="AG1121" s="17">
        <v>0.17952168303958979</v>
      </c>
      <c r="AH1121" s="17">
        <v>0.21924953130888761</v>
      </c>
      <c r="AI1121" s="17">
        <v>0.18237501295055911</v>
      </c>
    </row>
    <row r="1122" spans="2:35" ht="32" x14ac:dyDescent="0.2">
      <c r="B1122" s="16" t="s">
        <v>345</v>
      </c>
      <c r="C1122" s="17">
        <v>0.36846492230253142</v>
      </c>
      <c r="D1122" s="17">
        <v>0.31019487969903808</v>
      </c>
      <c r="E1122" s="17">
        <v>0.25753627721834038</v>
      </c>
      <c r="F1122" s="17">
        <v>0.29907016318156238</v>
      </c>
      <c r="G1122" s="17">
        <v>0.36826325380745201</v>
      </c>
      <c r="H1122" s="17">
        <v>0.44566128166741131</v>
      </c>
      <c r="I1122" s="17">
        <v>0.53728810095289892</v>
      </c>
      <c r="K1122" s="17">
        <v>0.38185816663116162</v>
      </c>
      <c r="L1122" s="17">
        <v>0.35313669325195451</v>
      </c>
      <c r="N1122" s="17">
        <v>0.450765312840538</v>
      </c>
      <c r="O1122" s="17">
        <v>0.32895464103827121</v>
      </c>
      <c r="P1122" s="17">
        <v>0.42450867875346049</v>
      </c>
      <c r="Q1122" s="17">
        <v>0.41463108380348468</v>
      </c>
      <c r="R1122" s="17">
        <v>0.36100845427400752</v>
      </c>
      <c r="S1122" s="17">
        <v>0.31827063632951408</v>
      </c>
      <c r="T1122" s="17">
        <v>0.33079091885419609</v>
      </c>
      <c r="U1122" s="17">
        <v>0.26198185587766942</v>
      </c>
      <c r="V1122" s="17">
        <v>0.307641700748849</v>
      </c>
      <c r="W1122" s="17">
        <v>0.45163067543809421</v>
      </c>
      <c r="X1122" s="17">
        <v>0.41436023098023711</v>
      </c>
      <c r="Y1122" s="17">
        <v>0.3892865597645388</v>
      </c>
      <c r="AA1122" s="17">
        <v>0.42037195705597852</v>
      </c>
      <c r="AB1122" s="17">
        <v>0.3113708501053174</v>
      </c>
      <c r="AC1122" s="17">
        <v>0.43927912742599973</v>
      </c>
      <c r="AD1122" s="17">
        <v>0.3636776562175974</v>
      </c>
      <c r="AE1122" s="17">
        <v>0.35437571986415678</v>
      </c>
      <c r="AF1122" s="17">
        <v>0.40498069155174171</v>
      </c>
      <c r="AG1122" s="17">
        <v>0.25345075910631082</v>
      </c>
      <c r="AH1122" s="17">
        <v>0.45236709540365311</v>
      </c>
      <c r="AI1122" s="17">
        <v>0.43468090784598978</v>
      </c>
    </row>
    <row r="1123" spans="2:35" ht="32" x14ac:dyDescent="0.2">
      <c r="B1123" s="16" t="s">
        <v>346</v>
      </c>
      <c r="C1123" s="17">
        <v>0.12821796448222089</v>
      </c>
      <c r="D1123" s="17">
        <v>0.17795995921500901</v>
      </c>
      <c r="E1123" s="17">
        <v>0.17076927923776081</v>
      </c>
      <c r="F1123" s="17">
        <v>0.14177060164375571</v>
      </c>
      <c r="G1123" s="17">
        <v>0.1061038848799348</v>
      </c>
      <c r="H1123" s="17">
        <v>9.8350117059638725E-2</v>
      </c>
      <c r="I1123" s="17">
        <v>7.1953481146316736E-2</v>
      </c>
      <c r="K1123" s="17">
        <v>0.1248748664522682</v>
      </c>
      <c r="L1123" s="17">
        <v>0.13224272745687141</v>
      </c>
      <c r="N1123" s="17">
        <v>0.13310088551389651</v>
      </c>
      <c r="O1123" s="17">
        <v>0.18458623697445209</v>
      </c>
      <c r="P1123" s="17">
        <v>0.1980978858555156</v>
      </c>
      <c r="Q1123" s="17">
        <v>0.14460170340890841</v>
      </c>
      <c r="R1123" s="17">
        <v>0.1205262431425074</v>
      </c>
      <c r="S1123" s="17">
        <v>0.11360017988004389</v>
      </c>
      <c r="T1123" s="17">
        <v>0.11264022244129911</v>
      </c>
      <c r="U1123" s="17">
        <v>0.12508525972448289</v>
      </c>
      <c r="V1123" s="17">
        <v>0.1119713877381676</v>
      </c>
      <c r="W1123" s="17">
        <v>0.16893762306369561</v>
      </c>
      <c r="X1123" s="17">
        <v>0.10738010699413</v>
      </c>
      <c r="Y1123" s="17">
        <v>8.8475473966276516E-2</v>
      </c>
      <c r="AA1123" s="17">
        <v>0.10540519722033601</v>
      </c>
      <c r="AB1123" s="17">
        <v>0.13824627348400009</v>
      </c>
      <c r="AC1123" s="17">
        <v>9.6401490317398905E-2</v>
      </c>
      <c r="AD1123" s="17">
        <v>0.18895345665304289</v>
      </c>
      <c r="AE1123" s="17">
        <v>0.11443352832355171</v>
      </c>
      <c r="AF1123" s="17">
        <v>5.8235580347972112E-2</v>
      </c>
      <c r="AG1123" s="17">
        <v>0.1561272582002852</v>
      </c>
      <c r="AH1123" s="17">
        <v>0.10179761036727759</v>
      </c>
      <c r="AI1123" s="17">
        <v>0.13537642807085351</v>
      </c>
    </row>
    <row r="1124" spans="2:35" ht="32" x14ac:dyDescent="0.2">
      <c r="B1124" s="16" t="s">
        <v>347</v>
      </c>
      <c r="C1124" s="17">
        <v>0.30638873287507279</v>
      </c>
      <c r="D1124" s="17">
        <v>0.3352142776683944</v>
      </c>
      <c r="E1124" s="17">
        <v>0.3248035516987926</v>
      </c>
      <c r="F1124" s="17">
        <v>0.33213982975660122</v>
      </c>
      <c r="G1124" s="17">
        <v>0.28495469602675277</v>
      </c>
      <c r="H1124" s="17">
        <v>0.28656089700805809</v>
      </c>
      <c r="I1124" s="17">
        <v>0.2728230198170068</v>
      </c>
      <c r="K1124" s="17">
        <v>0.32141702031334601</v>
      </c>
      <c r="L1124" s="17">
        <v>0.29047513506278361</v>
      </c>
      <c r="N1124" s="17">
        <v>0.25876846454692459</v>
      </c>
      <c r="O1124" s="17">
        <v>0.24694028012892039</v>
      </c>
      <c r="P1124" s="17">
        <v>0.37728589872216362</v>
      </c>
      <c r="Q1124" s="17">
        <v>0.35967866953792887</v>
      </c>
      <c r="R1124" s="17">
        <v>0.31745128765327979</v>
      </c>
      <c r="S1124" s="17">
        <v>0.28244733818037032</v>
      </c>
      <c r="T1124" s="17">
        <v>0.24658899361665079</v>
      </c>
      <c r="U1124" s="17">
        <v>0.37463370373975968</v>
      </c>
      <c r="V1124" s="17">
        <v>0.28552676229144058</v>
      </c>
      <c r="W1124" s="17">
        <v>0.2666931529911572</v>
      </c>
      <c r="X1124" s="17">
        <v>0.34760634227709869</v>
      </c>
      <c r="Y1124" s="17">
        <v>0.35338834755049109</v>
      </c>
      <c r="AA1124" s="17">
        <v>0.31772331109961438</v>
      </c>
      <c r="AB1124" s="17">
        <v>0.2907558110399735</v>
      </c>
      <c r="AC1124" s="17">
        <v>0.28790591189103909</v>
      </c>
      <c r="AD1124" s="17">
        <v>0.38392170867882608</v>
      </c>
      <c r="AE1124" s="17">
        <v>0.27989989735246851</v>
      </c>
      <c r="AF1124" s="17">
        <v>0.28940946682076357</v>
      </c>
      <c r="AG1124" s="17">
        <v>0.23101800787212731</v>
      </c>
      <c r="AH1124" s="17">
        <v>0.31292144159703922</v>
      </c>
      <c r="AI1124" s="17">
        <v>0.37000732454956281</v>
      </c>
    </row>
    <row r="1125" spans="2:35" ht="16" x14ac:dyDescent="0.2">
      <c r="B1125" s="16" t="s">
        <v>348</v>
      </c>
      <c r="C1125" s="17">
        <v>9.4139649127453526E-2</v>
      </c>
      <c r="D1125" s="17">
        <v>0.1067017139814965</v>
      </c>
      <c r="E1125" s="17">
        <v>0.1194841837990613</v>
      </c>
      <c r="F1125" s="17">
        <v>0.1096510813378177</v>
      </c>
      <c r="G1125" s="17">
        <v>6.4380384068637733E-2</v>
      </c>
      <c r="H1125" s="17">
        <v>0.1018774060924786</v>
      </c>
      <c r="I1125" s="17">
        <v>6.4676108971847862E-2</v>
      </c>
      <c r="K1125" s="17">
        <v>7.7564191897898427E-2</v>
      </c>
      <c r="L1125" s="17">
        <v>0.11045123600245781</v>
      </c>
      <c r="N1125" s="17">
        <v>7.8212861315207854E-2</v>
      </c>
      <c r="O1125" s="17">
        <v>8.9990484779135654E-2</v>
      </c>
      <c r="P1125" s="17">
        <v>8.9828687390681311E-2</v>
      </c>
      <c r="Q1125" s="17">
        <v>8.5063718130108823E-2</v>
      </c>
      <c r="R1125" s="17">
        <v>0.1180713635046904</v>
      </c>
      <c r="S1125" s="17">
        <v>0.10112913148724779</v>
      </c>
      <c r="T1125" s="17">
        <v>8.41951276765458E-2</v>
      </c>
      <c r="U1125" s="17">
        <v>0.12882142695696</v>
      </c>
      <c r="V1125" s="17">
        <v>0.1096834755824149</v>
      </c>
      <c r="W1125" s="17">
        <v>8.3849121783840116E-2</v>
      </c>
      <c r="X1125" s="17">
        <v>4.8711205454662357E-2</v>
      </c>
      <c r="Y1125" s="17">
        <v>8.2671848293680808E-2</v>
      </c>
      <c r="AA1125" s="17">
        <v>5.1192936383054742E-2</v>
      </c>
      <c r="AB1125" s="17">
        <v>0.11919917418608141</v>
      </c>
      <c r="AC1125" s="17">
        <v>0.1124524771063399</v>
      </c>
      <c r="AD1125" s="17">
        <v>8.480752869664715E-2</v>
      </c>
      <c r="AE1125" s="17">
        <v>8.6395600086105459E-2</v>
      </c>
      <c r="AF1125" s="17">
        <v>8.685717437587484E-2</v>
      </c>
      <c r="AG1125" s="17">
        <v>9.5488284219938963E-2</v>
      </c>
      <c r="AH1125" s="17">
        <v>0.12617894886017911</v>
      </c>
      <c r="AI1125" s="17">
        <v>0.1034188682862498</v>
      </c>
    </row>
    <row r="1126" spans="2:35" ht="16" x14ac:dyDescent="0.2">
      <c r="B1126" s="16" t="s">
        <v>177</v>
      </c>
      <c r="C1126" s="17">
        <v>2.1019183569537931E-2</v>
      </c>
      <c r="D1126" s="17">
        <v>0</v>
      </c>
      <c r="E1126" s="17">
        <v>1.301775605896174E-2</v>
      </c>
      <c r="F1126" s="17">
        <v>1.357183540454881E-2</v>
      </c>
      <c r="G1126" s="17">
        <v>2.4245959201646541E-2</v>
      </c>
      <c r="H1126" s="17">
        <v>2.4811191644520281E-2</v>
      </c>
      <c r="I1126" s="17">
        <v>4.8340995678448483E-2</v>
      </c>
      <c r="K1126" s="17">
        <v>2.4677927603883099E-2</v>
      </c>
      <c r="L1126" s="17">
        <v>1.7273972473258459E-2</v>
      </c>
      <c r="N1126" s="17">
        <v>9.3103186930781085E-3</v>
      </c>
      <c r="O1126" s="17">
        <v>0</v>
      </c>
      <c r="P1126" s="17">
        <v>3.3496834669050318E-2</v>
      </c>
      <c r="Q1126" s="17">
        <v>4.792819010522302E-3</v>
      </c>
      <c r="R1126" s="17">
        <v>1.4494973252397431E-2</v>
      </c>
      <c r="S1126" s="17">
        <v>1.9988497794531861E-2</v>
      </c>
      <c r="T1126" s="17">
        <v>9.7274802552351266E-3</v>
      </c>
      <c r="U1126" s="17">
        <v>3.7588557831511507E-2</v>
      </c>
      <c r="V1126" s="17">
        <v>1.0136987124491801E-2</v>
      </c>
      <c r="W1126" s="17">
        <v>1.3338103081012791E-2</v>
      </c>
      <c r="X1126" s="17">
        <v>6.5419294733360778E-2</v>
      </c>
      <c r="Y1126" s="17">
        <v>3.1762413168779903E-2</v>
      </c>
      <c r="AA1126" s="17">
        <v>3.9646225924809063E-2</v>
      </c>
      <c r="AB1126" s="17">
        <v>2.1834433401073911E-2</v>
      </c>
      <c r="AC1126" s="17">
        <v>4.3735523227345197E-2</v>
      </c>
      <c r="AD1126" s="17">
        <v>2.234174297484498E-2</v>
      </c>
      <c r="AE1126" s="17">
        <v>1.477022596102574E-2</v>
      </c>
      <c r="AF1126" s="17">
        <v>0</v>
      </c>
      <c r="AG1126" s="17">
        <v>2.3793931042384791E-2</v>
      </c>
      <c r="AH1126" s="17">
        <v>0</v>
      </c>
      <c r="AI1126" s="17">
        <v>0</v>
      </c>
    </row>
    <row r="1127" spans="2:35" ht="16" x14ac:dyDescent="0.2">
      <c r="B1127" s="16" t="s">
        <v>75</v>
      </c>
      <c r="C1127" s="17">
        <v>7.2676448952252379E-3</v>
      </c>
      <c r="D1127" s="17">
        <v>4.663129567242354E-3</v>
      </c>
      <c r="E1127" s="17">
        <v>4.3045165379893002E-3</v>
      </c>
      <c r="F1127" s="17">
        <v>9.5070099231175827E-3</v>
      </c>
      <c r="G1127" s="17">
        <v>8.8324385839424844E-3</v>
      </c>
      <c r="H1127" s="17">
        <v>1.131098535200796E-2</v>
      </c>
      <c r="I1127" s="17">
        <v>6.044462679224016E-3</v>
      </c>
      <c r="K1127" s="17">
        <v>6.3263601668430433E-3</v>
      </c>
      <c r="L1127" s="17">
        <v>7.0052464401353064E-3</v>
      </c>
      <c r="N1127" s="17">
        <v>2.814411857264085E-3</v>
      </c>
      <c r="O1127" s="17">
        <v>0</v>
      </c>
      <c r="P1127" s="17">
        <v>1.4661297050754149E-2</v>
      </c>
      <c r="Q1127" s="17">
        <v>4.0314194781428288E-2</v>
      </c>
      <c r="R1127" s="17">
        <v>7.9114506204366365E-3</v>
      </c>
      <c r="S1127" s="17">
        <v>1.027317542830578E-2</v>
      </c>
      <c r="T1127" s="17">
        <v>0</v>
      </c>
      <c r="U1127" s="17">
        <v>0</v>
      </c>
      <c r="V1127" s="17">
        <v>0</v>
      </c>
      <c r="W1127" s="17">
        <v>1.1810295939407861E-2</v>
      </c>
      <c r="X1127" s="17">
        <v>9.8706773318238284E-3</v>
      </c>
      <c r="Y1127" s="17">
        <v>1.010766109730755E-2</v>
      </c>
      <c r="AA1127" s="17">
        <v>6.5093912832860333E-3</v>
      </c>
      <c r="AB1127" s="17">
        <v>1.532187282572612E-2</v>
      </c>
      <c r="AC1127" s="17">
        <v>0</v>
      </c>
      <c r="AD1127" s="17">
        <v>0</v>
      </c>
      <c r="AE1127" s="17">
        <v>6.8475226950747451E-3</v>
      </c>
      <c r="AF1127" s="17">
        <v>8.2207843219406964E-3</v>
      </c>
      <c r="AG1127" s="17">
        <v>2.333245825176514E-2</v>
      </c>
      <c r="AH1127" s="17">
        <v>0</v>
      </c>
      <c r="AI1127" s="17">
        <v>0</v>
      </c>
    </row>
    <row r="1129" spans="2:35" ht="32" x14ac:dyDescent="0.2">
      <c r="B1129" s="14" t="s">
        <v>349</v>
      </c>
    </row>
    <row r="1130" spans="2:35" ht="32" x14ac:dyDescent="0.2">
      <c r="B1130" s="15" t="s">
        <v>31</v>
      </c>
    </row>
    <row r="1131" spans="2:35" ht="32" x14ac:dyDescent="0.2">
      <c r="B1131" s="16" t="s">
        <v>350</v>
      </c>
      <c r="C1131" s="17">
        <v>9.7795129116825294E-2</v>
      </c>
      <c r="D1131" s="17">
        <v>7.25252490299826E-2</v>
      </c>
      <c r="E1131" s="17">
        <v>0.14440169677447881</v>
      </c>
      <c r="F1131" s="17">
        <v>9.0133870473363048E-2</v>
      </c>
      <c r="G1131" s="17">
        <v>8.9274020395546202E-2</v>
      </c>
      <c r="H1131" s="17">
        <v>0.12458769117920231</v>
      </c>
      <c r="I1131" s="17">
        <v>6.9195793974178424E-2</v>
      </c>
      <c r="K1131" s="17">
        <v>0.10630309857495419</v>
      </c>
      <c r="L1131" s="17">
        <v>8.7092850618110854E-2</v>
      </c>
      <c r="N1131" s="17">
        <v>8.8347958212666305E-2</v>
      </c>
      <c r="O1131" s="17">
        <v>0.12003510949025201</v>
      </c>
      <c r="P1131" s="17">
        <v>9.3066484097844016E-3</v>
      </c>
      <c r="Q1131" s="17">
        <v>0.26739810884529508</v>
      </c>
      <c r="R1131" s="17">
        <v>7.9545059866928461E-2</v>
      </c>
      <c r="S1131" s="17">
        <v>0.12644220385908339</v>
      </c>
      <c r="T1131" s="17">
        <v>6.1446191346073903E-2</v>
      </c>
      <c r="U1131" s="17">
        <v>0.1306376023616907</v>
      </c>
      <c r="V1131" s="17">
        <v>0.15853021216142049</v>
      </c>
      <c r="W1131" s="17">
        <v>8.4774524220475822E-2</v>
      </c>
      <c r="X1131" s="17">
        <v>2.2504413212338689E-2</v>
      </c>
      <c r="Y1131" s="17">
        <v>7.3551418745440994E-2</v>
      </c>
      <c r="AA1131" s="17">
        <v>0.1211463178889777</v>
      </c>
      <c r="AB1131" s="17">
        <v>0.1060739898251901</v>
      </c>
      <c r="AC1131" s="17">
        <v>7.4554752812957092E-2</v>
      </c>
      <c r="AD1131" s="17">
        <v>8.9250019557047588E-2</v>
      </c>
      <c r="AE1131" s="17">
        <v>8.8354586098899776E-2</v>
      </c>
      <c r="AF1131" s="17">
        <v>9.8739064160366916E-2</v>
      </c>
      <c r="AG1131" s="17">
        <v>3.1552255291537601E-2</v>
      </c>
      <c r="AH1131" s="17">
        <v>3.046297952024335E-2</v>
      </c>
      <c r="AI1131" s="17">
        <v>0.25608435386171069</v>
      </c>
    </row>
    <row r="1132" spans="2:35" ht="32" x14ac:dyDescent="0.2">
      <c r="B1132" s="16" t="s">
        <v>351</v>
      </c>
      <c r="C1132" s="17">
        <v>0.1056552939357583</v>
      </c>
      <c r="D1132" s="17">
        <v>0.13448235500719249</v>
      </c>
      <c r="E1132" s="17">
        <v>0.12168906368446911</v>
      </c>
      <c r="F1132" s="17">
        <v>0.1162397869908702</v>
      </c>
      <c r="G1132" s="17">
        <v>7.1777747774536854E-2</v>
      </c>
      <c r="H1132" s="17">
        <v>5.964612791331244E-2</v>
      </c>
      <c r="I1132" s="17">
        <v>0.13310573381728449</v>
      </c>
      <c r="K1132" s="17">
        <v>0.1131154696173811</v>
      </c>
      <c r="L1132" s="17">
        <v>9.6055328545529658E-2</v>
      </c>
      <c r="N1132" s="17">
        <v>0.1043038264744973</v>
      </c>
      <c r="O1132" s="17">
        <v>0.11479558170725861</v>
      </c>
      <c r="P1132" s="17">
        <v>8.9532945001882566E-2</v>
      </c>
      <c r="Q1132" s="17">
        <v>0.21699070095033859</v>
      </c>
      <c r="R1132" s="17">
        <v>3.2798509113658468E-2</v>
      </c>
      <c r="S1132" s="17">
        <v>0.1458592511593132</v>
      </c>
      <c r="T1132" s="17">
        <v>9.2856548235933034E-2</v>
      </c>
      <c r="U1132" s="17">
        <v>6.7490356948442548E-2</v>
      </c>
      <c r="V1132" s="17">
        <v>0.18036081287297359</v>
      </c>
      <c r="W1132" s="17">
        <v>5.6103099715242487E-2</v>
      </c>
      <c r="X1132" s="17">
        <v>6.8647565223215204E-2</v>
      </c>
      <c r="Y1132" s="17">
        <v>0.18863200355769269</v>
      </c>
      <c r="AA1132" s="17">
        <v>0.1476426734172589</v>
      </c>
      <c r="AB1132" s="17">
        <v>0.10397249536730151</v>
      </c>
      <c r="AC1132" s="17">
        <v>0.10206924403415039</v>
      </c>
      <c r="AD1132" s="17">
        <v>8.7267303952041769E-2</v>
      </c>
      <c r="AE1132" s="17">
        <v>8.5651763807168366E-2</v>
      </c>
      <c r="AF1132" s="17">
        <v>9.1453141613313055E-2</v>
      </c>
      <c r="AG1132" s="17">
        <v>0.16757314337992971</v>
      </c>
      <c r="AH1132" s="17">
        <v>5.9778321112641017E-2</v>
      </c>
      <c r="AI1132" s="17">
        <v>0.13028584141062821</v>
      </c>
    </row>
    <row r="1133" spans="2:35" ht="32" x14ac:dyDescent="0.2">
      <c r="B1133" s="16" t="s">
        <v>352</v>
      </c>
      <c r="C1133" s="17">
        <v>0.46579714002598988</v>
      </c>
      <c r="D1133" s="17">
        <v>0.34119310267465808</v>
      </c>
      <c r="E1133" s="17">
        <v>0.45585074578523432</v>
      </c>
      <c r="F1133" s="17">
        <v>0.47844819026423269</v>
      </c>
      <c r="G1133" s="17">
        <v>0.48452052628265668</v>
      </c>
      <c r="H1133" s="17">
        <v>0.53397764766831191</v>
      </c>
      <c r="I1133" s="17">
        <v>0.45805456834850022</v>
      </c>
      <c r="K1133" s="17">
        <v>0.48787167102777151</v>
      </c>
      <c r="L1133" s="17">
        <v>0.44561106528272099</v>
      </c>
      <c r="N1133" s="17">
        <v>0.5339530368607408</v>
      </c>
      <c r="O1133" s="17">
        <v>0.40784914382682941</v>
      </c>
      <c r="P1133" s="17">
        <v>0.34908005274476572</v>
      </c>
      <c r="Q1133" s="17">
        <v>0.50762655126381973</v>
      </c>
      <c r="R1133" s="17">
        <v>0.4409718765839194</v>
      </c>
      <c r="S1133" s="17">
        <v>0.48718554808550341</v>
      </c>
      <c r="T1133" s="17">
        <v>0.44862934796838239</v>
      </c>
      <c r="U1133" s="17">
        <v>0.47000696498398398</v>
      </c>
      <c r="V1133" s="17">
        <v>0.50219002400913459</v>
      </c>
      <c r="W1133" s="17">
        <v>0.50877365351715464</v>
      </c>
      <c r="X1133" s="17">
        <v>0.39213870414954161</v>
      </c>
      <c r="Y1133" s="17">
        <v>0.43970058817110319</v>
      </c>
      <c r="AA1133" s="17">
        <v>0.41138163440353631</v>
      </c>
      <c r="AB1133" s="17">
        <v>0.5223131574315768</v>
      </c>
      <c r="AC1133" s="17">
        <v>0.48861605660991198</v>
      </c>
      <c r="AD1133" s="17">
        <v>0.48200307961861738</v>
      </c>
      <c r="AE1133" s="17">
        <v>0.47823067646955719</v>
      </c>
      <c r="AF1133" s="17">
        <v>0.68146459193254083</v>
      </c>
      <c r="AG1133" s="17">
        <v>0.21369613885384139</v>
      </c>
      <c r="AH1133" s="17">
        <v>0.42539630494562353</v>
      </c>
      <c r="AI1133" s="17">
        <v>0.46530334072726143</v>
      </c>
    </row>
    <row r="1134" spans="2:35" ht="32" x14ac:dyDescent="0.2">
      <c r="B1134" s="16" t="s">
        <v>353</v>
      </c>
      <c r="C1134" s="17">
        <v>0.15740992726573699</v>
      </c>
      <c r="D1134" s="17">
        <v>0.16472966386614471</v>
      </c>
      <c r="E1134" s="17">
        <v>0.18484726382524269</v>
      </c>
      <c r="F1134" s="17">
        <v>0.17075687519464419</v>
      </c>
      <c r="G1134" s="17">
        <v>8.4848769367695254E-2</v>
      </c>
      <c r="H1134" s="17">
        <v>0.17223780466058411</v>
      </c>
      <c r="I1134" s="17">
        <v>0.17185993027578789</v>
      </c>
      <c r="K1134" s="17">
        <v>0.1633187728002202</v>
      </c>
      <c r="L1134" s="17">
        <v>0.1498342496057718</v>
      </c>
      <c r="N1134" s="17">
        <v>0.2109991371472166</v>
      </c>
      <c r="O1134" s="17">
        <v>0.2808137189350135</v>
      </c>
      <c r="P1134" s="17">
        <v>0.24635422271427229</v>
      </c>
      <c r="Q1134" s="17">
        <v>0.16881732185477771</v>
      </c>
      <c r="R1134" s="17">
        <v>0.12825281798412461</v>
      </c>
      <c r="S1134" s="17">
        <v>0.14509984480552901</v>
      </c>
      <c r="T1134" s="17">
        <v>0.1806695995524103</v>
      </c>
      <c r="U1134" s="17">
        <v>0.19035122580944541</v>
      </c>
      <c r="V1134" s="17">
        <v>0.12756199366908921</v>
      </c>
      <c r="W1134" s="17">
        <v>0.1041008822282205</v>
      </c>
      <c r="X1134" s="17">
        <v>0.12970800074956271</v>
      </c>
      <c r="Y1134" s="17">
        <v>0.13073642094777849</v>
      </c>
      <c r="AA1134" s="17">
        <v>0.13113693074341609</v>
      </c>
      <c r="AB1134" s="17">
        <v>0.18910835726840891</v>
      </c>
      <c r="AC1134" s="17">
        <v>0.17830773069811809</v>
      </c>
      <c r="AD1134" s="17">
        <v>0.16412872879772381</v>
      </c>
      <c r="AE1134" s="17">
        <v>0.14210674342809659</v>
      </c>
      <c r="AF1134" s="17">
        <v>0.13090463448738221</v>
      </c>
      <c r="AG1134" s="17">
        <v>0.113418577178223</v>
      </c>
      <c r="AH1134" s="17">
        <v>0.16535616523525379</v>
      </c>
      <c r="AI1134" s="17">
        <v>0.19215888901869019</v>
      </c>
    </row>
    <row r="1135" spans="2:35" ht="32" x14ac:dyDescent="0.2">
      <c r="B1135" s="16" t="s">
        <v>354</v>
      </c>
      <c r="C1135" s="17">
        <v>0.23770445361149101</v>
      </c>
      <c r="D1135" s="17">
        <v>0.25272904531485718</v>
      </c>
      <c r="E1135" s="17">
        <v>0.22934055358218139</v>
      </c>
      <c r="F1135" s="17">
        <v>0.24769933138455419</v>
      </c>
      <c r="G1135" s="17">
        <v>0.19619916299750961</v>
      </c>
      <c r="H1135" s="17">
        <v>0.30972485326229132</v>
      </c>
      <c r="I1135" s="17">
        <v>0.21003956714292871</v>
      </c>
      <c r="K1135" s="17">
        <v>0.22361063631580549</v>
      </c>
      <c r="L1135" s="17">
        <v>0.24718022284886829</v>
      </c>
      <c r="N1135" s="17">
        <v>0.22418798808523421</v>
      </c>
      <c r="O1135" s="17">
        <v>0.36266536300641172</v>
      </c>
      <c r="P1135" s="17">
        <v>0.30721676145679172</v>
      </c>
      <c r="Q1135" s="17">
        <v>0.1246532268756308</v>
      </c>
      <c r="R1135" s="17">
        <v>0.22250263115152899</v>
      </c>
      <c r="S1135" s="17">
        <v>0.18534164125103439</v>
      </c>
      <c r="T1135" s="17">
        <v>0.32888568353290071</v>
      </c>
      <c r="U1135" s="17">
        <v>0.1916974328588246</v>
      </c>
      <c r="V1135" s="17">
        <v>0.2195484307976367</v>
      </c>
      <c r="W1135" s="17">
        <v>0.25989874526666201</v>
      </c>
      <c r="X1135" s="17">
        <v>0.25879915202948212</v>
      </c>
      <c r="Y1135" s="17">
        <v>0.2337907391231791</v>
      </c>
      <c r="AA1135" s="17">
        <v>0.25920840404397438</v>
      </c>
      <c r="AB1135" s="17">
        <v>0.23716479471452109</v>
      </c>
      <c r="AC1135" s="17">
        <v>0.25729261861988739</v>
      </c>
      <c r="AD1135" s="17">
        <v>0.24772001149520331</v>
      </c>
      <c r="AE1135" s="17">
        <v>0.25774016641703051</v>
      </c>
      <c r="AF1135" s="17">
        <v>0.21567668623155239</v>
      </c>
      <c r="AG1135" s="17">
        <v>7.4719531932430361E-2</v>
      </c>
      <c r="AH1135" s="17">
        <v>0.21902933925014029</v>
      </c>
      <c r="AI1135" s="17">
        <v>0.30454244316683088</v>
      </c>
    </row>
    <row r="1136" spans="2:35" ht="32" x14ac:dyDescent="0.2">
      <c r="B1136" s="16" t="s">
        <v>355</v>
      </c>
      <c r="C1136" s="17">
        <v>6.3491140095121093E-2</v>
      </c>
      <c r="D1136" s="17">
        <v>4.9752060946375402E-2</v>
      </c>
      <c r="E1136" s="17">
        <v>0.1172775494762355</v>
      </c>
      <c r="F1136" s="17">
        <v>5.5397812720286037E-2</v>
      </c>
      <c r="G1136" s="17">
        <v>6.4704159323311819E-2</v>
      </c>
      <c r="H1136" s="17">
        <v>5.9773744594660547E-2</v>
      </c>
      <c r="I1136" s="17">
        <v>3.876420029040855E-2</v>
      </c>
      <c r="K1136" s="17">
        <v>6.9081578319852358E-2</v>
      </c>
      <c r="L1136" s="17">
        <v>5.8698293998933761E-2</v>
      </c>
      <c r="N1136" s="17">
        <v>2.0129165953331269E-2</v>
      </c>
      <c r="O1136" s="17">
        <v>8.0680085233845872E-2</v>
      </c>
      <c r="P1136" s="17">
        <v>0.13114463466674231</v>
      </c>
      <c r="Q1136" s="17">
        <v>0</v>
      </c>
      <c r="R1136" s="17">
        <v>3.2132863034192258E-2</v>
      </c>
      <c r="S1136" s="17">
        <v>0.1057451483896894</v>
      </c>
      <c r="T1136" s="17">
        <v>6.1170398410982568E-2</v>
      </c>
      <c r="U1136" s="17">
        <v>4.1957615946668927E-2</v>
      </c>
      <c r="V1136" s="17">
        <v>0.13786552940606961</v>
      </c>
      <c r="W1136" s="17">
        <v>2.6444179610334649E-2</v>
      </c>
      <c r="X1136" s="17">
        <v>8.5922634376042514E-2</v>
      </c>
      <c r="Y1136" s="17">
        <v>7.4767938612145035E-2</v>
      </c>
      <c r="AA1136" s="17">
        <v>6.019525039786728E-2</v>
      </c>
      <c r="AB1136" s="17">
        <v>7.7941373060839689E-2</v>
      </c>
      <c r="AC1136" s="17">
        <v>2.281345514948651E-2</v>
      </c>
      <c r="AD1136" s="17">
        <v>5.2341376454025847E-2</v>
      </c>
      <c r="AE1136" s="17">
        <v>5.6528126771261802E-2</v>
      </c>
      <c r="AF1136" s="17">
        <v>4.4188195368673612E-2</v>
      </c>
      <c r="AG1136" s="17">
        <v>7.8228540779857941E-2</v>
      </c>
      <c r="AH1136" s="17">
        <v>2.7677943251387931E-2</v>
      </c>
      <c r="AI1136" s="17">
        <v>0.15619725027953979</v>
      </c>
    </row>
    <row r="1137" spans="2:35" ht="32" x14ac:dyDescent="0.2">
      <c r="B1137" s="16" t="s">
        <v>356</v>
      </c>
      <c r="C1137" s="17">
        <v>6.474217453452541E-2</v>
      </c>
      <c r="D1137" s="17">
        <v>0.17439646575402809</v>
      </c>
      <c r="E1137" s="17">
        <v>9.4832541494058009E-2</v>
      </c>
      <c r="F1137" s="17">
        <v>4.6280472834362471E-2</v>
      </c>
      <c r="G1137" s="17">
        <v>4.0125005764637907E-2</v>
      </c>
      <c r="H1137" s="17">
        <v>4.4908183863423788E-2</v>
      </c>
      <c r="I1137" s="17">
        <v>3.8932816554574881E-2</v>
      </c>
      <c r="K1137" s="17">
        <v>7.5286240408721047E-2</v>
      </c>
      <c r="L1137" s="17">
        <v>5.5151920975864931E-2</v>
      </c>
      <c r="N1137" s="17">
        <v>1.951663142253943E-2</v>
      </c>
      <c r="O1137" s="17">
        <v>7.8298445548080617E-2</v>
      </c>
      <c r="P1137" s="17">
        <v>3.9164477359199673E-2</v>
      </c>
      <c r="Q1137" s="17">
        <v>4.0793747557617867E-2</v>
      </c>
      <c r="R1137" s="17">
        <v>0.1005960536062053</v>
      </c>
      <c r="S1137" s="17">
        <v>4.0423178647827143E-2</v>
      </c>
      <c r="T1137" s="17">
        <v>0.1180280330888889</v>
      </c>
      <c r="U1137" s="17">
        <v>4.2823253577476697E-2</v>
      </c>
      <c r="V1137" s="17">
        <v>7.7551663670080956E-2</v>
      </c>
      <c r="W1137" s="17">
        <v>5.3830246557462109E-2</v>
      </c>
      <c r="X1137" s="17">
        <v>4.4180719909509517E-2</v>
      </c>
      <c r="Y1137" s="17">
        <v>0.11928485917495971</v>
      </c>
      <c r="AA1137" s="17">
        <v>6.2609554907177623E-2</v>
      </c>
      <c r="AB1137" s="17">
        <v>4.3434516113644753E-2</v>
      </c>
      <c r="AC1137" s="17">
        <v>7.460963728244778E-2</v>
      </c>
      <c r="AD1137" s="17">
        <v>8.8780396861633221E-2</v>
      </c>
      <c r="AE1137" s="17">
        <v>4.5752765498047382E-2</v>
      </c>
      <c r="AF1137" s="17">
        <v>4.2843539778896947E-2</v>
      </c>
      <c r="AG1137" s="17">
        <v>8.3292538249694209E-2</v>
      </c>
      <c r="AH1137" s="17">
        <v>3.046297952024335E-2</v>
      </c>
      <c r="AI1137" s="17">
        <v>0.19286765824055241</v>
      </c>
    </row>
    <row r="1138" spans="2:35" ht="16" x14ac:dyDescent="0.2">
      <c r="B1138" s="16" t="s">
        <v>357</v>
      </c>
      <c r="C1138" s="17">
        <v>0.1144546541938645</v>
      </c>
      <c r="D1138" s="17">
        <v>0.135002560910326</v>
      </c>
      <c r="E1138" s="17">
        <v>9.860775533184378E-2</v>
      </c>
      <c r="F1138" s="17">
        <v>0.1153950390547763</v>
      </c>
      <c r="G1138" s="17">
        <v>8.5411026761954958E-2</v>
      </c>
      <c r="H1138" s="17">
        <v>0.1725658954585699</v>
      </c>
      <c r="I1138" s="17">
        <v>9.6677425528936697E-2</v>
      </c>
      <c r="K1138" s="17">
        <v>0.13578439618475721</v>
      </c>
      <c r="L1138" s="17">
        <v>9.1475528856526531E-2</v>
      </c>
      <c r="N1138" s="17">
        <v>0.1002068686898164</v>
      </c>
      <c r="O1138" s="17">
        <v>0.11771241945087881</v>
      </c>
      <c r="P1138" s="17">
        <v>3.9374283980655393E-2</v>
      </c>
      <c r="Q1138" s="17">
        <v>0.21766865491918849</v>
      </c>
      <c r="R1138" s="17">
        <v>0.1000949569220498</v>
      </c>
      <c r="S1138" s="17">
        <v>0.123556086565766</v>
      </c>
      <c r="T1138" s="17">
        <v>8.923107791358921E-2</v>
      </c>
      <c r="U1138" s="17">
        <v>0.12613454011367589</v>
      </c>
      <c r="V1138" s="17">
        <v>0.18422865806821681</v>
      </c>
      <c r="W1138" s="17">
        <v>7.1655338771249646E-2</v>
      </c>
      <c r="X1138" s="17">
        <v>9.1741747379746719E-2</v>
      </c>
      <c r="Y1138" s="17">
        <v>0.14228628708837721</v>
      </c>
      <c r="AA1138" s="17">
        <v>6.4524805193449886E-2</v>
      </c>
      <c r="AB1138" s="17">
        <v>0.1055699022488082</v>
      </c>
      <c r="AC1138" s="17">
        <v>5.5946362324537757E-2</v>
      </c>
      <c r="AD1138" s="17">
        <v>0.1081233988039355</v>
      </c>
      <c r="AE1138" s="17">
        <v>0.15780544644956321</v>
      </c>
      <c r="AF1138" s="17">
        <v>8.2764157668142851E-2</v>
      </c>
      <c r="AG1138" s="17">
        <v>0.187090925792535</v>
      </c>
      <c r="AH1138" s="17">
        <v>5.9778699759112347E-2</v>
      </c>
      <c r="AI1138" s="17">
        <v>0.1540603751680302</v>
      </c>
    </row>
    <row r="1139" spans="2:35" ht="32" x14ac:dyDescent="0.2">
      <c r="B1139" s="16" t="s">
        <v>358</v>
      </c>
      <c r="C1139" s="17">
        <v>6.9094676961212881E-2</v>
      </c>
      <c r="D1139" s="17">
        <v>0.14880038947483079</v>
      </c>
      <c r="E1139" s="17">
        <v>0.107932177700767</v>
      </c>
      <c r="F1139" s="17">
        <v>4.9215074538243239E-2</v>
      </c>
      <c r="G1139" s="17">
        <v>8.4265945801969541E-2</v>
      </c>
      <c r="H1139" s="17">
        <v>2.2783528297603332E-2</v>
      </c>
      <c r="I1139" s="17">
        <v>3.9233906183997892E-2</v>
      </c>
      <c r="K1139" s="17">
        <v>7.3872627922686437E-2</v>
      </c>
      <c r="L1139" s="17">
        <v>6.1726978815188807E-2</v>
      </c>
      <c r="N1139" s="17">
        <v>6.5036090771435184E-2</v>
      </c>
      <c r="O1139" s="17">
        <v>0.159767496075296</v>
      </c>
      <c r="P1139" s="17">
        <v>8.1311050783633002E-2</v>
      </c>
      <c r="Q1139" s="17">
        <v>8.8096742715715493E-2</v>
      </c>
      <c r="R1139" s="17">
        <v>4.5777251913528348E-2</v>
      </c>
      <c r="S1139" s="17">
        <v>0.1046834536146341</v>
      </c>
      <c r="T1139" s="17">
        <v>6.2941096061365581E-2</v>
      </c>
      <c r="U1139" s="17">
        <v>0</v>
      </c>
      <c r="V1139" s="17">
        <v>0.13976043603112751</v>
      </c>
      <c r="W1139" s="17">
        <v>2.5488962937382661E-2</v>
      </c>
      <c r="X1139" s="17">
        <v>2.121204093859351E-2</v>
      </c>
      <c r="Y1139" s="17">
        <v>0.11705367451681969</v>
      </c>
      <c r="AA1139" s="17">
        <v>1.6377214482202439E-2</v>
      </c>
      <c r="AB1139" s="17">
        <v>9.5238385731246933E-2</v>
      </c>
      <c r="AC1139" s="17">
        <v>4.9799150787386733E-2</v>
      </c>
      <c r="AD1139" s="17">
        <v>6.5372669340021311E-2</v>
      </c>
      <c r="AE1139" s="17">
        <v>3.9303664885604453E-2</v>
      </c>
      <c r="AF1139" s="17">
        <v>9.315063944491217E-2</v>
      </c>
      <c r="AG1139" s="17">
        <v>0.1083542707800802</v>
      </c>
      <c r="AH1139" s="17">
        <v>5.489387848723639E-2</v>
      </c>
      <c r="AI1139" s="17">
        <v>0.18892403376956421</v>
      </c>
    </row>
    <row r="1140" spans="2:35" ht="16" x14ac:dyDescent="0.2">
      <c r="B1140" s="16" t="s">
        <v>348</v>
      </c>
      <c r="C1140" s="17">
        <v>0.27824345131977651</v>
      </c>
      <c r="D1140" s="17">
        <v>0.33823250811107047</v>
      </c>
      <c r="E1140" s="17">
        <v>0.25314431664498288</v>
      </c>
      <c r="F1140" s="17">
        <v>0.2228756370336954</v>
      </c>
      <c r="G1140" s="17">
        <v>0.2635579615799048</v>
      </c>
      <c r="H1140" s="17">
        <v>0.2081050512228835</v>
      </c>
      <c r="I1140" s="17">
        <v>0.37439831316844702</v>
      </c>
      <c r="K1140" s="17">
        <v>0.27252863199638477</v>
      </c>
      <c r="L1140" s="17">
        <v>0.28657714859018257</v>
      </c>
      <c r="N1140" s="17">
        <v>0.1056633848863429</v>
      </c>
      <c r="O1140" s="17">
        <v>0.2351255132997315</v>
      </c>
      <c r="P1140" s="17">
        <v>0.18493883865391431</v>
      </c>
      <c r="Q1140" s="17">
        <v>0.22320448316258901</v>
      </c>
      <c r="R1140" s="17">
        <v>0.23834306087570351</v>
      </c>
      <c r="S1140" s="17">
        <v>0.35287083535573721</v>
      </c>
      <c r="T1140" s="17">
        <v>0.24681843711575521</v>
      </c>
      <c r="U1140" s="17">
        <v>0.2970033359444299</v>
      </c>
      <c r="V1140" s="17">
        <v>0.37860291007289892</v>
      </c>
      <c r="W1140" s="17">
        <v>0.31843162436268602</v>
      </c>
      <c r="X1140" s="17">
        <v>0.31867762472092098</v>
      </c>
      <c r="Y1140" s="17">
        <v>0.3339506880387797</v>
      </c>
      <c r="AA1140" s="17">
        <v>0.31423898238990572</v>
      </c>
      <c r="AB1140" s="17">
        <v>0.26345298465051031</v>
      </c>
      <c r="AC1140" s="17">
        <v>0.25840856407808888</v>
      </c>
      <c r="AD1140" s="17">
        <v>0.28062466823013338</v>
      </c>
      <c r="AE1140" s="17">
        <v>0.29578614140808801</v>
      </c>
      <c r="AF1140" s="17">
        <v>4.5864740828563247E-2</v>
      </c>
      <c r="AG1140" s="17">
        <v>0.28762160225484612</v>
      </c>
      <c r="AH1140" s="17">
        <v>0.3594077740107256</v>
      </c>
      <c r="AI1140" s="17">
        <v>0.27779837966078857</v>
      </c>
    </row>
    <row r="1141" spans="2:35" ht="16" x14ac:dyDescent="0.2">
      <c r="B1141" s="16" t="s">
        <v>177</v>
      </c>
      <c r="C1141" s="17">
        <v>3.8282917166488871E-2</v>
      </c>
      <c r="D1141" s="17">
        <v>1.6131136525852009E-2</v>
      </c>
      <c r="E1141" s="17">
        <v>1.299219396549599E-2</v>
      </c>
      <c r="F1141" s="17">
        <v>1.1439190118067131E-2</v>
      </c>
      <c r="G1141" s="17">
        <v>4.0398117206421419E-2</v>
      </c>
      <c r="H1141" s="17">
        <v>4.6528020555995357E-2</v>
      </c>
      <c r="I1141" s="17">
        <v>8.0752403665617825E-2</v>
      </c>
      <c r="K1141" s="17">
        <v>5.2455631539846913E-2</v>
      </c>
      <c r="L1141" s="17">
        <v>2.4904474485324238E-2</v>
      </c>
      <c r="N1141" s="17">
        <v>2.0784200208399651E-2</v>
      </c>
      <c r="O1141" s="17">
        <v>0</v>
      </c>
      <c r="P1141" s="17">
        <v>0.1629347430376735</v>
      </c>
      <c r="Q1141" s="17">
        <v>0</v>
      </c>
      <c r="R1141" s="17">
        <v>4.6194164744390608E-2</v>
      </c>
      <c r="S1141" s="17">
        <v>2.4480873405626071E-2</v>
      </c>
      <c r="T1141" s="17">
        <v>3.0262087432479299E-2</v>
      </c>
      <c r="U1141" s="17">
        <v>2.1033355891476591E-2</v>
      </c>
      <c r="V1141" s="17">
        <v>1.991204429724663E-2</v>
      </c>
      <c r="W1141" s="17">
        <v>7.1711810761952655E-2</v>
      </c>
      <c r="X1141" s="17">
        <v>4.5004286577744572E-2</v>
      </c>
      <c r="Y1141" s="17">
        <v>2.2065784502178481E-2</v>
      </c>
      <c r="AA1141" s="17">
        <v>3.2012448993614682E-2</v>
      </c>
      <c r="AB1141" s="17">
        <v>3.7996191643910403E-2</v>
      </c>
      <c r="AC1141" s="17">
        <v>7.5262472603631531E-2</v>
      </c>
      <c r="AD1141" s="17">
        <v>0</v>
      </c>
      <c r="AE1141" s="17">
        <v>6.1361518641658799E-2</v>
      </c>
      <c r="AF1141" s="17">
        <v>0</v>
      </c>
      <c r="AG1141" s="17">
        <v>0</v>
      </c>
      <c r="AH1141" s="17">
        <v>6.1690152312855823E-2</v>
      </c>
      <c r="AI1141" s="17">
        <v>2.8662743602416552E-2</v>
      </c>
    </row>
    <row r="1142" spans="2:35" ht="16" x14ac:dyDescent="0.2">
      <c r="B1142" s="16" t="s">
        <v>75</v>
      </c>
      <c r="C1142" s="17">
        <v>2.332548588893283E-2</v>
      </c>
      <c r="D1142" s="17">
        <v>1.5948443113233509E-2</v>
      </c>
      <c r="E1142" s="17">
        <v>1.3041233629289269E-2</v>
      </c>
      <c r="F1142" s="17">
        <v>3.419442346519621E-2</v>
      </c>
      <c r="G1142" s="17">
        <v>1.1187044442606049E-2</v>
      </c>
      <c r="H1142" s="17">
        <v>2.2853607758390512E-2</v>
      </c>
      <c r="I1142" s="17">
        <v>3.6188129411027822E-2</v>
      </c>
      <c r="K1142" s="17">
        <v>2.333586366320857E-2</v>
      </c>
      <c r="L1142" s="17">
        <v>2.3548850521109221E-2</v>
      </c>
      <c r="N1142" s="17">
        <v>6.0269197867446743E-2</v>
      </c>
      <c r="O1142" s="17">
        <v>3.8466846485643288E-2</v>
      </c>
      <c r="P1142" s="17">
        <v>4.9912971035232102E-2</v>
      </c>
      <c r="Q1142" s="17">
        <v>4.7813786605025187E-2</v>
      </c>
      <c r="R1142" s="17">
        <v>1.7194962377168211E-2</v>
      </c>
      <c r="S1142" s="17">
        <v>1.9141873483989571E-2</v>
      </c>
      <c r="T1142" s="17">
        <v>6.1145112907395743E-2</v>
      </c>
      <c r="U1142" s="17">
        <v>2.111488622680464E-2</v>
      </c>
      <c r="V1142" s="17">
        <v>0</v>
      </c>
      <c r="W1142" s="17">
        <v>0</v>
      </c>
      <c r="X1142" s="17">
        <v>0</v>
      </c>
      <c r="Y1142" s="17">
        <v>2.280786347047899E-2</v>
      </c>
      <c r="AA1142" s="17">
        <v>3.4782052790754428E-2</v>
      </c>
      <c r="AB1142" s="17">
        <v>2.773617535659656E-2</v>
      </c>
      <c r="AC1142" s="17">
        <v>2.574527125123257E-2</v>
      </c>
      <c r="AD1142" s="17">
        <v>0</v>
      </c>
      <c r="AE1142" s="17">
        <v>1.586887724935181E-2</v>
      </c>
      <c r="AF1142" s="17">
        <v>0</v>
      </c>
      <c r="AG1142" s="17">
        <v>0.104523361835876</v>
      </c>
      <c r="AH1142" s="17">
        <v>0</v>
      </c>
      <c r="AI1142" s="17">
        <v>0</v>
      </c>
    </row>
    <row r="1144" spans="2:35" ht="80" x14ac:dyDescent="0.2">
      <c r="B1144" s="14" t="s">
        <v>359</v>
      </c>
    </row>
    <row r="1145" spans="2:35" ht="16" x14ac:dyDescent="0.2">
      <c r="B1145" s="15" t="s">
        <v>16</v>
      </c>
    </row>
    <row r="1146" spans="2:35" ht="16" x14ac:dyDescent="0.2">
      <c r="B1146" s="16" t="s">
        <v>360</v>
      </c>
      <c r="C1146" s="17">
        <v>4.7889513020488057E-2</v>
      </c>
      <c r="D1146" s="17">
        <v>8.366701840477983E-2</v>
      </c>
      <c r="E1146" s="17">
        <v>9.4570666335484083E-2</v>
      </c>
      <c r="F1146" s="17">
        <v>7.4985940684627481E-2</v>
      </c>
      <c r="G1146" s="17">
        <v>2.2924303610624759E-2</v>
      </c>
      <c r="H1146" s="17">
        <v>1.3415018313346121E-2</v>
      </c>
      <c r="I1146" s="17">
        <v>7.7753324267094814E-3</v>
      </c>
      <c r="K1146" s="17">
        <v>5.6970906306438987E-2</v>
      </c>
      <c r="L1146" s="17">
        <v>3.9296605769568421E-2</v>
      </c>
      <c r="N1146" s="17">
        <v>2.9527809749350761E-2</v>
      </c>
      <c r="O1146" s="17">
        <v>1.5800318055037239E-2</v>
      </c>
      <c r="P1146" s="17">
        <v>3.7515690095679448E-2</v>
      </c>
      <c r="Q1146" s="17">
        <v>3.717561394405574E-2</v>
      </c>
      <c r="R1146" s="17">
        <v>5.2461549247302647E-2</v>
      </c>
      <c r="S1146" s="17">
        <v>6.9558503023959203E-2</v>
      </c>
      <c r="T1146" s="17">
        <v>4.0741859985115668E-2</v>
      </c>
      <c r="U1146" s="17">
        <v>3.3270901572743122E-2</v>
      </c>
      <c r="V1146" s="17">
        <v>9.1364675814500002E-2</v>
      </c>
      <c r="W1146" s="17">
        <v>3.8344085156993522E-2</v>
      </c>
      <c r="X1146" s="17">
        <v>4.1842716800225048E-2</v>
      </c>
      <c r="Y1146" s="17">
        <v>3.4278378397809187E-2</v>
      </c>
      <c r="AA1146" s="17">
        <v>5.3490596430120323E-2</v>
      </c>
      <c r="AB1146" s="17">
        <v>6.9852804972975371E-2</v>
      </c>
      <c r="AC1146" s="17">
        <v>4.5804845589724232E-2</v>
      </c>
      <c r="AD1146" s="17">
        <v>6.7599481782581988E-2</v>
      </c>
      <c r="AE1146" s="17">
        <v>3.5009077204432679E-2</v>
      </c>
      <c r="AF1146" s="17">
        <v>1.837476217056103E-2</v>
      </c>
      <c r="AG1146" s="17">
        <v>3.0625185116328051E-2</v>
      </c>
      <c r="AH1146" s="17">
        <v>1.8323387678399951E-2</v>
      </c>
      <c r="AI1146" s="17">
        <v>5.6817057558724827E-2</v>
      </c>
    </row>
    <row r="1147" spans="2:35" ht="16" x14ac:dyDescent="0.2">
      <c r="B1147" s="16" t="s">
        <v>361</v>
      </c>
      <c r="C1147" s="17">
        <v>0.30024930299209879</v>
      </c>
      <c r="D1147" s="17">
        <v>0.39163410883223249</v>
      </c>
      <c r="E1147" s="17">
        <v>0.36672178531296901</v>
      </c>
      <c r="F1147" s="17">
        <v>0.32321230740325718</v>
      </c>
      <c r="G1147" s="17">
        <v>0.27926825437161401</v>
      </c>
      <c r="H1147" s="17">
        <v>0.29694639670786221</v>
      </c>
      <c r="I1147" s="17">
        <v>0.18655586785487049</v>
      </c>
      <c r="K1147" s="17">
        <v>0.31521153521370449</v>
      </c>
      <c r="L1147" s="17">
        <v>0.28497832364232362</v>
      </c>
      <c r="N1147" s="17">
        <v>0.29250456925705698</v>
      </c>
      <c r="O1147" s="17">
        <v>0.26033126853816257</v>
      </c>
      <c r="P1147" s="17">
        <v>0.2038630775594629</v>
      </c>
      <c r="Q1147" s="17">
        <v>0.30655131269644992</v>
      </c>
      <c r="R1147" s="17">
        <v>0.32086387409624639</v>
      </c>
      <c r="S1147" s="17">
        <v>0.261659372464913</v>
      </c>
      <c r="T1147" s="17">
        <v>0.35001831054105609</v>
      </c>
      <c r="U1147" s="17">
        <v>0.33296790461952802</v>
      </c>
      <c r="V1147" s="17">
        <v>0.34036897969084168</v>
      </c>
      <c r="W1147" s="17">
        <v>0.28812997609515162</v>
      </c>
      <c r="X1147" s="17">
        <v>0.23929426200002649</v>
      </c>
      <c r="Y1147" s="17">
        <v>0.31845215756443512</v>
      </c>
      <c r="AA1147" s="17">
        <v>0.30078467741365161</v>
      </c>
      <c r="AB1147" s="17">
        <v>0.37123343804100623</v>
      </c>
      <c r="AC1147" s="17">
        <v>0.34474042448913572</v>
      </c>
      <c r="AD1147" s="17">
        <v>0.34292777809556058</v>
      </c>
      <c r="AE1147" s="17">
        <v>0.2532940701940582</v>
      </c>
      <c r="AF1147" s="17">
        <v>0.38414677823036297</v>
      </c>
      <c r="AG1147" s="17">
        <v>0.24792314907176241</v>
      </c>
      <c r="AH1147" s="17">
        <v>0.19916295762413511</v>
      </c>
      <c r="AI1147" s="17">
        <v>0.26734043139885583</v>
      </c>
    </row>
    <row r="1148" spans="2:35" ht="16" x14ac:dyDescent="0.2">
      <c r="B1148" s="16" t="s">
        <v>362</v>
      </c>
      <c r="C1148" s="17">
        <v>0.44413986580100318</v>
      </c>
      <c r="D1148" s="17">
        <v>0.42806333249122003</v>
      </c>
      <c r="E1148" s="17">
        <v>0.41477369965535188</v>
      </c>
      <c r="F1148" s="17">
        <v>0.339988048164797</v>
      </c>
      <c r="G1148" s="17">
        <v>0.48531590406321917</v>
      </c>
      <c r="H1148" s="17">
        <v>0.45510750850447229</v>
      </c>
      <c r="I1148" s="17">
        <v>0.52213553523067391</v>
      </c>
      <c r="K1148" s="17">
        <v>0.45379477773311178</v>
      </c>
      <c r="L1148" s="17">
        <v>0.43557503765232569</v>
      </c>
      <c r="N1148" s="17">
        <v>0.46625496870800831</v>
      </c>
      <c r="O1148" s="17">
        <v>0.42667951136491811</v>
      </c>
      <c r="P1148" s="17">
        <v>0.49304542679851349</v>
      </c>
      <c r="Q1148" s="17">
        <v>0.49077851251593663</v>
      </c>
      <c r="R1148" s="17">
        <v>0.44494593292389961</v>
      </c>
      <c r="S1148" s="17">
        <v>0.44860805628994732</v>
      </c>
      <c r="T1148" s="17">
        <v>0.38915615078638732</v>
      </c>
      <c r="U1148" s="17">
        <v>0.43063434410154899</v>
      </c>
      <c r="V1148" s="17">
        <v>0.39982605757640838</v>
      </c>
      <c r="W1148" s="17">
        <v>0.4453874952216243</v>
      </c>
      <c r="X1148" s="17">
        <v>0.4836725572360821</v>
      </c>
      <c r="Y1148" s="17">
        <v>0.46345360419019438</v>
      </c>
      <c r="AA1148" s="17">
        <v>0.40232274673284502</v>
      </c>
      <c r="AB1148" s="17">
        <v>0.38022439840071182</v>
      </c>
      <c r="AC1148" s="17">
        <v>0.40773383399624041</v>
      </c>
      <c r="AD1148" s="17">
        <v>0.44704270709479649</v>
      </c>
      <c r="AE1148" s="17">
        <v>0.49548183281414993</v>
      </c>
      <c r="AF1148" s="17">
        <v>0.40126816980855678</v>
      </c>
      <c r="AG1148" s="17">
        <v>0.51648193916680163</v>
      </c>
      <c r="AH1148" s="17">
        <v>0.50925338701339684</v>
      </c>
      <c r="AI1148" s="17">
        <v>0.42132214339750212</v>
      </c>
    </row>
    <row r="1149" spans="2:35" ht="16" x14ac:dyDescent="0.2">
      <c r="B1149" s="16" t="s">
        <v>363</v>
      </c>
      <c r="C1149" s="17">
        <v>0.18064818285218151</v>
      </c>
      <c r="D1149" s="17">
        <v>7.0718050006225774E-2</v>
      </c>
      <c r="E1149" s="17">
        <v>0.1120661721344022</v>
      </c>
      <c r="F1149" s="17">
        <v>0.22246863548868451</v>
      </c>
      <c r="G1149" s="17">
        <v>0.19120920988088169</v>
      </c>
      <c r="H1149" s="17">
        <v>0.21993562252491219</v>
      </c>
      <c r="I1149" s="17">
        <v>0.24026460848657771</v>
      </c>
      <c r="K1149" s="17">
        <v>0.1514461250377141</v>
      </c>
      <c r="L1149" s="17">
        <v>0.208522667219358</v>
      </c>
      <c r="N1149" s="17">
        <v>0.18747512460297369</v>
      </c>
      <c r="O1149" s="17">
        <v>0.2800302889821199</v>
      </c>
      <c r="P1149" s="17">
        <v>0.24675224798432499</v>
      </c>
      <c r="Q1149" s="17">
        <v>0.15539785659860539</v>
      </c>
      <c r="R1149" s="17">
        <v>0.16267848514751579</v>
      </c>
      <c r="S1149" s="17">
        <v>0.18308597637043991</v>
      </c>
      <c r="T1149" s="17">
        <v>0.1926875052464965</v>
      </c>
      <c r="U1149" s="17">
        <v>0.1632786647684496</v>
      </c>
      <c r="V1149" s="17">
        <v>0.15075447432503189</v>
      </c>
      <c r="W1149" s="17">
        <v>0.1909113656973665</v>
      </c>
      <c r="X1149" s="17">
        <v>0.20100587739440351</v>
      </c>
      <c r="Y1149" s="17">
        <v>0.1570115550164303</v>
      </c>
      <c r="AA1149" s="17">
        <v>0.22748705381680989</v>
      </c>
      <c r="AB1149" s="17">
        <v>0.15542669904588419</v>
      </c>
      <c r="AC1149" s="17">
        <v>0.17998016782922749</v>
      </c>
      <c r="AD1149" s="17">
        <v>0.1385322196199216</v>
      </c>
      <c r="AE1149" s="17">
        <v>0.190630004219144</v>
      </c>
      <c r="AF1149" s="17">
        <v>0.1962102897905193</v>
      </c>
      <c r="AG1149" s="17">
        <v>0.13639554120227981</v>
      </c>
      <c r="AH1149" s="17">
        <v>0.18551325244955341</v>
      </c>
      <c r="AI1149" s="17">
        <v>0.2545203676449172</v>
      </c>
    </row>
    <row r="1150" spans="2:35" ht="16" x14ac:dyDescent="0.2">
      <c r="B1150" s="16" t="s">
        <v>75</v>
      </c>
      <c r="C1150" s="17">
        <v>2.707313533422832E-2</v>
      </c>
      <c r="D1150" s="17">
        <v>2.5917490265541871E-2</v>
      </c>
      <c r="E1150" s="17">
        <v>1.1867676561792851E-2</v>
      </c>
      <c r="F1150" s="17">
        <v>3.9345068258633757E-2</v>
      </c>
      <c r="G1150" s="17">
        <v>2.1282328073660501E-2</v>
      </c>
      <c r="H1150" s="17">
        <v>1.459545394940728E-2</v>
      </c>
      <c r="I1150" s="17">
        <v>4.3268656001168353E-2</v>
      </c>
      <c r="K1150" s="17">
        <v>2.2576655709030651E-2</v>
      </c>
      <c r="L1150" s="17">
        <v>3.1627365716424452E-2</v>
      </c>
      <c r="N1150" s="17">
        <v>2.423752768260997E-2</v>
      </c>
      <c r="O1150" s="17">
        <v>1.715861305976225E-2</v>
      </c>
      <c r="P1150" s="17">
        <v>1.8823557562019418E-2</v>
      </c>
      <c r="Q1150" s="17">
        <v>1.0096704244952671E-2</v>
      </c>
      <c r="R1150" s="17">
        <v>1.905015858503549E-2</v>
      </c>
      <c r="S1150" s="17">
        <v>3.7088091850740641E-2</v>
      </c>
      <c r="T1150" s="17">
        <v>2.7396173440944482E-2</v>
      </c>
      <c r="U1150" s="17">
        <v>3.9848184937730298E-2</v>
      </c>
      <c r="V1150" s="17">
        <v>1.768581259321789E-2</v>
      </c>
      <c r="W1150" s="17">
        <v>3.7227077828864003E-2</v>
      </c>
      <c r="X1150" s="17">
        <v>3.4184586569262959E-2</v>
      </c>
      <c r="Y1150" s="17">
        <v>2.680430483113122E-2</v>
      </c>
      <c r="AA1150" s="17">
        <v>1.5914925606573042E-2</v>
      </c>
      <c r="AB1150" s="17">
        <v>2.3262659539422421E-2</v>
      </c>
      <c r="AC1150" s="17">
        <v>2.1740728095672061E-2</v>
      </c>
      <c r="AD1150" s="17">
        <v>3.8978134071393669E-3</v>
      </c>
      <c r="AE1150" s="17">
        <v>2.5585015568215099E-2</v>
      </c>
      <c r="AF1150" s="17">
        <v>0</v>
      </c>
      <c r="AG1150" s="17">
        <v>6.8574185442828145E-2</v>
      </c>
      <c r="AH1150" s="17">
        <v>8.7747015234514766E-2</v>
      </c>
      <c r="AI1150" s="17">
        <v>0</v>
      </c>
    </row>
    <row r="1152" spans="2:35" ht="64" x14ac:dyDescent="0.2">
      <c r="B1152" s="14" t="s">
        <v>364</v>
      </c>
    </row>
    <row r="1153" spans="2:35" ht="16" x14ac:dyDescent="0.2">
      <c r="B1153" s="15" t="s">
        <v>16</v>
      </c>
    </row>
    <row r="1154" spans="2:35" ht="16" x14ac:dyDescent="0.2">
      <c r="B1154" s="16" t="s">
        <v>71</v>
      </c>
      <c r="C1154" s="17">
        <v>6.7393855273388967E-2</v>
      </c>
      <c r="D1154" s="17">
        <v>0.10737374763284389</v>
      </c>
      <c r="E1154" s="17">
        <v>0.11309838825204289</v>
      </c>
      <c r="F1154" s="17">
        <v>0.11296691907700709</v>
      </c>
      <c r="G1154" s="17">
        <v>5.5352577545532293E-2</v>
      </c>
      <c r="H1154" s="17">
        <v>9.6868503087423601E-3</v>
      </c>
      <c r="I1154" s="17">
        <v>1.531734388149893E-2</v>
      </c>
      <c r="K1154" s="17">
        <v>8.9042623553152192E-2</v>
      </c>
      <c r="L1154" s="17">
        <v>4.6633651184393339E-2</v>
      </c>
      <c r="N1154" s="17">
        <v>4.7117597390960671E-2</v>
      </c>
      <c r="O1154" s="17">
        <v>1.552344423971906E-2</v>
      </c>
      <c r="P1154" s="17">
        <v>5.7674500500535027E-2</v>
      </c>
      <c r="Q1154" s="17">
        <v>2.374692060653695E-2</v>
      </c>
      <c r="R1154" s="17">
        <v>6.393382894715377E-2</v>
      </c>
      <c r="S1154" s="17">
        <v>9.9059116731580771E-2</v>
      </c>
      <c r="T1154" s="17">
        <v>5.3687448211723332E-2</v>
      </c>
      <c r="U1154" s="17">
        <v>6.5029271785112142E-2</v>
      </c>
      <c r="V1154" s="17">
        <v>0.1159205975261679</v>
      </c>
      <c r="W1154" s="17">
        <v>4.5641615902183658E-2</v>
      </c>
      <c r="X1154" s="17">
        <v>6.6475316974993509E-2</v>
      </c>
      <c r="Y1154" s="17">
        <v>7.5454310359057628E-2</v>
      </c>
      <c r="AA1154" s="17">
        <v>7.5563376842309612E-2</v>
      </c>
      <c r="AB1154" s="17">
        <v>0.1242908665376255</v>
      </c>
      <c r="AC1154" s="17">
        <v>5.9183869862551121E-2</v>
      </c>
      <c r="AD1154" s="17">
        <v>8.6750870126199822E-2</v>
      </c>
      <c r="AE1154" s="17">
        <v>4.6102315634545088E-2</v>
      </c>
      <c r="AF1154" s="17">
        <v>5.1365955200728321E-2</v>
      </c>
      <c r="AG1154" s="17">
        <v>1.6183184930837331E-2</v>
      </c>
      <c r="AH1154" s="17">
        <v>2.420844980618498E-2</v>
      </c>
      <c r="AI1154" s="17">
        <v>4.6787053924297543E-2</v>
      </c>
    </row>
    <row r="1155" spans="2:35" ht="16" x14ac:dyDescent="0.2">
      <c r="B1155" s="16" t="s">
        <v>228</v>
      </c>
      <c r="C1155" s="17">
        <v>0.21411882209434391</v>
      </c>
      <c r="D1155" s="17">
        <v>0.25125868718489669</v>
      </c>
      <c r="E1155" s="17">
        <v>0.24273753270178719</v>
      </c>
      <c r="F1155" s="17">
        <v>0.21678332610983991</v>
      </c>
      <c r="G1155" s="17">
        <v>0.19732565979501371</v>
      </c>
      <c r="H1155" s="17">
        <v>0.2045580460849474</v>
      </c>
      <c r="I1155" s="17">
        <v>0.1842390788099868</v>
      </c>
      <c r="K1155" s="17">
        <v>0.23479522732187669</v>
      </c>
      <c r="L1155" s="17">
        <v>0.19358846736886839</v>
      </c>
      <c r="N1155" s="17">
        <v>0.21917314419678319</v>
      </c>
      <c r="O1155" s="17">
        <v>0.24549303411960019</v>
      </c>
      <c r="P1155" s="17">
        <v>0.145233053822277</v>
      </c>
      <c r="Q1155" s="17">
        <v>0.21952906945517081</v>
      </c>
      <c r="R1155" s="17">
        <v>0.2437013479006335</v>
      </c>
      <c r="S1155" s="17">
        <v>0.1797975587560465</v>
      </c>
      <c r="T1155" s="17">
        <v>0.2388793226770807</v>
      </c>
      <c r="U1155" s="17">
        <v>0.2010826375114082</v>
      </c>
      <c r="V1155" s="17">
        <v>0.2344037126953617</v>
      </c>
      <c r="W1155" s="17">
        <v>0.21305863966341601</v>
      </c>
      <c r="X1155" s="17">
        <v>0.1804262335484183</v>
      </c>
      <c r="Y1155" s="17">
        <v>0.22228305079220531</v>
      </c>
      <c r="AA1155" s="17">
        <v>0.198280214545482</v>
      </c>
      <c r="AB1155" s="17">
        <v>0.23098901759125309</v>
      </c>
      <c r="AC1155" s="17">
        <v>0.2376691002711632</v>
      </c>
      <c r="AD1155" s="17">
        <v>0.25930229916659769</v>
      </c>
      <c r="AE1155" s="17">
        <v>0.201616214547823</v>
      </c>
      <c r="AF1155" s="17">
        <v>0.25039670637631739</v>
      </c>
      <c r="AG1155" s="17">
        <v>0.19436175483078491</v>
      </c>
      <c r="AH1155" s="17">
        <v>0.15616137237403149</v>
      </c>
      <c r="AI1155" s="17">
        <v>0.2066291598992549</v>
      </c>
    </row>
    <row r="1156" spans="2:35" ht="16" x14ac:dyDescent="0.2">
      <c r="B1156" s="16" t="s">
        <v>229</v>
      </c>
      <c r="C1156" s="17">
        <v>0.28253601865905348</v>
      </c>
      <c r="D1156" s="17">
        <v>0.31516368087020669</v>
      </c>
      <c r="E1156" s="17">
        <v>0.30027284831562939</v>
      </c>
      <c r="F1156" s="17">
        <v>0.25540652021546167</v>
      </c>
      <c r="G1156" s="17">
        <v>0.32451148470821167</v>
      </c>
      <c r="H1156" s="17">
        <v>0.28988108041705529</v>
      </c>
      <c r="I1156" s="17">
        <v>0.22946192367487561</v>
      </c>
      <c r="K1156" s="17">
        <v>0.28202159239556229</v>
      </c>
      <c r="L1156" s="17">
        <v>0.28212313316706578</v>
      </c>
      <c r="N1156" s="17">
        <v>0.27089901483541218</v>
      </c>
      <c r="O1156" s="17">
        <v>0.29828677696611078</v>
      </c>
      <c r="P1156" s="17">
        <v>0.24196944935674211</v>
      </c>
      <c r="Q1156" s="17">
        <v>0.34049014090987623</v>
      </c>
      <c r="R1156" s="17">
        <v>0.27568196425039648</v>
      </c>
      <c r="S1156" s="17">
        <v>0.2740918894526081</v>
      </c>
      <c r="T1156" s="17">
        <v>0.27001826953507763</v>
      </c>
      <c r="U1156" s="17">
        <v>0.31346634350344921</v>
      </c>
      <c r="V1156" s="17">
        <v>0.27872658284828172</v>
      </c>
      <c r="W1156" s="17">
        <v>0.30485205028399148</v>
      </c>
      <c r="X1156" s="17">
        <v>0.263615279137141</v>
      </c>
      <c r="Y1156" s="17">
        <v>0.2707303642341331</v>
      </c>
      <c r="AA1156" s="17">
        <v>0.28413173352260268</v>
      </c>
      <c r="AB1156" s="17">
        <v>0.28746155389391159</v>
      </c>
      <c r="AC1156" s="17">
        <v>0.29971908778171003</v>
      </c>
      <c r="AD1156" s="17">
        <v>0.25019719586093958</v>
      </c>
      <c r="AE1156" s="17">
        <v>0.30791277197000649</v>
      </c>
      <c r="AF1156" s="17">
        <v>0.30053194682735679</v>
      </c>
      <c r="AG1156" s="17">
        <v>0.2229247268636616</v>
      </c>
      <c r="AH1156" s="17">
        <v>0.27167432567341682</v>
      </c>
      <c r="AI1156" s="17">
        <v>0.28426112704314449</v>
      </c>
    </row>
    <row r="1157" spans="2:35" ht="32" x14ac:dyDescent="0.2">
      <c r="B1157" s="16" t="s">
        <v>230</v>
      </c>
      <c r="C1157" s="17">
        <v>0.17792553799246949</v>
      </c>
      <c r="D1157" s="17">
        <v>0.1454850589031739</v>
      </c>
      <c r="E1157" s="17">
        <v>0.16520368525297541</v>
      </c>
      <c r="F1157" s="17">
        <v>0.14657934058511299</v>
      </c>
      <c r="G1157" s="17">
        <v>0.18134292520672221</v>
      </c>
      <c r="H1157" s="17">
        <v>0.18677272494349301</v>
      </c>
      <c r="I1157" s="17">
        <v>0.2264225541987695</v>
      </c>
      <c r="K1157" s="17">
        <v>0.1833341494747997</v>
      </c>
      <c r="L1157" s="17">
        <v>0.17279155285662601</v>
      </c>
      <c r="N1157" s="17">
        <v>0.13503681051638869</v>
      </c>
      <c r="O1157" s="17">
        <v>0.10597480718036061</v>
      </c>
      <c r="P1157" s="17">
        <v>0.22274906071866379</v>
      </c>
      <c r="Q1157" s="17">
        <v>0.16634185292980261</v>
      </c>
      <c r="R1157" s="17">
        <v>0.1504348005431338</v>
      </c>
      <c r="S1157" s="17">
        <v>0.16490533475609431</v>
      </c>
      <c r="T1157" s="17">
        <v>0.1587567559895792</v>
      </c>
      <c r="U1157" s="17">
        <v>0.19355087140295871</v>
      </c>
      <c r="V1157" s="17">
        <v>0.1854796533930369</v>
      </c>
      <c r="W1157" s="17">
        <v>0.1984725312243186</v>
      </c>
      <c r="X1157" s="17">
        <v>0.18995604325450849</v>
      </c>
      <c r="Y1157" s="17">
        <v>0.2170699790424036</v>
      </c>
      <c r="AA1157" s="17">
        <v>0.17445903741115609</v>
      </c>
      <c r="AB1157" s="17">
        <v>0.17774085168760309</v>
      </c>
      <c r="AC1157" s="17">
        <v>0.18317201443318351</v>
      </c>
      <c r="AD1157" s="17">
        <v>0.13354817994269491</v>
      </c>
      <c r="AE1157" s="17">
        <v>0.1623271350294358</v>
      </c>
      <c r="AF1157" s="17">
        <v>0.12253522685420321</v>
      </c>
      <c r="AG1157" s="17">
        <v>0.26898869225521738</v>
      </c>
      <c r="AH1157" s="17">
        <v>0.24719509907067319</v>
      </c>
      <c r="AI1157" s="17">
        <v>0.1539901748548326</v>
      </c>
    </row>
    <row r="1158" spans="2:35" ht="16" x14ac:dyDescent="0.2">
      <c r="B1158" s="16" t="s">
        <v>231</v>
      </c>
      <c r="C1158" s="17">
        <v>0.13392272132451399</v>
      </c>
      <c r="D1158" s="17">
        <v>0.1112983245139781</v>
      </c>
      <c r="E1158" s="17">
        <v>0.1079308741783046</v>
      </c>
      <c r="F1158" s="17">
        <v>0.13899094704193901</v>
      </c>
      <c r="G1158" s="17">
        <v>0.14034678267411721</v>
      </c>
      <c r="H1158" s="17">
        <v>0.135781991538791</v>
      </c>
      <c r="I1158" s="17">
        <v>0.1593856216229125</v>
      </c>
      <c r="K1158" s="17">
        <v>0.117719991073787</v>
      </c>
      <c r="L1158" s="17">
        <v>0.1505481052280559</v>
      </c>
      <c r="N1158" s="17">
        <v>0.23094535637814301</v>
      </c>
      <c r="O1158" s="17">
        <v>0.16016406367671021</v>
      </c>
      <c r="P1158" s="17">
        <v>0.14700914728904099</v>
      </c>
      <c r="Q1158" s="17">
        <v>0.13541834669389391</v>
      </c>
      <c r="R1158" s="17">
        <v>0.12915148842059651</v>
      </c>
      <c r="S1158" s="17">
        <v>0.16018026190422091</v>
      </c>
      <c r="T1158" s="17">
        <v>0.15329018370563749</v>
      </c>
      <c r="U1158" s="17">
        <v>0.1060902453135458</v>
      </c>
      <c r="V1158" s="17">
        <v>0.11556750732951759</v>
      </c>
      <c r="W1158" s="17">
        <v>8.817293231673301E-2</v>
      </c>
      <c r="X1158" s="17">
        <v>0.13678272790347329</v>
      </c>
      <c r="Y1158" s="17">
        <v>0.1082516333825853</v>
      </c>
      <c r="AA1158" s="17">
        <v>0.14715050896290099</v>
      </c>
      <c r="AB1158" s="17">
        <v>0.10155769027131011</v>
      </c>
      <c r="AC1158" s="17">
        <v>0.1189628717918617</v>
      </c>
      <c r="AD1158" s="17">
        <v>0.17450282335701539</v>
      </c>
      <c r="AE1158" s="17">
        <v>0.13267904114040521</v>
      </c>
      <c r="AF1158" s="17">
        <v>0.14097140086891269</v>
      </c>
      <c r="AG1158" s="17">
        <v>0.1128993123990623</v>
      </c>
      <c r="AH1158" s="17">
        <v>0.1432959197287558</v>
      </c>
      <c r="AI1158" s="17">
        <v>0.160768497389465</v>
      </c>
    </row>
    <row r="1159" spans="2:35" ht="16" x14ac:dyDescent="0.2">
      <c r="B1159" s="16" t="s">
        <v>232</v>
      </c>
      <c r="C1159" s="17">
        <v>4.3021385008888517E-2</v>
      </c>
      <c r="D1159" s="17">
        <v>2.973375765875259E-2</v>
      </c>
      <c r="E1159" s="17">
        <v>2.62812148867946E-2</v>
      </c>
      <c r="F1159" s="17">
        <v>4.4010750613172403E-2</v>
      </c>
      <c r="G1159" s="17">
        <v>4.3140503298394223E-2</v>
      </c>
      <c r="H1159" s="17">
        <v>3.5400981803135848E-2</v>
      </c>
      <c r="I1159" s="17">
        <v>6.9578798643994341E-2</v>
      </c>
      <c r="K1159" s="17">
        <v>3.6990947235223448E-2</v>
      </c>
      <c r="L1159" s="17">
        <v>4.833552830871176E-2</v>
      </c>
      <c r="N1159" s="17">
        <v>1.8050399723724121E-2</v>
      </c>
      <c r="O1159" s="17">
        <v>9.4999919906620767E-2</v>
      </c>
      <c r="P1159" s="17">
        <v>3.163983551954818E-2</v>
      </c>
      <c r="Q1159" s="17">
        <v>2.6513615215998241E-2</v>
      </c>
      <c r="R1159" s="17">
        <v>5.8034303086162288E-2</v>
      </c>
      <c r="S1159" s="17">
        <v>2.997449456347779E-2</v>
      </c>
      <c r="T1159" s="17">
        <v>6.1406607588780922E-2</v>
      </c>
      <c r="U1159" s="17">
        <v>3.6392491975382482E-2</v>
      </c>
      <c r="V1159" s="17">
        <v>1.7941648326069669E-2</v>
      </c>
      <c r="W1159" s="17">
        <v>6.1586820428969229E-2</v>
      </c>
      <c r="X1159" s="17">
        <v>6.6047410366083109E-2</v>
      </c>
      <c r="Y1159" s="17">
        <v>4.1629470559851341E-2</v>
      </c>
      <c r="AA1159" s="17">
        <v>5.3131090652433537E-2</v>
      </c>
      <c r="AB1159" s="17">
        <v>1.508870128289648E-2</v>
      </c>
      <c r="AC1159" s="17">
        <v>3.6501334042119332E-2</v>
      </c>
      <c r="AD1159" s="17">
        <v>4.6726256417988277E-2</v>
      </c>
      <c r="AE1159" s="17">
        <v>4.8784501760917427E-2</v>
      </c>
      <c r="AF1159" s="17">
        <v>1.685174552900719E-2</v>
      </c>
      <c r="AG1159" s="17">
        <v>4.2882073812493322E-2</v>
      </c>
      <c r="AH1159" s="17">
        <v>4.8876031368483827E-2</v>
      </c>
      <c r="AI1159" s="17">
        <v>0.10331560882069531</v>
      </c>
    </row>
    <row r="1160" spans="2:35" ht="16" x14ac:dyDescent="0.2">
      <c r="B1160" s="16" t="s">
        <v>233</v>
      </c>
      <c r="C1160" s="17">
        <v>6.4898823699673244E-2</v>
      </c>
      <c r="D1160" s="17">
        <v>2.0727665061848512E-2</v>
      </c>
      <c r="E1160" s="17">
        <v>3.2430985872666573E-2</v>
      </c>
      <c r="F1160" s="17">
        <v>5.5436220831182569E-2</v>
      </c>
      <c r="G1160" s="17">
        <v>5.4276632774053722E-2</v>
      </c>
      <c r="H1160" s="17">
        <v>0.1238540383384642</v>
      </c>
      <c r="I1160" s="17">
        <v>9.7376406262767001E-2</v>
      </c>
      <c r="K1160" s="17">
        <v>4.3509782043931418E-2</v>
      </c>
      <c r="L1160" s="17">
        <v>8.6185680405190424E-2</v>
      </c>
      <c r="N1160" s="17">
        <v>7.2719668557780726E-2</v>
      </c>
      <c r="O1160" s="17">
        <v>6.2399340851116127E-2</v>
      </c>
      <c r="P1160" s="17">
        <v>0.13494878473128821</v>
      </c>
      <c r="Q1160" s="17">
        <v>5.3641017522000928E-2</v>
      </c>
      <c r="R1160" s="17">
        <v>6.4966442452121964E-2</v>
      </c>
      <c r="S1160" s="17">
        <v>7.4144579763599144E-2</v>
      </c>
      <c r="T1160" s="17">
        <v>5.0736155126135912E-2</v>
      </c>
      <c r="U1160" s="17">
        <v>5.5032082417701841E-2</v>
      </c>
      <c r="V1160" s="17">
        <v>3.4193648285821381E-2</v>
      </c>
      <c r="W1160" s="17">
        <v>7.3156378989797724E-2</v>
      </c>
      <c r="X1160" s="17">
        <v>8.3486098595584479E-2</v>
      </c>
      <c r="Y1160" s="17">
        <v>5.6121071239137732E-2</v>
      </c>
      <c r="AA1160" s="17">
        <v>6.2430273955203418E-2</v>
      </c>
      <c r="AB1160" s="17">
        <v>5.026583366503256E-2</v>
      </c>
      <c r="AC1160" s="17">
        <v>5.6999181053419772E-2</v>
      </c>
      <c r="AD1160" s="17">
        <v>4.0902634774420063E-2</v>
      </c>
      <c r="AE1160" s="17">
        <v>8.8040379601703744E-2</v>
      </c>
      <c r="AF1160" s="17">
        <v>0.1173470183434745</v>
      </c>
      <c r="AG1160" s="17">
        <v>7.9376854611033568E-2</v>
      </c>
      <c r="AH1160" s="17">
        <v>6.5097601189641349E-2</v>
      </c>
      <c r="AI1160" s="17">
        <v>3.5567020260014022E-2</v>
      </c>
    </row>
    <row r="1161" spans="2:35" ht="16" x14ac:dyDescent="0.2">
      <c r="B1161" s="16" t="s">
        <v>128</v>
      </c>
      <c r="C1161" s="17">
        <v>1.618283594766836E-2</v>
      </c>
      <c r="D1161" s="17">
        <v>1.895907817429943E-2</v>
      </c>
      <c r="E1161" s="17">
        <v>1.20444705397992E-2</v>
      </c>
      <c r="F1161" s="17">
        <v>2.98259755262845E-2</v>
      </c>
      <c r="G1161" s="17">
        <v>3.7034339979549842E-3</v>
      </c>
      <c r="H1161" s="17">
        <v>1.4064286565370889E-2</v>
      </c>
      <c r="I1161" s="17">
        <v>1.8218272905195339E-2</v>
      </c>
      <c r="K1161" s="17">
        <v>1.258568690166725E-2</v>
      </c>
      <c r="L1161" s="17">
        <v>1.979388148108863E-2</v>
      </c>
      <c r="N1161" s="17">
        <v>6.0580084008072287E-3</v>
      </c>
      <c r="O1161" s="17">
        <v>1.715861305976225E-2</v>
      </c>
      <c r="P1161" s="17">
        <v>1.87761680619048E-2</v>
      </c>
      <c r="Q1161" s="17">
        <v>3.4319036666720593E-2</v>
      </c>
      <c r="R1161" s="17">
        <v>1.409582439980149E-2</v>
      </c>
      <c r="S1161" s="17">
        <v>1.7846764072372279E-2</v>
      </c>
      <c r="T1161" s="17">
        <v>1.3225257165984911E-2</v>
      </c>
      <c r="U1161" s="17">
        <v>2.9356056090441531E-2</v>
      </c>
      <c r="V1161" s="17">
        <v>1.7766649595742891E-2</v>
      </c>
      <c r="W1161" s="17">
        <v>1.505903119059016E-2</v>
      </c>
      <c r="X1161" s="17">
        <v>1.3210890219797621E-2</v>
      </c>
      <c r="Y1161" s="17">
        <v>8.4601203906258509E-3</v>
      </c>
      <c r="AA1161" s="17">
        <v>4.8537641079114818E-3</v>
      </c>
      <c r="AB1161" s="17">
        <v>1.2605485070367651E-2</v>
      </c>
      <c r="AC1161" s="17">
        <v>7.7925407639915191E-3</v>
      </c>
      <c r="AD1161" s="17">
        <v>8.069740354144192E-3</v>
      </c>
      <c r="AE1161" s="17">
        <v>1.253764031516323E-2</v>
      </c>
      <c r="AF1161" s="17">
        <v>0</v>
      </c>
      <c r="AG1161" s="17">
        <v>6.2383400296909773E-2</v>
      </c>
      <c r="AH1161" s="17">
        <v>4.3491200788812391E-2</v>
      </c>
      <c r="AI1161" s="17">
        <v>8.6813578082960453E-3</v>
      </c>
    </row>
    <row r="1163" spans="2:35" ht="80" x14ac:dyDescent="0.2">
      <c r="B1163" s="14" t="s">
        <v>365</v>
      </c>
    </row>
    <row r="1164" spans="2:35" ht="16" x14ac:dyDescent="0.2">
      <c r="B1164" s="15" t="s">
        <v>16</v>
      </c>
    </row>
    <row r="1165" spans="2:35" ht="16" x14ac:dyDescent="0.2">
      <c r="B1165" s="16" t="s">
        <v>179</v>
      </c>
      <c r="C1165" s="17">
        <v>0.43194628804148077</v>
      </c>
      <c r="D1165" s="17">
        <v>0.39197173476777758</v>
      </c>
      <c r="E1165" s="17">
        <v>0.35377245308671362</v>
      </c>
      <c r="F1165" s="17">
        <v>0.36303958752746412</v>
      </c>
      <c r="G1165" s="17">
        <v>0.36004934470218641</v>
      </c>
      <c r="H1165" s="17">
        <v>0.58716482167453476</v>
      </c>
      <c r="I1165" s="17">
        <v>0.53242405185209629</v>
      </c>
      <c r="K1165" s="17">
        <v>0.40547631972434373</v>
      </c>
      <c r="L1165" s="17">
        <v>0.45536234699903738</v>
      </c>
      <c r="N1165" s="17">
        <v>0.50767856184789284</v>
      </c>
      <c r="O1165" s="17">
        <v>0.35906461965458691</v>
      </c>
      <c r="P1165" s="17">
        <v>0.47596918377972269</v>
      </c>
      <c r="Q1165" s="17">
        <v>0.34732820876908149</v>
      </c>
      <c r="R1165" s="17">
        <v>0.44974424177304573</v>
      </c>
      <c r="S1165" s="17">
        <v>0.40310290609754229</v>
      </c>
      <c r="T1165" s="17">
        <v>0.39157055669283142</v>
      </c>
      <c r="U1165" s="17">
        <v>0.39722023013653268</v>
      </c>
      <c r="V1165" s="17">
        <v>0.35931339800447049</v>
      </c>
      <c r="W1165" s="17">
        <v>0.45570030066438361</v>
      </c>
      <c r="X1165" s="17">
        <v>0.49698718074038711</v>
      </c>
      <c r="Y1165" s="17">
        <v>0.48460548173706142</v>
      </c>
      <c r="AA1165" s="17">
        <v>0.4437229552130692</v>
      </c>
      <c r="AB1165" s="17">
        <v>0.37995344854489599</v>
      </c>
      <c r="AC1165" s="17">
        <v>0.43507461604361308</v>
      </c>
      <c r="AD1165" s="17">
        <v>0.42735844715777832</v>
      </c>
      <c r="AE1165" s="17">
        <v>0.49850359979401898</v>
      </c>
      <c r="AF1165" s="17">
        <v>0.56865604368806677</v>
      </c>
      <c r="AG1165" s="17">
        <v>0.35379007211460001</v>
      </c>
      <c r="AH1165" s="17">
        <v>0.41486175272678738</v>
      </c>
      <c r="AI1165" s="17">
        <v>0.3474444544072276</v>
      </c>
    </row>
    <row r="1166" spans="2:35" ht="16" x14ac:dyDescent="0.2">
      <c r="B1166" s="16" t="s">
        <v>180</v>
      </c>
      <c r="C1166" s="17">
        <v>0.38012498714660742</v>
      </c>
      <c r="D1166" s="17">
        <v>0.37054310824466241</v>
      </c>
      <c r="E1166" s="17">
        <v>0.39896649947524537</v>
      </c>
      <c r="F1166" s="17">
        <v>0.38447161042162947</v>
      </c>
      <c r="G1166" s="17">
        <v>0.45955818840602058</v>
      </c>
      <c r="H1166" s="17">
        <v>0.31471560951083122</v>
      </c>
      <c r="I1166" s="17">
        <v>0.34671174823441492</v>
      </c>
      <c r="K1166" s="17">
        <v>0.41558905702844312</v>
      </c>
      <c r="L1166" s="17">
        <v>0.34770781498444597</v>
      </c>
      <c r="N1166" s="17">
        <v>0.350846333787183</v>
      </c>
      <c r="O1166" s="17">
        <v>0.43489677840591379</v>
      </c>
      <c r="P1166" s="17">
        <v>0.34442189165497039</v>
      </c>
      <c r="Q1166" s="17">
        <v>0.40416905409253501</v>
      </c>
      <c r="R1166" s="17">
        <v>0.37286930499391407</v>
      </c>
      <c r="S1166" s="17">
        <v>0.4002737865540576</v>
      </c>
      <c r="T1166" s="17">
        <v>0.39759692871649738</v>
      </c>
      <c r="U1166" s="17">
        <v>0.36353406848574898</v>
      </c>
      <c r="V1166" s="17">
        <v>0.41404196553946188</v>
      </c>
      <c r="W1166" s="17">
        <v>0.36822861235517129</v>
      </c>
      <c r="X1166" s="17">
        <v>0.3520687879084885</v>
      </c>
      <c r="Y1166" s="17">
        <v>0.38360845489502471</v>
      </c>
      <c r="AA1166" s="17">
        <v>0.39858388400443762</v>
      </c>
      <c r="AB1166" s="17">
        <v>0.42663997189903291</v>
      </c>
      <c r="AC1166" s="17">
        <v>0.4327498685443612</v>
      </c>
      <c r="AD1166" s="17">
        <v>0.39608443425316398</v>
      </c>
      <c r="AE1166" s="17">
        <v>0.35911517912157359</v>
      </c>
      <c r="AF1166" s="17">
        <v>0.31037245490046578</v>
      </c>
      <c r="AG1166" s="17">
        <v>0.30242698878829483</v>
      </c>
      <c r="AH1166" s="17">
        <v>0.29417202982924379</v>
      </c>
      <c r="AI1166" s="17">
        <v>0.43310534896900171</v>
      </c>
    </row>
    <row r="1167" spans="2:35" ht="16" x14ac:dyDescent="0.2">
      <c r="B1167" s="16" t="s">
        <v>181</v>
      </c>
      <c r="C1167" s="17">
        <v>0.11970525053534981</v>
      </c>
      <c r="D1167" s="17">
        <v>0.13381450573479081</v>
      </c>
      <c r="E1167" s="17">
        <v>0.1743310026694633</v>
      </c>
      <c r="F1167" s="17">
        <v>0.15124452285308251</v>
      </c>
      <c r="G1167" s="17">
        <v>0.1305785744468495</v>
      </c>
      <c r="H1167" s="17">
        <v>5.9536430128024127E-2</v>
      </c>
      <c r="I1167" s="17">
        <v>7.188818061863389E-2</v>
      </c>
      <c r="K1167" s="17">
        <v>0.1240886644498051</v>
      </c>
      <c r="L1167" s="17">
        <v>0.1161274723033109</v>
      </c>
      <c r="N1167" s="17">
        <v>8.6247052341372366E-2</v>
      </c>
      <c r="O1167" s="17">
        <v>0.14322116223077269</v>
      </c>
      <c r="P1167" s="17">
        <v>0.1094376381013689</v>
      </c>
      <c r="Q1167" s="17">
        <v>0.1660564008136084</v>
      </c>
      <c r="R1167" s="17">
        <v>0.1109731399805839</v>
      </c>
      <c r="S1167" s="17">
        <v>0.1053102974946281</v>
      </c>
      <c r="T1167" s="17">
        <v>0.14221677101046271</v>
      </c>
      <c r="U1167" s="17">
        <v>0.17039350635769121</v>
      </c>
      <c r="V1167" s="17">
        <v>0.1470976308015636</v>
      </c>
      <c r="W1167" s="17">
        <v>0.1091757089544337</v>
      </c>
      <c r="X1167" s="17">
        <v>7.9901423107307079E-2</v>
      </c>
      <c r="Y1167" s="17">
        <v>9.349867781693022E-2</v>
      </c>
      <c r="AA1167" s="17">
        <v>0.1025681570018428</v>
      </c>
      <c r="AB1167" s="17">
        <v>0.11757823811600381</v>
      </c>
      <c r="AC1167" s="17">
        <v>0.10191555071209731</v>
      </c>
      <c r="AD1167" s="17">
        <v>0.116936484006126</v>
      </c>
      <c r="AE1167" s="17">
        <v>0.10362445429852481</v>
      </c>
      <c r="AF1167" s="17">
        <v>8.7321708525197189E-2</v>
      </c>
      <c r="AG1167" s="17">
        <v>0.2056037049302922</v>
      </c>
      <c r="AH1167" s="17">
        <v>0.13136783615150929</v>
      </c>
      <c r="AI1167" s="17">
        <v>0.16105024121245851</v>
      </c>
    </row>
    <row r="1168" spans="2:35" ht="16" x14ac:dyDescent="0.2">
      <c r="B1168" s="16" t="s">
        <v>182</v>
      </c>
      <c r="C1168" s="17">
        <v>3.107295833927988E-2</v>
      </c>
      <c r="D1168" s="17">
        <v>7.8142428195862756E-2</v>
      </c>
      <c r="E1168" s="17">
        <v>3.7568050347717152E-2</v>
      </c>
      <c r="F1168" s="17">
        <v>3.2766365888701188E-2</v>
      </c>
      <c r="G1168" s="17">
        <v>1.7709410018765009E-2</v>
      </c>
      <c r="H1168" s="17">
        <v>3.1828377658720702E-3</v>
      </c>
      <c r="I1168" s="17">
        <v>2.2791869702161679E-2</v>
      </c>
      <c r="K1168" s="17">
        <v>2.6242264595097011E-2</v>
      </c>
      <c r="L1168" s="17">
        <v>3.5977421209409777E-2</v>
      </c>
      <c r="N1168" s="17">
        <v>2.36900616840049E-2</v>
      </c>
      <c r="O1168" s="17">
        <v>3.021400677272745E-2</v>
      </c>
      <c r="P1168" s="17">
        <v>2.156535504494627E-2</v>
      </c>
      <c r="Q1168" s="17">
        <v>4.812729965805472E-2</v>
      </c>
      <c r="R1168" s="17">
        <v>2.1602639274294011E-2</v>
      </c>
      <c r="S1168" s="17">
        <v>5.5016173727625281E-2</v>
      </c>
      <c r="T1168" s="17">
        <v>4.8057716135879128E-2</v>
      </c>
      <c r="U1168" s="17">
        <v>2.9619982808526839E-2</v>
      </c>
      <c r="V1168" s="17">
        <v>2.953865904332308E-2</v>
      </c>
      <c r="W1168" s="17">
        <v>3.3149132749149053E-2</v>
      </c>
      <c r="X1168" s="17">
        <v>2.652376738041019E-2</v>
      </c>
      <c r="Y1168" s="17">
        <v>1.8537843291300239E-2</v>
      </c>
      <c r="AA1168" s="17">
        <v>3.9995939922302069E-2</v>
      </c>
      <c r="AB1168" s="17">
        <v>3.2807889444517853E-2</v>
      </c>
      <c r="AC1168" s="17">
        <v>1.579313114976964E-2</v>
      </c>
      <c r="AD1168" s="17">
        <v>2.7414830670065119E-2</v>
      </c>
      <c r="AE1168" s="17">
        <v>1.674097214106848E-2</v>
      </c>
      <c r="AF1168" s="17">
        <v>3.3649792886270458E-2</v>
      </c>
      <c r="AG1168" s="17">
        <v>4.253087504947467E-2</v>
      </c>
      <c r="AH1168" s="17">
        <v>4.9950554532465927E-2</v>
      </c>
      <c r="AI1168" s="17">
        <v>4.9666675343544742E-2</v>
      </c>
    </row>
    <row r="1169" spans="2:35" ht="16" x14ac:dyDescent="0.2">
      <c r="B1169" s="16" t="s">
        <v>183</v>
      </c>
      <c r="C1169" s="17">
        <v>1.432430909678485E-2</v>
      </c>
      <c r="D1169" s="17">
        <v>6.5327238866781162E-3</v>
      </c>
      <c r="E1169" s="17">
        <v>2.0601256183207239E-2</v>
      </c>
      <c r="F1169" s="17">
        <v>2.9822294576103359E-2</v>
      </c>
      <c r="G1169" s="17">
        <v>1.403832913875872E-2</v>
      </c>
      <c r="H1169" s="17">
        <v>1.02270845372185E-2</v>
      </c>
      <c r="I1169" s="17">
        <v>4.8066435538806646E-3</v>
      </c>
      <c r="K1169" s="17">
        <v>1.3966104811787519E-2</v>
      </c>
      <c r="L1169" s="17">
        <v>1.3861156943641239E-2</v>
      </c>
      <c r="N1169" s="17">
        <v>5.9853088831511624E-3</v>
      </c>
      <c r="O1169" s="17">
        <v>1.544481987623704E-2</v>
      </c>
      <c r="P1169" s="17">
        <v>2.007999770787244E-2</v>
      </c>
      <c r="Q1169" s="17">
        <v>0</v>
      </c>
      <c r="R1169" s="17">
        <v>2.1064567867404689E-2</v>
      </c>
      <c r="S1169" s="17">
        <v>1.231360124761144E-2</v>
      </c>
      <c r="T1169" s="17">
        <v>2.0558027444329441E-2</v>
      </c>
      <c r="U1169" s="17">
        <v>1.5907685416034038E-2</v>
      </c>
      <c r="V1169" s="17">
        <v>1.7972306714269089E-2</v>
      </c>
      <c r="W1169" s="17">
        <v>1.1427840528433229E-2</v>
      </c>
      <c r="X1169" s="17">
        <v>6.0453976805356973E-3</v>
      </c>
      <c r="Y1169" s="17">
        <v>1.8371171588128801E-2</v>
      </c>
      <c r="AA1169" s="17">
        <v>7.3941333352524272E-3</v>
      </c>
      <c r="AB1169" s="17">
        <v>2.28604302233196E-2</v>
      </c>
      <c r="AC1169" s="17">
        <v>0</v>
      </c>
      <c r="AD1169" s="17">
        <v>1.9352275840175549E-2</v>
      </c>
      <c r="AE1169" s="17">
        <v>1.1079175314476849E-2</v>
      </c>
      <c r="AF1169" s="17">
        <v>0</v>
      </c>
      <c r="AG1169" s="17">
        <v>1.9752162851653189E-2</v>
      </c>
      <c r="AH1169" s="17">
        <v>2.4022887719796479E-2</v>
      </c>
      <c r="AI1169" s="17">
        <v>8.733280067767319E-3</v>
      </c>
    </row>
    <row r="1170" spans="2:35" ht="16" x14ac:dyDescent="0.2">
      <c r="B1170" s="16" t="s">
        <v>75</v>
      </c>
      <c r="C1170" s="17">
        <v>2.2826206840497239E-2</v>
      </c>
      <c r="D1170" s="17">
        <v>1.8995499170228351E-2</v>
      </c>
      <c r="E1170" s="17">
        <v>1.47607382376532E-2</v>
      </c>
      <c r="F1170" s="17">
        <v>3.8655618733019467E-2</v>
      </c>
      <c r="G1170" s="17">
        <v>1.8066153287419701E-2</v>
      </c>
      <c r="H1170" s="17">
        <v>2.5173216383519159E-2</v>
      </c>
      <c r="I1170" s="17">
        <v>2.1377506038812499E-2</v>
      </c>
      <c r="K1170" s="17">
        <v>1.4637589390523519E-2</v>
      </c>
      <c r="L1170" s="17">
        <v>3.0963787560154801E-2</v>
      </c>
      <c r="N1170" s="17">
        <v>2.5552681456395571E-2</v>
      </c>
      <c r="O1170" s="17">
        <v>1.715861305976225E-2</v>
      </c>
      <c r="P1170" s="17">
        <v>2.8525933711119299E-2</v>
      </c>
      <c r="Q1170" s="17">
        <v>3.4319036666720593E-2</v>
      </c>
      <c r="R1170" s="17">
        <v>2.3746106110757632E-2</v>
      </c>
      <c r="S1170" s="17">
        <v>2.3983234878535001E-2</v>
      </c>
      <c r="T1170" s="17">
        <v>0</v>
      </c>
      <c r="U1170" s="17">
        <v>2.3324526795466292E-2</v>
      </c>
      <c r="V1170" s="17">
        <v>3.2036039896911631E-2</v>
      </c>
      <c r="W1170" s="17">
        <v>2.2318404748429058E-2</v>
      </c>
      <c r="X1170" s="17">
        <v>3.8473443182871332E-2</v>
      </c>
      <c r="Y1170" s="17">
        <v>1.378370671554623E-3</v>
      </c>
      <c r="AA1170" s="17">
        <v>7.7349305230958358E-3</v>
      </c>
      <c r="AB1170" s="17">
        <v>2.0160021772229801E-2</v>
      </c>
      <c r="AC1170" s="17">
        <v>1.4466833550158679E-2</v>
      </c>
      <c r="AD1170" s="17">
        <v>1.2853528072691141E-2</v>
      </c>
      <c r="AE1170" s="17">
        <v>1.093661933033715E-2</v>
      </c>
      <c r="AF1170" s="17">
        <v>0</v>
      </c>
      <c r="AG1170" s="17">
        <v>7.5896196265685237E-2</v>
      </c>
      <c r="AH1170" s="17">
        <v>8.5624939040196996E-2</v>
      </c>
      <c r="AI1170" s="17">
        <v>0</v>
      </c>
    </row>
    <row r="1172" spans="2:35" ht="80" x14ac:dyDescent="0.2">
      <c r="B1172" s="14" t="s">
        <v>366</v>
      </c>
    </row>
    <row r="1173" spans="2:35" ht="16" x14ac:dyDescent="0.2">
      <c r="B1173" s="15" t="s">
        <v>16</v>
      </c>
    </row>
    <row r="1174" spans="2:35" ht="16" x14ac:dyDescent="0.2">
      <c r="B1174" s="16" t="s">
        <v>179</v>
      </c>
      <c r="C1174" s="17">
        <v>0.49956735911169209</v>
      </c>
      <c r="D1174" s="17">
        <v>0.39647180439581847</v>
      </c>
      <c r="E1174" s="17">
        <v>0.3966353143369048</v>
      </c>
      <c r="F1174" s="17">
        <v>0.45686076644178619</v>
      </c>
      <c r="G1174" s="17">
        <v>0.4924206692403898</v>
      </c>
      <c r="H1174" s="17">
        <v>0.62166707714370417</v>
      </c>
      <c r="I1174" s="17">
        <v>0.61007861667435714</v>
      </c>
      <c r="K1174" s="17">
        <v>0.49696477085914947</v>
      </c>
      <c r="L1174" s="17">
        <v>0.50001158626266007</v>
      </c>
      <c r="N1174" s="17">
        <v>0.57031458583005779</v>
      </c>
      <c r="O1174" s="17">
        <v>0.45938576487895938</v>
      </c>
      <c r="P1174" s="17">
        <v>0.4770030000082775</v>
      </c>
      <c r="Q1174" s="17">
        <v>0.31653898372432832</v>
      </c>
      <c r="R1174" s="17">
        <v>0.52391332499303733</v>
      </c>
      <c r="S1174" s="17">
        <v>0.50019652442874918</v>
      </c>
      <c r="T1174" s="17">
        <v>0.49508257703651237</v>
      </c>
      <c r="U1174" s="17">
        <v>0.45180433151883809</v>
      </c>
      <c r="V1174" s="17">
        <v>0.46177764770448071</v>
      </c>
      <c r="W1174" s="17">
        <v>0.51047298146851872</v>
      </c>
      <c r="X1174" s="17">
        <v>0.54393058132919692</v>
      </c>
      <c r="Y1174" s="17">
        <v>0.56056866453748511</v>
      </c>
      <c r="AA1174" s="17">
        <v>0.56506248095783251</v>
      </c>
      <c r="AB1174" s="17">
        <v>0.45225224501257932</v>
      </c>
      <c r="AC1174" s="17">
        <v>0.49654106306534812</v>
      </c>
      <c r="AD1174" s="17">
        <v>0.50572698498717195</v>
      </c>
      <c r="AE1174" s="17">
        <v>0.5489164838017031</v>
      </c>
      <c r="AF1174" s="17">
        <v>0.60571729359998527</v>
      </c>
      <c r="AG1174" s="17">
        <v>0.35353672311150142</v>
      </c>
      <c r="AH1174" s="17">
        <v>0.46306655456804652</v>
      </c>
      <c r="AI1174" s="17">
        <v>0.4664136695777536</v>
      </c>
    </row>
    <row r="1175" spans="2:35" ht="16" x14ac:dyDescent="0.2">
      <c r="B1175" s="16" t="s">
        <v>180</v>
      </c>
      <c r="C1175" s="17">
        <v>0.35929490530612718</v>
      </c>
      <c r="D1175" s="17">
        <v>0.3682483427234563</v>
      </c>
      <c r="E1175" s="17">
        <v>0.38561334177196271</v>
      </c>
      <c r="F1175" s="17">
        <v>0.38285171603778029</v>
      </c>
      <c r="G1175" s="17">
        <v>0.36878999165770382</v>
      </c>
      <c r="H1175" s="17">
        <v>0.31610826487294241</v>
      </c>
      <c r="I1175" s="17">
        <v>0.33407537511263802</v>
      </c>
      <c r="K1175" s="17">
        <v>0.37408631053474911</v>
      </c>
      <c r="L1175" s="17">
        <v>0.34610561182386862</v>
      </c>
      <c r="N1175" s="17">
        <v>0.35778661632630271</v>
      </c>
      <c r="O1175" s="17">
        <v>0.44698652975178432</v>
      </c>
      <c r="P1175" s="17">
        <v>0.40534512919606991</v>
      </c>
      <c r="Q1175" s="17">
        <v>0.50071818633219167</v>
      </c>
      <c r="R1175" s="17">
        <v>0.33719063928327131</v>
      </c>
      <c r="S1175" s="17">
        <v>0.34997511832949613</v>
      </c>
      <c r="T1175" s="17">
        <v>0.33750056503538362</v>
      </c>
      <c r="U1175" s="17">
        <v>0.37024967705868223</v>
      </c>
      <c r="V1175" s="17">
        <v>0.34905621559536998</v>
      </c>
      <c r="W1175" s="17">
        <v>0.34406026063501688</v>
      </c>
      <c r="X1175" s="17">
        <v>0.34380518175910441</v>
      </c>
      <c r="Y1175" s="17">
        <v>0.33646375406613338</v>
      </c>
      <c r="AA1175" s="17">
        <v>0.38288062074997831</v>
      </c>
      <c r="AB1175" s="17">
        <v>0.4085006365556037</v>
      </c>
      <c r="AC1175" s="17">
        <v>0.40218637102400251</v>
      </c>
      <c r="AD1175" s="17">
        <v>0.34147673248685922</v>
      </c>
      <c r="AE1175" s="17">
        <v>0.34271007128838671</v>
      </c>
      <c r="AF1175" s="17">
        <v>0.32823495020926319</v>
      </c>
      <c r="AG1175" s="17">
        <v>0.31471542254684071</v>
      </c>
      <c r="AH1175" s="17">
        <v>0.29969879128930221</v>
      </c>
      <c r="AI1175" s="17">
        <v>0.35035620434474368</v>
      </c>
    </row>
    <row r="1176" spans="2:35" ht="16" x14ac:dyDescent="0.2">
      <c r="B1176" s="16" t="s">
        <v>181</v>
      </c>
      <c r="C1176" s="17">
        <v>9.6092898715134711E-2</v>
      </c>
      <c r="D1176" s="17">
        <v>0.15486838590737351</v>
      </c>
      <c r="E1176" s="17">
        <v>0.15898930301249661</v>
      </c>
      <c r="F1176" s="17">
        <v>0.11002759920017879</v>
      </c>
      <c r="G1176" s="17">
        <v>9.1719155164688107E-2</v>
      </c>
      <c r="H1176" s="17">
        <v>3.4890493742551432E-2</v>
      </c>
      <c r="I1176" s="17">
        <v>3.9373263011420211E-2</v>
      </c>
      <c r="K1176" s="17">
        <v>9.4184738978359606E-2</v>
      </c>
      <c r="L1176" s="17">
        <v>9.8524705100223722E-2</v>
      </c>
      <c r="N1176" s="17">
        <v>4.1551712940337091E-2</v>
      </c>
      <c r="O1176" s="17">
        <v>4.5327932604643059E-2</v>
      </c>
      <c r="P1176" s="17">
        <v>7.7194750191959427E-2</v>
      </c>
      <c r="Q1176" s="17">
        <v>0.13628187435803191</v>
      </c>
      <c r="R1176" s="17">
        <v>9.4994886395200984E-2</v>
      </c>
      <c r="S1176" s="17">
        <v>0.1025598123590529</v>
      </c>
      <c r="T1176" s="17">
        <v>0.1187988068432789</v>
      </c>
      <c r="U1176" s="17">
        <v>0.1166646027670096</v>
      </c>
      <c r="V1176" s="17">
        <v>0.13596997453001389</v>
      </c>
      <c r="W1176" s="17">
        <v>8.6461307542800708E-2</v>
      </c>
      <c r="X1176" s="17">
        <v>8.7473882514005244E-2</v>
      </c>
      <c r="Y1176" s="17">
        <v>7.6927412935281714E-2</v>
      </c>
      <c r="AA1176" s="17">
        <v>3.7724052366977803E-2</v>
      </c>
      <c r="AB1176" s="17">
        <v>0.10415055013296851</v>
      </c>
      <c r="AC1176" s="17">
        <v>6.7735565631457398E-2</v>
      </c>
      <c r="AD1176" s="17">
        <v>0.10905769493742939</v>
      </c>
      <c r="AE1176" s="17">
        <v>8.5002886252633261E-2</v>
      </c>
      <c r="AF1176" s="17">
        <v>6.6047756190751913E-2</v>
      </c>
      <c r="AG1176" s="17">
        <v>0.20761111271959551</v>
      </c>
      <c r="AH1176" s="17">
        <v>0.123921864517769</v>
      </c>
      <c r="AI1176" s="17">
        <v>9.5663200646318114E-2</v>
      </c>
    </row>
    <row r="1177" spans="2:35" ht="16" x14ac:dyDescent="0.2">
      <c r="B1177" s="16" t="s">
        <v>182</v>
      </c>
      <c r="C1177" s="17">
        <v>1.7316099537466781E-2</v>
      </c>
      <c r="D1177" s="17">
        <v>3.7067168265715753E-2</v>
      </c>
      <c r="E1177" s="17">
        <v>2.6494867854234869E-2</v>
      </c>
      <c r="F1177" s="17">
        <v>8.8593308817122799E-3</v>
      </c>
      <c r="G1177" s="17">
        <v>2.292753711260798E-2</v>
      </c>
      <c r="H1177" s="17">
        <v>3.1828377658720702E-3</v>
      </c>
      <c r="I1177" s="17">
        <v>8.5302087284818556E-3</v>
      </c>
      <c r="K1177" s="17">
        <v>1.440079544519488E-2</v>
      </c>
      <c r="L1177" s="17">
        <v>2.026744920942207E-2</v>
      </c>
      <c r="N1177" s="17">
        <v>1.2231499661419429E-2</v>
      </c>
      <c r="O1177" s="17">
        <v>3.114115970485111E-2</v>
      </c>
      <c r="P1177" s="17">
        <v>0</v>
      </c>
      <c r="Q1177" s="17">
        <v>0</v>
      </c>
      <c r="R1177" s="17">
        <v>2.1918068908410578E-2</v>
      </c>
      <c r="S1177" s="17">
        <v>2.4224529917952001E-2</v>
      </c>
      <c r="T1177" s="17">
        <v>2.8548434703469759E-2</v>
      </c>
      <c r="U1177" s="17">
        <v>2.210823051107395E-2</v>
      </c>
      <c r="V1177" s="17">
        <v>1.4445190872648979E-2</v>
      </c>
      <c r="W1177" s="17">
        <v>2.545039313258193E-2</v>
      </c>
      <c r="X1177" s="17">
        <v>5.9402816240169331E-3</v>
      </c>
      <c r="Y1177" s="17">
        <v>1.2587543843783289E-2</v>
      </c>
      <c r="AA1177" s="17">
        <v>7.1221088044736338E-3</v>
      </c>
      <c r="AB1177" s="17">
        <v>1.46473060655378E-2</v>
      </c>
      <c r="AC1177" s="17">
        <v>1.9070166729033378E-2</v>
      </c>
      <c r="AD1177" s="17">
        <v>2.04822691180447E-2</v>
      </c>
      <c r="AE1177" s="17">
        <v>1.2706830660258539E-2</v>
      </c>
      <c r="AF1177" s="17">
        <v>0</v>
      </c>
      <c r="AG1177" s="17">
        <v>2.8595377498577729E-2</v>
      </c>
      <c r="AH1177" s="17">
        <v>1.7306073876138819E-2</v>
      </c>
      <c r="AI1177" s="17">
        <v>5.9958619108121683E-2</v>
      </c>
    </row>
    <row r="1178" spans="2:35" ht="16" x14ac:dyDescent="0.2">
      <c r="B1178" s="16" t="s">
        <v>183</v>
      </c>
      <c r="C1178" s="17">
        <v>7.2503056766093817E-3</v>
      </c>
      <c r="D1178" s="17">
        <v>1.390844603752955E-2</v>
      </c>
      <c r="E1178" s="17">
        <v>1.44580835410488E-2</v>
      </c>
      <c r="F1178" s="17">
        <v>2.9104313486743279E-3</v>
      </c>
      <c r="G1178" s="17">
        <v>8.3832952887226697E-3</v>
      </c>
      <c r="H1178" s="17">
        <v>6.6449948109659172E-3</v>
      </c>
      <c r="I1178" s="17">
        <v>0</v>
      </c>
      <c r="K1178" s="17">
        <v>7.7137288270668469E-3</v>
      </c>
      <c r="L1178" s="17">
        <v>6.8401669615435314E-3</v>
      </c>
      <c r="N1178" s="17">
        <v>0</v>
      </c>
      <c r="O1178" s="17">
        <v>0</v>
      </c>
      <c r="P1178" s="17">
        <v>1.1931186892573969E-2</v>
      </c>
      <c r="Q1178" s="17">
        <v>1.21419189187278E-2</v>
      </c>
      <c r="R1178" s="17">
        <v>1.25005939378288E-2</v>
      </c>
      <c r="S1178" s="17">
        <v>0</v>
      </c>
      <c r="T1178" s="17">
        <v>2.006961638135539E-2</v>
      </c>
      <c r="U1178" s="17">
        <v>5.3214417021830232E-3</v>
      </c>
      <c r="V1178" s="17">
        <v>6.7532039933964729E-3</v>
      </c>
      <c r="W1178" s="17">
        <v>1.0939715120684399E-2</v>
      </c>
      <c r="X1178" s="17">
        <v>0</v>
      </c>
      <c r="Y1178" s="17">
        <v>5.9885045776591648E-3</v>
      </c>
      <c r="AA1178" s="17">
        <v>0</v>
      </c>
      <c r="AB1178" s="17">
        <v>0</v>
      </c>
      <c r="AC1178" s="17">
        <v>0</v>
      </c>
      <c r="AD1178" s="17">
        <v>8.0997582869198198E-3</v>
      </c>
      <c r="AE1178" s="17">
        <v>6.3162516963900127E-3</v>
      </c>
      <c r="AF1178" s="17">
        <v>0</v>
      </c>
      <c r="AG1178" s="17">
        <v>2.6411505441253379E-2</v>
      </c>
      <c r="AH1178" s="17">
        <v>1.7190375794766979E-2</v>
      </c>
      <c r="AI1178" s="17">
        <v>2.7608306323062728E-2</v>
      </c>
    </row>
    <row r="1179" spans="2:35" ht="16" x14ac:dyDescent="0.2">
      <c r="B1179" s="16" t="s">
        <v>75</v>
      </c>
      <c r="C1179" s="17">
        <v>2.0478431652969659E-2</v>
      </c>
      <c r="D1179" s="17">
        <v>2.9435852670106372E-2</v>
      </c>
      <c r="E1179" s="17">
        <v>1.7809089483352209E-2</v>
      </c>
      <c r="F1179" s="17">
        <v>3.8490156089868117E-2</v>
      </c>
      <c r="G1179" s="17">
        <v>1.5759351535887759E-2</v>
      </c>
      <c r="H1179" s="17">
        <v>1.7506331663964099E-2</v>
      </c>
      <c r="I1179" s="17">
        <v>7.9425364731028694E-3</v>
      </c>
      <c r="K1179" s="17">
        <v>1.2649655355480009E-2</v>
      </c>
      <c r="L1179" s="17">
        <v>2.8250480642282132E-2</v>
      </c>
      <c r="N1179" s="17">
        <v>1.8115585241882771E-2</v>
      </c>
      <c r="O1179" s="17">
        <v>1.715861305976225E-2</v>
      </c>
      <c r="P1179" s="17">
        <v>2.8525933711119299E-2</v>
      </c>
      <c r="Q1179" s="17">
        <v>3.4319036666720593E-2</v>
      </c>
      <c r="R1179" s="17">
        <v>9.4824864822510967E-3</v>
      </c>
      <c r="S1179" s="17">
        <v>2.3044014964749639E-2</v>
      </c>
      <c r="T1179" s="17">
        <v>0</v>
      </c>
      <c r="U1179" s="17">
        <v>3.3851716442213152E-2</v>
      </c>
      <c r="V1179" s="17">
        <v>3.1997767304089673E-2</v>
      </c>
      <c r="W1179" s="17">
        <v>2.261534210039744E-2</v>
      </c>
      <c r="X1179" s="17">
        <v>1.8850072773676289E-2</v>
      </c>
      <c r="Y1179" s="17">
        <v>7.4641200396572613E-3</v>
      </c>
      <c r="AA1179" s="17">
        <v>7.2107371207375467E-3</v>
      </c>
      <c r="AB1179" s="17">
        <v>2.04492622333107E-2</v>
      </c>
      <c r="AC1179" s="17">
        <v>1.4466833550158679E-2</v>
      </c>
      <c r="AD1179" s="17">
        <v>1.5156560183575181E-2</v>
      </c>
      <c r="AE1179" s="17">
        <v>4.3474763006282474E-3</v>
      </c>
      <c r="AF1179" s="17">
        <v>0</v>
      </c>
      <c r="AG1179" s="17">
        <v>6.9129858682231454E-2</v>
      </c>
      <c r="AH1179" s="17">
        <v>7.881633995397655E-2</v>
      </c>
      <c r="AI1179" s="17">
        <v>0</v>
      </c>
    </row>
    <row r="1181" spans="2:35" ht="112" x14ac:dyDescent="0.2">
      <c r="B1181" s="14" t="s">
        <v>367</v>
      </c>
    </row>
    <row r="1182" spans="2:35" ht="16" x14ac:dyDescent="0.2">
      <c r="B1182" s="15" t="s">
        <v>16</v>
      </c>
    </row>
    <row r="1183" spans="2:35" ht="16" x14ac:dyDescent="0.2">
      <c r="B1183" s="16" t="s">
        <v>368</v>
      </c>
      <c r="C1183" s="17">
        <v>0.5991572796126734</v>
      </c>
      <c r="D1183" s="17">
        <v>0.43582357514487602</v>
      </c>
      <c r="E1183" s="17">
        <v>0.43874830078829691</v>
      </c>
      <c r="F1183" s="17">
        <v>0.55779967410104103</v>
      </c>
      <c r="G1183" s="17">
        <v>0.59794882375075542</v>
      </c>
      <c r="H1183" s="17">
        <v>0.77206367162846457</v>
      </c>
      <c r="I1183" s="17">
        <v>0.75625125963868145</v>
      </c>
      <c r="K1183" s="17">
        <v>0.60343473943679427</v>
      </c>
      <c r="L1183" s="17">
        <v>0.59518647948129799</v>
      </c>
      <c r="N1183" s="17">
        <v>0.66745550477307269</v>
      </c>
      <c r="O1183" s="17">
        <v>0.64504834694798574</v>
      </c>
      <c r="P1183" s="17">
        <v>0.59621573519680071</v>
      </c>
      <c r="Q1183" s="17">
        <v>0.48824443216822122</v>
      </c>
      <c r="R1183" s="17">
        <v>0.61336344496114303</v>
      </c>
      <c r="S1183" s="17">
        <v>0.57821410589081168</v>
      </c>
      <c r="T1183" s="17">
        <v>0.56071157482776235</v>
      </c>
      <c r="U1183" s="17">
        <v>0.54868698888241352</v>
      </c>
      <c r="V1183" s="17">
        <v>0.55436156383073476</v>
      </c>
      <c r="W1183" s="17">
        <v>0.61495702730115387</v>
      </c>
      <c r="X1183" s="17">
        <v>0.65202029754167079</v>
      </c>
      <c r="Y1183" s="17">
        <v>0.64807801869738457</v>
      </c>
      <c r="AA1183" s="17">
        <v>0.67143732411695067</v>
      </c>
      <c r="AB1183" s="17">
        <v>0.56477121944404562</v>
      </c>
      <c r="AC1183" s="17">
        <v>0.65874302945862018</v>
      </c>
      <c r="AD1183" s="17">
        <v>0.59785823216488998</v>
      </c>
      <c r="AE1183" s="17">
        <v>0.61846049088578403</v>
      </c>
      <c r="AF1183" s="17">
        <v>0.68996329934722289</v>
      </c>
      <c r="AG1183" s="17">
        <v>0.47314835689027651</v>
      </c>
      <c r="AH1183" s="17">
        <v>0.56757426262681598</v>
      </c>
      <c r="AI1183" s="17">
        <v>0.54092957442942802</v>
      </c>
    </row>
    <row r="1184" spans="2:35" ht="16" x14ac:dyDescent="0.2">
      <c r="B1184" s="16" t="s">
        <v>369</v>
      </c>
      <c r="C1184" s="17">
        <v>0.2459684002852697</v>
      </c>
      <c r="D1184" s="17">
        <v>0.24478948811818541</v>
      </c>
      <c r="E1184" s="17">
        <v>0.33453160724074921</v>
      </c>
      <c r="F1184" s="17">
        <v>0.26110860908113692</v>
      </c>
      <c r="G1184" s="17">
        <v>0.26518776220064139</v>
      </c>
      <c r="H1184" s="17">
        <v>0.1813729714093785</v>
      </c>
      <c r="I1184" s="17">
        <v>0.19022224467277779</v>
      </c>
      <c r="K1184" s="17">
        <v>0.25027246454988739</v>
      </c>
      <c r="L1184" s="17">
        <v>0.24149164860888259</v>
      </c>
      <c r="N1184" s="17">
        <v>0.2124901459059883</v>
      </c>
      <c r="O1184" s="17">
        <v>0.27682436259113691</v>
      </c>
      <c r="P1184" s="17">
        <v>0.23524411494418729</v>
      </c>
      <c r="Q1184" s="17">
        <v>0.25503545008102441</v>
      </c>
      <c r="R1184" s="17">
        <v>0.2285085642973011</v>
      </c>
      <c r="S1184" s="17">
        <v>0.26275352154774112</v>
      </c>
      <c r="T1184" s="17">
        <v>0.27222209441356271</v>
      </c>
      <c r="U1184" s="17">
        <v>0.23190604482896771</v>
      </c>
      <c r="V1184" s="17">
        <v>0.27032615217902872</v>
      </c>
      <c r="W1184" s="17">
        <v>0.24238015764920531</v>
      </c>
      <c r="X1184" s="17">
        <v>0.220837721770897</v>
      </c>
      <c r="Y1184" s="17">
        <v>0.26076122639491378</v>
      </c>
      <c r="AA1184" s="17">
        <v>0.23015985472255801</v>
      </c>
      <c r="AB1184" s="17">
        <v>0.28490665985879238</v>
      </c>
      <c r="AC1184" s="17">
        <v>0.23792063345318021</v>
      </c>
      <c r="AD1184" s="17">
        <v>0.22511792199616329</v>
      </c>
      <c r="AE1184" s="17">
        <v>0.24676287884922241</v>
      </c>
      <c r="AF1184" s="17">
        <v>0.1910340195275104</v>
      </c>
      <c r="AG1184" s="17">
        <v>0.24551688205579481</v>
      </c>
      <c r="AH1184" s="17">
        <v>0.19987771353918621</v>
      </c>
      <c r="AI1184" s="17">
        <v>0.30858217055958631</v>
      </c>
    </row>
    <row r="1185" spans="2:35" ht="16" x14ac:dyDescent="0.2">
      <c r="B1185" s="16" t="s">
        <v>370</v>
      </c>
      <c r="C1185" s="17">
        <v>0.1009031138043317</v>
      </c>
      <c r="D1185" s="17">
        <v>0.2058627254754212</v>
      </c>
      <c r="E1185" s="17">
        <v>0.15557135396801561</v>
      </c>
      <c r="F1185" s="17">
        <v>0.10120745548603539</v>
      </c>
      <c r="G1185" s="17">
        <v>0.1034291866252796</v>
      </c>
      <c r="H1185" s="17">
        <v>2.4963953797063291E-2</v>
      </c>
      <c r="I1185" s="17">
        <v>3.5551377383168062E-2</v>
      </c>
      <c r="K1185" s="17">
        <v>0.10021215914823491</v>
      </c>
      <c r="L1185" s="17">
        <v>0.1021736982828489</v>
      </c>
      <c r="N1185" s="17">
        <v>7.1296430916275952E-2</v>
      </c>
      <c r="O1185" s="17">
        <v>3.0448120234884812E-2</v>
      </c>
      <c r="P1185" s="17">
        <v>8.8749788978297356E-2</v>
      </c>
      <c r="Q1185" s="17">
        <v>0.17331834871776439</v>
      </c>
      <c r="R1185" s="17">
        <v>8.6182888167144769E-2</v>
      </c>
      <c r="S1185" s="17">
        <v>0.11899674238239701</v>
      </c>
      <c r="T1185" s="17">
        <v>9.8384095062734003E-2</v>
      </c>
      <c r="U1185" s="17">
        <v>0.13135351009334931</v>
      </c>
      <c r="V1185" s="17">
        <v>0.12526490200617371</v>
      </c>
      <c r="W1185" s="17">
        <v>9.8109504562977304E-2</v>
      </c>
      <c r="X1185" s="17">
        <v>9.0026191453945872E-2</v>
      </c>
      <c r="Y1185" s="17">
        <v>7.7708130290385244E-2</v>
      </c>
      <c r="AA1185" s="17">
        <v>6.8487804870381586E-2</v>
      </c>
      <c r="AB1185" s="17">
        <v>0.1114741766848768</v>
      </c>
      <c r="AC1185" s="17">
        <v>5.44760648226904E-2</v>
      </c>
      <c r="AD1185" s="17">
        <v>9.9375530774672274E-2</v>
      </c>
      <c r="AE1185" s="17">
        <v>0.1041041930811787</v>
      </c>
      <c r="AF1185" s="17">
        <v>8.3930650586178948E-2</v>
      </c>
      <c r="AG1185" s="17">
        <v>0.15699521067046179</v>
      </c>
      <c r="AH1185" s="17">
        <v>0.124433247630819</v>
      </c>
      <c r="AI1185" s="17">
        <v>9.4102747554835262E-2</v>
      </c>
    </row>
    <row r="1186" spans="2:35" ht="16" x14ac:dyDescent="0.2">
      <c r="B1186" s="16" t="s">
        <v>371</v>
      </c>
      <c r="C1186" s="17">
        <v>2.1238630313982501E-2</v>
      </c>
      <c r="D1186" s="17">
        <v>5.7567038135831299E-2</v>
      </c>
      <c r="E1186" s="17">
        <v>3.234543403748235E-2</v>
      </c>
      <c r="F1186" s="17">
        <v>3.305932295905166E-2</v>
      </c>
      <c r="G1186" s="17">
        <v>9.2112225542387918E-3</v>
      </c>
      <c r="H1186" s="17">
        <v>3.8776365430275312E-3</v>
      </c>
      <c r="I1186" s="17">
        <v>0</v>
      </c>
      <c r="K1186" s="17">
        <v>2.176010373508749E-2</v>
      </c>
      <c r="L1186" s="17">
        <v>2.0001213702117372E-2</v>
      </c>
      <c r="N1186" s="17">
        <v>1.878294816194501E-2</v>
      </c>
      <c r="O1186" s="17">
        <v>0</v>
      </c>
      <c r="P1186" s="17">
        <v>5.1264427169595547E-2</v>
      </c>
      <c r="Q1186" s="17">
        <v>2.471587077537404E-2</v>
      </c>
      <c r="R1186" s="17">
        <v>3.4368655953064112E-2</v>
      </c>
      <c r="S1186" s="17">
        <v>1.1272607306921071E-2</v>
      </c>
      <c r="T1186" s="17">
        <v>4.065951579498573E-2</v>
      </c>
      <c r="U1186" s="17">
        <v>2.770773198188212E-2</v>
      </c>
      <c r="V1186" s="17">
        <v>1.7819704854404692E-2</v>
      </c>
      <c r="W1186" s="17">
        <v>1.8556499672677002E-2</v>
      </c>
      <c r="X1186" s="17">
        <v>6.6111847169435948E-3</v>
      </c>
      <c r="Y1186" s="17">
        <v>5.9885045776591648E-3</v>
      </c>
      <c r="AA1186" s="17">
        <v>1.111919391350919E-2</v>
      </c>
      <c r="AB1186" s="17">
        <v>2.067514378358307E-2</v>
      </c>
      <c r="AC1186" s="17">
        <v>2.741436733947393E-2</v>
      </c>
      <c r="AD1186" s="17">
        <v>4.7902125334748337E-2</v>
      </c>
      <c r="AE1186" s="17">
        <v>1.6090974328881631E-2</v>
      </c>
      <c r="AF1186" s="17">
        <v>1.8087427784673059E-2</v>
      </c>
      <c r="AG1186" s="17">
        <v>2.738570485858418E-2</v>
      </c>
      <c r="AH1186" s="17">
        <v>1.2250537885135689E-2</v>
      </c>
      <c r="AI1186" s="17">
        <v>8.6813578082960453E-3</v>
      </c>
    </row>
    <row r="1187" spans="2:35" ht="16" x14ac:dyDescent="0.2">
      <c r="B1187" s="16" t="s">
        <v>372</v>
      </c>
      <c r="C1187" s="17">
        <v>9.7861262810010948E-3</v>
      </c>
      <c r="D1187" s="17">
        <v>2.327784224445497E-2</v>
      </c>
      <c r="E1187" s="17">
        <v>2.1199137437237579E-2</v>
      </c>
      <c r="F1187" s="17">
        <v>5.6076356026273904E-3</v>
      </c>
      <c r="G1187" s="17">
        <v>1.166560199969798E-2</v>
      </c>
      <c r="H1187" s="17">
        <v>0</v>
      </c>
      <c r="I1187" s="17">
        <v>0</v>
      </c>
      <c r="K1187" s="17">
        <v>8.7463152042916575E-3</v>
      </c>
      <c r="L1187" s="17">
        <v>1.086009144652756E-2</v>
      </c>
      <c r="N1187" s="17">
        <v>6.1463822786796494E-3</v>
      </c>
      <c r="O1187" s="17">
        <v>3.0520557166230439E-2</v>
      </c>
      <c r="P1187" s="17">
        <v>0</v>
      </c>
      <c r="Q1187" s="17">
        <v>1.2224942672167749E-2</v>
      </c>
      <c r="R1187" s="17">
        <v>1.80266393926687E-2</v>
      </c>
      <c r="S1187" s="17">
        <v>5.6812749828580346E-3</v>
      </c>
      <c r="T1187" s="17">
        <v>7.5489598978554411E-3</v>
      </c>
      <c r="U1187" s="17">
        <v>2.6523011886994581E-2</v>
      </c>
      <c r="V1187" s="17">
        <v>1.0953372326188621E-2</v>
      </c>
      <c r="W1187" s="17">
        <v>7.1927456282641824E-3</v>
      </c>
      <c r="X1187" s="17">
        <v>0</v>
      </c>
      <c r="Y1187" s="17">
        <v>0</v>
      </c>
      <c r="AA1187" s="17">
        <v>4.3279049306150924E-3</v>
      </c>
      <c r="AB1187" s="17">
        <v>0</v>
      </c>
      <c r="AC1187" s="17">
        <v>0</v>
      </c>
      <c r="AD1187" s="17">
        <v>1.484920779929662E-2</v>
      </c>
      <c r="AE1187" s="17">
        <v>6.1978268068198254E-3</v>
      </c>
      <c r="AF1187" s="17">
        <v>1.6984602754414931E-2</v>
      </c>
      <c r="AG1187" s="17">
        <v>1.993367373926265E-2</v>
      </c>
      <c r="AH1187" s="17">
        <v>1.7509920119937052E-2</v>
      </c>
      <c r="AI1187" s="17">
        <v>4.7704149647854209E-2</v>
      </c>
    </row>
    <row r="1188" spans="2:35" ht="16" x14ac:dyDescent="0.2">
      <c r="B1188" s="16" t="s">
        <v>75</v>
      </c>
      <c r="C1188" s="17">
        <v>2.294644970274172E-2</v>
      </c>
      <c r="D1188" s="17">
        <v>3.2679330881230907E-2</v>
      </c>
      <c r="E1188" s="17">
        <v>1.760416652821848E-2</v>
      </c>
      <c r="F1188" s="17">
        <v>4.1217302770107649E-2</v>
      </c>
      <c r="G1188" s="17">
        <v>1.255740286938694E-2</v>
      </c>
      <c r="H1188" s="17">
        <v>1.7721766622066069E-2</v>
      </c>
      <c r="I1188" s="17">
        <v>1.7975118305372691E-2</v>
      </c>
      <c r="K1188" s="17">
        <v>1.5574217925704339E-2</v>
      </c>
      <c r="L1188" s="17">
        <v>3.0286868478325599E-2</v>
      </c>
      <c r="N1188" s="17">
        <v>2.382858796403833E-2</v>
      </c>
      <c r="O1188" s="17">
        <v>1.715861305976225E-2</v>
      </c>
      <c r="P1188" s="17">
        <v>2.8525933711119299E-2</v>
      </c>
      <c r="Q1188" s="17">
        <v>4.6460955585448382E-2</v>
      </c>
      <c r="R1188" s="17">
        <v>1.954980722867829E-2</v>
      </c>
      <c r="S1188" s="17">
        <v>2.3081747889271059E-2</v>
      </c>
      <c r="T1188" s="17">
        <v>2.047376000309984E-2</v>
      </c>
      <c r="U1188" s="17">
        <v>3.3822712326392737E-2</v>
      </c>
      <c r="V1188" s="17">
        <v>2.1274304803469389E-2</v>
      </c>
      <c r="W1188" s="17">
        <v>1.8804065185722179E-2</v>
      </c>
      <c r="X1188" s="17">
        <v>3.050460451654264E-2</v>
      </c>
      <c r="Y1188" s="17">
        <v>7.4641200396572613E-3</v>
      </c>
      <c r="AA1188" s="17">
        <v>1.446791744598523E-2</v>
      </c>
      <c r="AB1188" s="17">
        <v>1.8172800228702119E-2</v>
      </c>
      <c r="AC1188" s="17">
        <v>2.1445904926035191E-2</v>
      </c>
      <c r="AD1188" s="17">
        <v>1.489698193022948E-2</v>
      </c>
      <c r="AE1188" s="17">
        <v>8.3836360481133985E-3</v>
      </c>
      <c r="AF1188" s="17">
        <v>0</v>
      </c>
      <c r="AG1188" s="17">
        <v>7.7020171785620151E-2</v>
      </c>
      <c r="AH1188" s="17">
        <v>7.8354318198106246E-2</v>
      </c>
      <c r="AI1188" s="17">
        <v>0</v>
      </c>
    </row>
    <row r="1190" spans="2:35" ht="112" x14ac:dyDescent="0.2">
      <c r="B1190" s="14" t="s">
        <v>373</v>
      </c>
    </row>
    <row r="1191" spans="2:35" ht="16" x14ac:dyDescent="0.2">
      <c r="B1191" s="15" t="s">
        <v>16</v>
      </c>
    </row>
    <row r="1192" spans="2:35" ht="16" x14ac:dyDescent="0.2">
      <c r="B1192" s="16" t="s">
        <v>368</v>
      </c>
      <c r="C1192" s="17">
        <v>0.61693459000931128</v>
      </c>
      <c r="D1192" s="17">
        <v>0.4683955349286652</v>
      </c>
      <c r="E1192" s="17">
        <v>0.4473463100659098</v>
      </c>
      <c r="F1192" s="17">
        <v>0.55186227749069927</v>
      </c>
      <c r="G1192" s="17">
        <v>0.61918268263035403</v>
      </c>
      <c r="H1192" s="17">
        <v>0.79656355132959278</v>
      </c>
      <c r="I1192" s="17">
        <v>0.78358511673110021</v>
      </c>
      <c r="K1192" s="17">
        <v>0.62173952761829565</v>
      </c>
      <c r="L1192" s="17">
        <v>0.61172945765772635</v>
      </c>
      <c r="N1192" s="17">
        <v>0.68022910315443619</v>
      </c>
      <c r="O1192" s="17">
        <v>0.65956819531416699</v>
      </c>
      <c r="P1192" s="17">
        <v>0.59052576474395524</v>
      </c>
      <c r="Q1192" s="17">
        <v>0.46612808639625442</v>
      </c>
      <c r="R1192" s="17">
        <v>0.63837000709771785</v>
      </c>
      <c r="S1192" s="17">
        <v>0.6428868728698498</v>
      </c>
      <c r="T1192" s="17">
        <v>0.59797138847227549</v>
      </c>
      <c r="U1192" s="17">
        <v>0.58665442137137502</v>
      </c>
      <c r="V1192" s="17">
        <v>0.53174752279610926</v>
      </c>
      <c r="W1192" s="17">
        <v>0.64655697226930753</v>
      </c>
      <c r="X1192" s="17">
        <v>0.61932883038659436</v>
      </c>
      <c r="Y1192" s="17">
        <v>0.70435646520299011</v>
      </c>
      <c r="AA1192" s="17">
        <v>0.70258402707393708</v>
      </c>
      <c r="AB1192" s="17">
        <v>0.59797340257176668</v>
      </c>
      <c r="AC1192" s="17">
        <v>0.67403713030079127</v>
      </c>
      <c r="AD1192" s="17">
        <v>0.59971508884586988</v>
      </c>
      <c r="AE1192" s="17">
        <v>0.65001752181358619</v>
      </c>
      <c r="AF1192" s="17">
        <v>0.67145740831061884</v>
      </c>
      <c r="AG1192" s="17">
        <v>0.44621904053763239</v>
      </c>
      <c r="AH1192" s="17">
        <v>0.58319811864689652</v>
      </c>
      <c r="AI1192" s="17">
        <v>0.53229743361723925</v>
      </c>
    </row>
    <row r="1193" spans="2:35" ht="16" x14ac:dyDescent="0.2">
      <c r="B1193" s="16" t="s">
        <v>369</v>
      </c>
      <c r="C1193" s="17">
        <v>0.22642670110937449</v>
      </c>
      <c r="D1193" s="17">
        <v>0.24928148161241201</v>
      </c>
      <c r="E1193" s="17">
        <v>0.31143943444406119</v>
      </c>
      <c r="F1193" s="17">
        <v>0.2548558188643722</v>
      </c>
      <c r="G1193" s="17">
        <v>0.23230981077242721</v>
      </c>
      <c r="H1193" s="17">
        <v>0.16052846894634351</v>
      </c>
      <c r="I1193" s="17">
        <v>0.1586053809164166</v>
      </c>
      <c r="K1193" s="17">
        <v>0.2354050537889458</v>
      </c>
      <c r="L1193" s="17">
        <v>0.21898781612770199</v>
      </c>
      <c r="N1193" s="17">
        <v>0.2113894754987995</v>
      </c>
      <c r="O1193" s="17">
        <v>0.24889720394476009</v>
      </c>
      <c r="P1193" s="17">
        <v>0.27181878663559139</v>
      </c>
      <c r="Q1193" s="17">
        <v>0.2645200580134654</v>
      </c>
      <c r="R1193" s="17">
        <v>0.22355379024467251</v>
      </c>
      <c r="S1193" s="17">
        <v>0.22012179018229899</v>
      </c>
      <c r="T1193" s="17">
        <v>0.2179407683913972</v>
      </c>
      <c r="U1193" s="17">
        <v>0.20501634384362341</v>
      </c>
      <c r="V1193" s="17">
        <v>0.2459628980325648</v>
      </c>
      <c r="W1193" s="17">
        <v>0.22245131220008979</v>
      </c>
      <c r="X1193" s="17">
        <v>0.2466026021883207</v>
      </c>
      <c r="Y1193" s="17">
        <v>0.18663984803248421</v>
      </c>
      <c r="AA1193" s="17">
        <v>0.20021338293530561</v>
      </c>
      <c r="AB1193" s="17">
        <v>0.2477980060067014</v>
      </c>
      <c r="AC1193" s="17">
        <v>0.1954258509402779</v>
      </c>
      <c r="AD1193" s="17">
        <v>0.21711178647606449</v>
      </c>
      <c r="AE1193" s="17">
        <v>0.23782714469421301</v>
      </c>
      <c r="AF1193" s="17">
        <v>0.2260794112221553</v>
      </c>
      <c r="AG1193" s="17">
        <v>0.20089134962166311</v>
      </c>
      <c r="AH1193" s="17">
        <v>0.19630803596468749</v>
      </c>
      <c r="AI1193" s="17">
        <v>0.3116311184616592</v>
      </c>
    </row>
    <row r="1194" spans="2:35" ht="16" x14ac:dyDescent="0.2">
      <c r="B1194" s="16" t="s">
        <v>370</v>
      </c>
      <c r="C1194" s="17">
        <v>0.10288352379702741</v>
      </c>
      <c r="D1194" s="17">
        <v>0.19005586956906009</v>
      </c>
      <c r="E1194" s="17">
        <v>0.1608675854623785</v>
      </c>
      <c r="F1194" s="17">
        <v>0.12533386287549039</v>
      </c>
      <c r="G1194" s="17">
        <v>0.10904561551533649</v>
      </c>
      <c r="H1194" s="17">
        <v>1.8226093762846441E-2</v>
      </c>
      <c r="I1194" s="17">
        <v>3.1538646996110677E-2</v>
      </c>
      <c r="K1194" s="17">
        <v>9.8125674015359834E-2</v>
      </c>
      <c r="L1194" s="17">
        <v>0.1072427142636054</v>
      </c>
      <c r="N1194" s="17">
        <v>6.1013322061084778E-2</v>
      </c>
      <c r="O1194" s="17">
        <v>5.979397639611591E-2</v>
      </c>
      <c r="P1194" s="17">
        <v>8.9079427235353267E-2</v>
      </c>
      <c r="Q1194" s="17">
        <v>0.1862990957417687</v>
      </c>
      <c r="R1194" s="17">
        <v>7.4049509747509276E-2</v>
      </c>
      <c r="S1194" s="17">
        <v>8.427468431774085E-2</v>
      </c>
      <c r="T1194" s="17">
        <v>0.1205929088672973</v>
      </c>
      <c r="U1194" s="17">
        <v>0.1363266190712627</v>
      </c>
      <c r="V1194" s="17">
        <v>0.16504784030258679</v>
      </c>
      <c r="W1194" s="17">
        <v>8.6489474624909912E-2</v>
      </c>
      <c r="X1194" s="17">
        <v>9.0296405605526334E-2</v>
      </c>
      <c r="Y1194" s="17">
        <v>7.2336645652450779E-2</v>
      </c>
      <c r="AA1194" s="17">
        <v>6.0856204417687042E-2</v>
      </c>
      <c r="AB1194" s="17">
        <v>0.1163244540196416</v>
      </c>
      <c r="AC1194" s="17">
        <v>0.1023654454789077</v>
      </c>
      <c r="AD1194" s="17">
        <v>0.12798741446144291</v>
      </c>
      <c r="AE1194" s="17">
        <v>7.2131889132582311E-2</v>
      </c>
      <c r="AF1194" s="17">
        <v>6.9114832247056737E-2</v>
      </c>
      <c r="AG1194" s="17">
        <v>0.21484584480317731</v>
      </c>
      <c r="AH1194" s="17">
        <v>0.1179929363052032</v>
      </c>
      <c r="AI1194" s="17">
        <v>8.4864689403868779E-2</v>
      </c>
    </row>
    <row r="1195" spans="2:35" ht="16" x14ac:dyDescent="0.2">
      <c r="B1195" s="16" t="s">
        <v>371</v>
      </c>
      <c r="C1195" s="17">
        <v>2.186317905662603E-2</v>
      </c>
      <c r="D1195" s="17">
        <v>4.0135487993465148E-2</v>
      </c>
      <c r="E1195" s="17">
        <v>4.7643525427251449E-2</v>
      </c>
      <c r="F1195" s="17">
        <v>1.7530781376550959E-2</v>
      </c>
      <c r="G1195" s="17">
        <v>2.072841260481351E-2</v>
      </c>
      <c r="H1195" s="17">
        <v>3.5180742405579719E-3</v>
      </c>
      <c r="I1195" s="17">
        <v>5.5667619183335628E-3</v>
      </c>
      <c r="K1195" s="17">
        <v>2.2126565943158701E-2</v>
      </c>
      <c r="L1195" s="17">
        <v>2.0881680646034569E-2</v>
      </c>
      <c r="N1195" s="17">
        <v>1.7617804667807511E-2</v>
      </c>
      <c r="O1195" s="17">
        <v>0</v>
      </c>
      <c r="P1195" s="17">
        <v>1.0789166385712499E-2</v>
      </c>
      <c r="Q1195" s="17">
        <v>4.8733723181791103E-2</v>
      </c>
      <c r="R1195" s="17">
        <v>3.0970113582605069E-2</v>
      </c>
      <c r="S1195" s="17">
        <v>2.360563262061962E-2</v>
      </c>
      <c r="T1195" s="17">
        <v>2.8974984106416E-2</v>
      </c>
      <c r="U1195" s="17">
        <v>2.6660140391407641E-2</v>
      </c>
      <c r="V1195" s="17">
        <v>2.187639268248362E-2</v>
      </c>
      <c r="W1195" s="17">
        <v>1.8218065776086631E-2</v>
      </c>
      <c r="X1195" s="17">
        <v>6.0913152027235644E-3</v>
      </c>
      <c r="Y1195" s="17">
        <v>2.3794371738149141E-2</v>
      </c>
      <c r="AA1195" s="17">
        <v>2.183246914895956E-2</v>
      </c>
      <c r="AB1195" s="17">
        <v>1.488123934326321E-2</v>
      </c>
      <c r="AC1195" s="17">
        <v>0</v>
      </c>
      <c r="AD1195" s="17">
        <v>1.6838458991347071E-2</v>
      </c>
      <c r="AE1195" s="17">
        <v>2.898053293132347E-2</v>
      </c>
      <c r="AF1195" s="17">
        <v>1.6984602754414931E-2</v>
      </c>
      <c r="AG1195" s="17">
        <v>3.4575366434915183E-2</v>
      </c>
      <c r="AH1195" s="17">
        <v>1.7413976316263919E-2</v>
      </c>
      <c r="AI1195" s="17">
        <v>5.1720543123380071E-2</v>
      </c>
    </row>
    <row r="1196" spans="2:35" ht="16" x14ac:dyDescent="0.2">
      <c r="B1196" s="16" t="s">
        <v>372</v>
      </c>
      <c r="C1196" s="17">
        <v>6.3438878645045724E-3</v>
      </c>
      <c r="D1196" s="17">
        <v>2.012332810364436E-2</v>
      </c>
      <c r="E1196" s="17">
        <v>1.2002906196791931E-2</v>
      </c>
      <c r="F1196" s="17">
        <v>6.0409649525139924E-3</v>
      </c>
      <c r="G1196" s="17">
        <v>2.8061637916766912E-3</v>
      </c>
      <c r="H1196" s="17">
        <v>0</v>
      </c>
      <c r="I1196" s="17">
        <v>0</v>
      </c>
      <c r="K1196" s="17">
        <v>3.005384406095957E-3</v>
      </c>
      <c r="L1196" s="17">
        <v>9.6441064954912135E-3</v>
      </c>
      <c r="N1196" s="17">
        <v>0</v>
      </c>
      <c r="O1196" s="17">
        <v>1.458201128519479E-2</v>
      </c>
      <c r="P1196" s="17">
        <v>0</v>
      </c>
      <c r="Q1196" s="17">
        <v>0</v>
      </c>
      <c r="R1196" s="17">
        <v>8.3951476224457203E-3</v>
      </c>
      <c r="S1196" s="17">
        <v>6.0670050447409569E-3</v>
      </c>
      <c r="T1196" s="17">
        <v>1.393869111678471E-2</v>
      </c>
      <c r="U1196" s="17">
        <v>6.0173654047975724E-3</v>
      </c>
      <c r="V1196" s="17">
        <v>6.9223880669050239E-3</v>
      </c>
      <c r="W1196" s="17">
        <v>7.480109943883843E-3</v>
      </c>
      <c r="X1196" s="17">
        <v>0</v>
      </c>
      <c r="Y1196" s="17">
        <v>1.1494298702371231E-2</v>
      </c>
      <c r="AA1196" s="17">
        <v>3.6758356962052889E-3</v>
      </c>
      <c r="AB1196" s="17">
        <v>2.2946976427432029E-3</v>
      </c>
      <c r="AC1196" s="17">
        <v>6.7256683539879793E-3</v>
      </c>
      <c r="AD1196" s="17">
        <v>1.535147610495757E-2</v>
      </c>
      <c r="AE1196" s="17">
        <v>2.280091948904862E-3</v>
      </c>
      <c r="AF1196" s="17">
        <v>0</v>
      </c>
      <c r="AG1196" s="17">
        <v>1.324067643846724E-2</v>
      </c>
      <c r="AH1196" s="17">
        <v>6.3759550759886806E-3</v>
      </c>
      <c r="AI1196" s="17">
        <v>1.9486215393852459E-2</v>
      </c>
    </row>
    <row r="1197" spans="2:35" ht="16" x14ac:dyDescent="0.2">
      <c r="B1197" s="16" t="s">
        <v>75</v>
      </c>
      <c r="C1197" s="17">
        <v>2.5548118163156081E-2</v>
      </c>
      <c r="D1197" s="17">
        <v>3.2008297792753153E-2</v>
      </c>
      <c r="E1197" s="17">
        <v>2.0700238403607081E-2</v>
      </c>
      <c r="F1197" s="17">
        <v>4.4376294440373047E-2</v>
      </c>
      <c r="G1197" s="17">
        <v>1.592731468539222E-2</v>
      </c>
      <c r="H1197" s="17">
        <v>2.1163811720659269E-2</v>
      </c>
      <c r="I1197" s="17">
        <v>2.0704093438038969E-2</v>
      </c>
      <c r="K1197" s="17">
        <v>1.9597794228144089E-2</v>
      </c>
      <c r="L1197" s="17">
        <v>3.1514224809440571E-2</v>
      </c>
      <c r="N1197" s="17">
        <v>2.9750294617871782E-2</v>
      </c>
      <c r="O1197" s="17">
        <v>1.715861305976225E-2</v>
      </c>
      <c r="P1197" s="17">
        <v>3.778685499938763E-2</v>
      </c>
      <c r="Q1197" s="17">
        <v>3.4319036666720593E-2</v>
      </c>
      <c r="R1197" s="17">
        <v>2.4661431705049679E-2</v>
      </c>
      <c r="S1197" s="17">
        <v>2.3044014964749639E-2</v>
      </c>
      <c r="T1197" s="17">
        <v>2.0581259045829491E-2</v>
      </c>
      <c r="U1197" s="17">
        <v>3.9325109917533768E-2</v>
      </c>
      <c r="V1197" s="17">
        <v>2.844295811935028E-2</v>
      </c>
      <c r="W1197" s="17">
        <v>1.8804065185722179E-2</v>
      </c>
      <c r="X1197" s="17">
        <v>3.7680846616834969E-2</v>
      </c>
      <c r="Y1197" s="17">
        <v>1.378370671554623E-3</v>
      </c>
      <c r="AA1197" s="17">
        <v>1.0838080727905359E-2</v>
      </c>
      <c r="AB1197" s="17">
        <v>2.0728200415883819E-2</v>
      </c>
      <c r="AC1197" s="17">
        <v>2.1445904926035191E-2</v>
      </c>
      <c r="AD1197" s="17">
        <v>2.2995775120318189E-2</v>
      </c>
      <c r="AE1197" s="17">
        <v>8.7628194793901576E-3</v>
      </c>
      <c r="AF1197" s="17">
        <v>1.636374546575432E-2</v>
      </c>
      <c r="AG1197" s="17">
        <v>9.0227722164144708E-2</v>
      </c>
      <c r="AH1197" s="17">
        <v>7.8710977690960165E-2</v>
      </c>
      <c r="AI1197" s="17">
        <v>0</v>
      </c>
    </row>
    <row r="1199" spans="2:35" ht="96" x14ac:dyDescent="0.2">
      <c r="B1199" s="14" t="s">
        <v>374</v>
      </c>
    </row>
    <row r="1200" spans="2:35" ht="16" x14ac:dyDescent="0.2">
      <c r="B1200" s="15" t="s">
        <v>16</v>
      </c>
    </row>
    <row r="1201" spans="2:35" ht="16" x14ac:dyDescent="0.2">
      <c r="B1201" s="16" t="s">
        <v>368</v>
      </c>
      <c r="C1201" s="17">
        <v>0.52586852123937544</v>
      </c>
      <c r="D1201" s="17">
        <v>0.44550450118427271</v>
      </c>
      <c r="E1201" s="17">
        <v>0.42405230957835199</v>
      </c>
      <c r="F1201" s="17">
        <v>0.47241420691043262</v>
      </c>
      <c r="G1201" s="17">
        <v>0.53909643985169564</v>
      </c>
      <c r="H1201" s="17">
        <v>0.66893258562678903</v>
      </c>
      <c r="I1201" s="17">
        <v>0.59853773044897662</v>
      </c>
      <c r="K1201" s="17">
        <v>0.5196661256015267</v>
      </c>
      <c r="L1201" s="17">
        <v>0.53080978506495924</v>
      </c>
      <c r="N1201" s="17">
        <v>0.56443737861357623</v>
      </c>
      <c r="O1201" s="17">
        <v>0.56138694487016549</v>
      </c>
      <c r="P1201" s="17">
        <v>0.52628827412212509</v>
      </c>
      <c r="Q1201" s="17">
        <v>0.40795041227065237</v>
      </c>
      <c r="R1201" s="17">
        <v>0.57430268398444462</v>
      </c>
      <c r="S1201" s="17">
        <v>0.53781747353419285</v>
      </c>
      <c r="T1201" s="17">
        <v>0.52148235846797253</v>
      </c>
      <c r="U1201" s="17">
        <v>0.47843839609233829</v>
      </c>
      <c r="V1201" s="17">
        <v>0.47788166672850718</v>
      </c>
      <c r="W1201" s="17">
        <v>0.49417460018687859</v>
      </c>
      <c r="X1201" s="17">
        <v>0.53703841196874735</v>
      </c>
      <c r="Y1201" s="17">
        <v>0.61907461219890381</v>
      </c>
      <c r="AA1201" s="17">
        <v>0.57686015845809613</v>
      </c>
      <c r="AB1201" s="17">
        <v>0.52178341481540258</v>
      </c>
      <c r="AC1201" s="17">
        <v>0.50974514622716049</v>
      </c>
      <c r="AD1201" s="17">
        <v>0.53278413900766319</v>
      </c>
      <c r="AE1201" s="17">
        <v>0.57907622222536426</v>
      </c>
      <c r="AF1201" s="17">
        <v>0.54240911287660365</v>
      </c>
      <c r="AG1201" s="17">
        <v>0.38140196458735071</v>
      </c>
      <c r="AH1201" s="17">
        <v>0.45875093924494881</v>
      </c>
      <c r="AI1201" s="17">
        <v>0.47085529019979211</v>
      </c>
    </row>
    <row r="1202" spans="2:35" ht="16" x14ac:dyDescent="0.2">
      <c r="B1202" s="16" t="s">
        <v>369</v>
      </c>
      <c r="C1202" s="17">
        <v>0.28077685430154181</v>
      </c>
      <c r="D1202" s="17">
        <v>0.26212259634948248</v>
      </c>
      <c r="E1202" s="17">
        <v>0.3261703070989404</v>
      </c>
      <c r="F1202" s="17">
        <v>0.28347971961183571</v>
      </c>
      <c r="G1202" s="17">
        <v>0.29689691940868029</v>
      </c>
      <c r="H1202" s="17">
        <v>0.23649391893509089</v>
      </c>
      <c r="I1202" s="17">
        <v>0.27061560941727608</v>
      </c>
      <c r="K1202" s="17">
        <v>0.29154936137932491</v>
      </c>
      <c r="L1202" s="17">
        <v>0.27108145603548811</v>
      </c>
      <c r="N1202" s="17">
        <v>0.2635802203937152</v>
      </c>
      <c r="O1202" s="17">
        <v>0.24475389139950871</v>
      </c>
      <c r="P1202" s="17">
        <v>0.24737415126964291</v>
      </c>
      <c r="Q1202" s="17">
        <v>0.32180596360027552</v>
      </c>
      <c r="R1202" s="17">
        <v>0.2780134937367944</v>
      </c>
      <c r="S1202" s="17">
        <v>0.28896084964157492</v>
      </c>
      <c r="T1202" s="17">
        <v>0.24761243319839049</v>
      </c>
      <c r="U1202" s="17">
        <v>0.31152886422814619</v>
      </c>
      <c r="V1202" s="17">
        <v>0.29370717947277247</v>
      </c>
      <c r="W1202" s="17">
        <v>0.32445713339547672</v>
      </c>
      <c r="X1202" s="17">
        <v>0.26269358752032101</v>
      </c>
      <c r="Y1202" s="17">
        <v>0.23410396711640671</v>
      </c>
      <c r="AA1202" s="17">
        <v>0.275822262564134</v>
      </c>
      <c r="AB1202" s="17">
        <v>0.2992508609486263</v>
      </c>
      <c r="AC1202" s="17">
        <v>0.31344811349737028</v>
      </c>
      <c r="AD1202" s="17">
        <v>0.27282774676337629</v>
      </c>
      <c r="AE1202" s="17">
        <v>0.25649234752173061</v>
      </c>
      <c r="AF1202" s="17">
        <v>0.30291501572077351</v>
      </c>
      <c r="AG1202" s="17">
        <v>0.28061858277197788</v>
      </c>
      <c r="AH1202" s="17">
        <v>0.26943111387121432</v>
      </c>
      <c r="AI1202" s="17">
        <v>0.3128845664086376</v>
      </c>
    </row>
    <row r="1203" spans="2:35" ht="16" x14ac:dyDescent="0.2">
      <c r="B1203" s="16" t="s">
        <v>370</v>
      </c>
      <c r="C1203" s="17">
        <v>0.1242504876384608</v>
      </c>
      <c r="D1203" s="17">
        <v>0.1573531476354206</v>
      </c>
      <c r="E1203" s="17">
        <v>0.17446099088812639</v>
      </c>
      <c r="F1203" s="17">
        <v>0.16098631398287791</v>
      </c>
      <c r="G1203" s="17">
        <v>0.1159521792133652</v>
      </c>
      <c r="H1203" s="17">
        <v>6.7000209454793902E-2</v>
      </c>
      <c r="I1203" s="17">
        <v>7.6884591242234138E-2</v>
      </c>
      <c r="K1203" s="17">
        <v>0.13489273352516079</v>
      </c>
      <c r="L1203" s="17">
        <v>0.1137295621658439</v>
      </c>
      <c r="N1203" s="17">
        <v>0.1031127546583733</v>
      </c>
      <c r="O1203" s="17">
        <v>0.1238799844755452</v>
      </c>
      <c r="P1203" s="17">
        <v>0.14535217472326831</v>
      </c>
      <c r="Q1203" s="17">
        <v>0.21120995518719721</v>
      </c>
      <c r="R1203" s="17">
        <v>8.409511059567594E-2</v>
      </c>
      <c r="S1203" s="17">
        <v>9.0394546308485146E-2</v>
      </c>
      <c r="T1203" s="17">
        <v>0.16812244814699651</v>
      </c>
      <c r="U1203" s="17">
        <v>0.110428570776765</v>
      </c>
      <c r="V1203" s="17">
        <v>0.16106500682795549</v>
      </c>
      <c r="W1203" s="17">
        <v>0.12902595913702081</v>
      </c>
      <c r="X1203" s="17">
        <v>0.11478254667124831</v>
      </c>
      <c r="Y1203" s="17">
        <v>9.8475594165527813E-2</v>
      </c>
      <c r="AA1203" s="17">
        <v>9.4396212147546926E-2</v>
      </c>
      <c r="AB1203" s="17">
        <v>0.1193942911396506</v>
      </c>
      <c r="AC1203" s="17">
        <v>0.12989307739698039</v>
      </c>
      <c r="AD1203" s="17">
        <v>0.1157955601205741</v>
      </c>
      <c r="AE1203" s="17">
        <v>0.120109700937995</v>
      </c>
      <c r="AF1203" s="17">
        <v>0.1038205829232775</v>
      </c>
      <c r="AG1203" s="17">
        <v>0.1626650573672162</v>
      </c>
      <c r="AH1203" s="17">
        <v>0.1486864240550459</v>
      </c>
      <c r="AI1203" s="17">
        <v>0.16995941526417241</v>
      </c>
    </row>
    <row r="1204" spans="2:35" ht="16" x14ac:dyDescent="0.2">
      <c r="B1204" s="16" t="s">
        <v>371</v>
      </c>
      <c r="C1204" s="17">
        <v>2.5227512791810139E-2</v>
      </c>
      <c r="D1204" s="17">
        <v>5.175314136599625E-2</v>
      </c>
      <c r="E1204" s="17">
        <v>3.9213252050009743E-2</v>
      </c>
      <c r="F1204" s="17">
        <v>3.0290863648458649E-2</v>
      </c>
      <c r="G1204" s="17">
        <v>3.27217706501573E-2</v>
      </c>
      <c r="H1204" s="17">
        <v>0</v>
      </c>
      <c r="I1204" s="17">
        <v>2.9843791332522861E-3</v>
      </c>
      <c r="K1204" s="17">
        <v>1.7699361057306611E-2</v>
      </c>
      <c r="L1204" s="17">
        <v>3.2733773129166192E-2</v>
      </c>
      <c r="N1204" s="17">
        <v>3.1038256109489671E-2</v>
      </c>
      <c r="O1204" s="17">
        <v>3.4263968267579888E-2</v>
      </c>
      <c r="P1204" s="17">
        <v>4.1722374566979727E-2</v>
      </c>
      <c r="Q1204" s="17">
        <v>2.4714632275154639E-2</v>
      </c>
      <c r="R1204" s="17">
        <v>1.806046321251174E-2</v>
      </c>
      <c r="S1204" s="17">
        <v>2.422042759966225E-2</v>
      </c>
      <c r="T1204" s="17">
        <v>2.1273828550778719E-2</v>
      </c>
      <c r="U1204" s="17">
        <v>4.3777209074069873E-2</v>
      </c>
      <c r="V1204" s="17">
        <v>1.7259802132140921E-2</v>
      </c>
      <c r="W1204" s="17">
        <v>1.8298004058070989E-2</v>
      </c>
      <c r="X1204" s="17">
        <v>3.2770683240804913E-2</v>
      </c>
      <c r="Y1204" s="17">
        <v>1.7410592680528199E-2</v>
      </c>
      <c r="AA1204" s="17">
        <v>2.5774541193382419E-2</v>
      </c>
      <c r="AB1204" s="17">
        <v>1.565201510477908E-2</v>
      </c>
      <c r="AC1204" s="17">
        <v>0</v>
      </c>
      <c r="AD1204" s="17">
        <v>3.2951199680448927E-2</v>
      </c>
      <c r="AE1204" s="17">
        <v>2.2676875530423E-2</v>
      </c>
      <c r="AF1204" s="17">
        <v>5.0855288479345652E-2</v>
      </c>
      <c r="AG1204" s="17">
        <v>6.4945730968590895E-2</v>
      </c>
      <c r="AH1204" s="17">
        <v>2.5353870675021511E-2</v>
      </c>
      <c r="AI1204" s="17">
        <v>1.8470113215003921E-2</v>
      </c>
    </row>
    <row r="1205" spans="2:35" ht="16" x14ac:dyDescent="0.2">
      <c r="B1205" s="16" t="s">
        <v>372</v>
      </c>
      <c r="C1205" s="17">
        <v>8.1490805951485498E-3</v>
      </c>
      <c r="D1205" s="17">
        <v>2.6876834991006269E-2</v>
      </c>
      <c r="E1205" s="17">
        <v>1.490489124768073E-2</v>
      </c>
      <c r="F1205" s="17">
        <v>3.052364221360617E-3</v>
      </c>
      <c r="G1205" s="17">
        <v>2.7237447913685468E-3</v>
      </c>
      <c r="H1205" s="17">
        <v>6.3875444245406069E-3</v>
      </c>
      <c r="I1205" s="17">
        <v>0</v>
      </c>
      <c r="K1205" s="17">
        <v>1.0773239368526449E-2</v>
      </c>
      <c r="L1205" s="17">
        <v>5.6325108244432483E-3</v>
      </c>
      <c r="N1205" s="17">
        <v>0</v>
      </c>
      <c r="O1205" s="17">
        <v>0</v>
      </c>
      <c r="P1205" s="17">
        <v>0</v>
      </c>
      <c r="Q1205" s="17">
        <v>0</v>
      </c>
      <c r="R1205" s="17">
        <v>1.7230265078780439E-2</v>
      </c>
      <c r="S1205" s="17">
        <v>1.067566446075653E-2</v>
      </c>
      <c r="T1205" s="17">
        <v>1.2723877643869459E-2</v>
      </c>
      <c r="U1205" s="17">
        <v>1.098866272543636E-2</v>
      </c>
      <c r="V1205" s="17">
        <v>1.438978033560203E-2</v>
      </c>
      <c r="W1205" s="17">
        <v>3.5749876471602368E-3</v>
      </c>
      <c r="X1205" s="17">
        <v>0</v>
      </c>
      <c r="Y1205" s="17">
        <v>1.1469625204733481E-2</v>
      </c>
      <c r="AA1205" s="17">
        <v>7.3551276684203767E-3</v>
      </c>
      <c r="AB1205" s="17">
        <v>7.2410597545241326E-3</v>
      </c>
      <c r="AC1205" s="17">
        <v>0</v>
      </c>
      <c r="AD1205" s="17">
        <v>1.9050911144894361E-2</v>
      </c>
      <c r="AE1205" s="17">
        <v>8.204970177042404E-3</v>
      </c>
      <c r="AF1205" s="17">
        <v>0</v>
      </c>
      <c r="AG1205" s="17">
        <v>1.452341576463829E-2</v>
      </c>
      <c r="AH1205" s="17">
        <v>0</v>
      </c>
      <c r="AI1205" s="17">
        <v>8.733280067767319E-3</v>
      </c>
    </row>
    <row r="1206" spans="2:35" ht="16" x14ac:dyDescent="0.2">
      <c r="B1206" s="16" t="s">
        <v>75</v>
      </c>
      <c r="C1206" s="17">
        <v>3.5727543433663307E-2</v>
      </c>
      <c r="D1206" s="17">
        <v>5.6389778473821463E-2</v>
      </c>
      <c r="E1206" s="17">
        <v>2.1198249136890751E-2</v>
      </c>
      <c r="F1206" s="17">
        <v>4.9776531625034717E-2</v>
      </c>
      <c r="G1206" s="17">
        <v>1.260894608473306E-2</v>
      </c>
      <c r="H1206" s="17">
        <v>2.1185741558785519E-2</v>
      </c>
      <c r="I1206" s="17">
        <v>5.0977689758260981E-2</v>
      </c>
      <c r="K1206" s="17">
        <v>2.5419179068154621E-2</v>
      </c>
      <c r="L1206" s="17">
        <v>4.6012912780099398E-2</v>
      </c>
      <c r="N1206" s="17">
        <v>3.7831390224845537E-2</v>
      </c>
      <c r="O1206" s="17">
        <v>3.5715210987200902E-2</v>
      </c>
      <c r="P1206" s="17">
        <v>3.9263025317984111E-2</v>
      </c>
      <c r="Q1206" s="17">
        <v>3.4319036666720593E-2</v>
      </c>
      <c r="R1206" s="17">
        <v>2.829798339179285E-2</v>
      </c>
      <c r="S1206" s="17">
        <v>4.7931038455328062E-2</v>
      </c>
      <c r="T1206" s="17">
        <v>2.87850539919925E-2</v>
      </c>
      <c r="U1206" s="17">
        <v>4.4838297103244371E-2</v>
      </c>
      <c r="V1206" s="17">
        <v>3.5696564503021659E-2</v>
      </c>
      <c r="W1206" s="17">
        <v>3.0469315575392789E-2</v>
      </c>
      <c r="X1206" s="17">
        <v>5.2714770598878143E-2</v>
      </c>
      <c r="Y1206" s="17">
        <v>1.946560863389999E-2</v>
      </c>
      <c r="AA1206" s="17">
        <v>1.9791697968420049E-2</v>
      </c>
      <c r="AB1206" s="17">
        <v>3.6678358237017462E-2</v>
      </c>
      <c r="AC1206" s="17">
        <v>4.6913662878488763E-2</v>
      </c>
      <c r="AD1206" s="17">
        <v>2.659044328304323E-2</v>
      </c>
      <c r="AE1206" s="17">
        <v>1.3439883607444591E-2</v>
      </c>
      <c r="AF1206" s="17">
        <v>0</v>
      </c>
      <c r="AG1206" s="17">
        <v>9.5845248540226038E-2</v>
      </c>
      <c r="AH1206" s="17">
        <v>9.7777652153769531E-2</v>
      </c>
      <c r="AI1206" s="17">
        <v>1.9097334844626411E-2</v>
      </c>
    </row>
    <row r="1208" spans="2:35" ht="112" x14ac:dyDescent="0.2">
      <c r="B1208" s="14" t="s">
        <v>375</v>
      </c>
    </row>
    <row r="1209" spans="2:35" ht="16" x14ac:dyDescent="0.2">
      <c r="B1209" s="15" t="s">
        <v>16</v>
      </c>
    </row>
    <row r="1210" spans="2:35" ht="16" x14ac:dyDescent="0.2">
      <c r="B1210" s="16" t="s">
        <v>368</v>
      </c>
      <c r="C1210" s="17">
        <v>0.62910759195453825</v>
      </c>
      <c r="D1210" s="17">
        <v>0.46714459609544923</v>
      </c>
      <c r="E1210" s="17">
        <v>0.4874820886945298</v>
      </c>
      <c r="F1210" s="17">
        <v>0.54575456149324542</v>
      </c>
      <c r="G1210" s="17">
        <v>0.62562799265048508</v>
      </c>
      <c r="H1210" s="17">
        <v>0.81102503823923722</v>
      </c>
      <c r="I1210" s="17">
        <v>0.79993323713277986</v>
      </c>
      <c r="K1210" s="17">
        <v>0.62705766310700528</v>
      </c>
      <c r="L1210" s="17">
        <v>0.63067368581436201</v>
      </c>
      <c r="N1210" s="17">
        <v>0.76181555986487515</v>
      </c>
      <c r="O1210" s="17">
        <v>0.71866629152689132</v>
      </c>
      <c r="P1210" s="17">
        <v>0.60520862531042396</v>
      </c>
      <c r="Q1210" s="17">
        <v>0.47526110701317359</v>
      </c>
      <c r="R1210" s="17">
        <v>0.62981689263998586</v>
      </c>
      <c r="S1210" s="17">
        <v>0.64452837679776576</v>
      </c>
      <c r="T1210" s="17">
        <v>0.5814668487440201</v>
      </c>
      <c r="U1210" s="17">
        <v>0.53173832646522745</v>
      </c>
      <c r="V1210" s="17">
        <v>0.55725466085533426</v>
      </c>
      <c r="W1210" s="17">
        <v>0.64993010715870969</v>
      </c>
      <c r="X1210" s="17">
        <v>0.67660026160761799</v>
      </c>
      <c r="Y1210" s="17">
        <v>0.70791013938101544</v>
      </c>
      <c r="AA1210" s="17">
        <v>0.6945860591019607</v>
      </c>
      <c r="AB1210" s="17">
        <v>0.59178600496210143</v>
      </c>
      <c r="AC1210" s="17">
        <v>0.67221543822124308</v>
      </c>
      <c r="AD1210" s="17">
        <v>0.62952437783480664</v>
      </c>
      <c r="AE1210" s="17">
        <v>0.64745720723843525</v>
      </c>
      <c r="AF1210" s="17">
        <v>0.76204444547774897</v>
      </c>
      <c r="AG1210" s="17">
        <v>0.50886890951597286</v>
      </c>
      <c r="AH1210" s="17">
        <v>0.59336028945449104</v>
      </c>
      <c r="AI1210" s="17">
        <v>0.59548353801696818</v>
      </c>
    </row>
    <row r="1211" spans="2:35" ht="16" x14ac:dyDescent="0.2">
      <c r="B1211" s="16" t="s">
        <v>369</v>
      </c>
      <c r="C1211" s="17">
        <v>0.21335157759974149</v>
      </c>
      <c r="D1211" s="17">
        <v>0.24712861898065161</v>
      </c>
      <c r="E1211" s="17">
        <v>0.29171475305127331</v>
      </c>
      <c r="F1211" s="17">
        <v>0.24251153561134131</v>
      </c>
      <c r="G1211" s="17">
        <v>0.22620740059229699</v>
      </c>
      <c r="H1211" s="17">
        <v>0.13922008478959971</v>
      </c>
      <c r="I1211" s="17">
        <v>0.14292039253032399</v>
      </c>
      <c r="K1211" s="17">
        <v>0.2272967825686931</v>
      </c>
      <c r="L1211" s="17">
        <v>0.20098134115167859</v>
      </c>
      <c r="N1211" s="17">
        <v>0.1537530809135525</v>
      </c>
      <c r="O1211" s="17">
        <v>0.14223013652240851</v>
      </c>
      <c r="P1211" s="17">
        <v>0.2353349842837896</v>
      </c>
      <c r="Q1211" s="17">
        <v>0.24368479434511989</v>
      </c>
      <c r="R1211" s="17">
        <v>0.21961750916573461</v>
      </c>
      <c r="S1211" s="17">
        <v>0.22171122774469129</v>
      </c>
      <c r="T1211" s="17">
        <v>0.20070008468439271</v>
      </c>
      <c r="U1211" s="17">
        <v>0.27493326809899071</v>
      </c>
      <c r="V1211" s="17">
        <v>0.2322256172632762</v>
      </c>
      <c r="W1211" s="17">
        <v>0.22403239041186451</v>
      </c>
      <c r="X1211" s="17">
        <v>0.20855307079748639</v>
      </c>
      <c r="Y1211" s="17">
        <v>0.16334635998916</v>
      </c>
      <c r="AA1211" s="17">
        <v>0.21213589471549071</v>
      </c>
      <c r="AB1211" s="17">
        <v>0.24268989939580601</v>
      </c>
      <c r="AC1211" s="17">
        <v>0.2187897569903923</v>
      </c>
      <c r="AD1211" s="17">
        <v>0.20777007649304349</v>
      </c>
      <c r="AE1211" s="17">
        <v>0.2358849077310782</v>
      </c>
      <c r="AF1211" s="17">
        <v>0.16883669627356299</v>
      </c>
      <c r="AG1211" s="17">
        <v>0.18672260199659871</v>
      </c>
      <c r="AH1211" s="17">
        <v>0.15125097717234631</v>
      </c>
      <c r="AI1211" s="17">
        <v>0.17498952428773751</v>
      </c>
    </row>
    <row r="1212" spans="2:35" ht="16" x14ac:dyDescent="0.2">
      <c r="B1212" s="16" t="s">
        <v>370</v>
      </c>
      <c r="C1212" s="17">
        <v>0.1080587170801853</v>
      </c>
      <c r="D1212" s="17">
        <v>0.19419464109566029</v>
      </c>
      <c r="E1212" s="17">
        <v>0.16363973013276231</v>
      </c>
      <c r="F1212" s="17">
        <v>0.14611181618600039</v>
      </c>
      <c r="G1212" s="17">
        <v>0.100738067930812</v>
      </c>
      <c r="H1212" s="17">
        <v>2.8675406321798411E-2</v>
      </c>
      <c r="I1212" s="17">
        <v>3.4155822571745528E-2</v>
      </c>
      <c r="K1212" s="17">
        <v>0.10618892021289129</v>
      </c>
      <c r="L1212" s="17">
        <v>0.1096705542808158</v>
      </c>
      <c r="N1212" s="17">
        <v>4.8720288421732559E-2</v>
      </c>
      <c r="O1212" s="17">
        <v>9.0803799186086914E-2</v>
      </c>
      <c r="P1212" s="17">
        <v>9.8507231800839409E-2</v>
      </c>
      <c r="Q1212" s="17">
        <v>0.20991483678004871</v>
      </c>
      <c r="R1212" s="17">
        <v>9.545974894082003E-2</v>
      </c>
      <c r="S1212" s="17">
        <v>9.1896191860039944E-2</v>
      </c>
      <c r="T1212" s="17">
        <v>0.1466889801677527</v>
      </c>
      <c r="U1212" s="17">
        <v>0.1153139644334991</v>
      </c>
      <c r="V1212" s="17">
        <v>0.15046250536253969</v>
      </c>
      <c r="W1212" s="17">
        <v>8.9098162672390097E-2</v>
      </c>
      <c r="X1212" s="17">
        <v>8.4447179134871764E-2</v>
      </c>
      <c r="Y1212" s="17">
        <v>0.1079644849802698</v>
      </c>
      <c r="AA1212" s="17">
        <v>7.4871208853619517E-2</v>
      </c>
      <c r="AB1212" s="17">
        <v>0.1199684334334309</v>
      </c>
      <c r="AC1212" s="17">
        <v>7.4494699061705E-2</v>
      </c>
      <c r="AD1212" s="17">
        <v>0.1076505492136854</v>
      </c>
      <c r="AE1212" s="17">
        <v>8.6505759067362423E-2</v>
      </c>
      <c r="AF1212" s="17">
        <v>5.2134255494273231E-2</v>
      </c>
      <c r="AG1212" s="17">
        <v>0.1977637813482728</v>
      </c>
      <c r="AH1212" s="17">
        <v>0.13564756644413969</v>
      </c>
      <c r="AI1212" s="17">
        <v>0.16276762264007891</v>
      </c>
    </row>
    <row r="1213" spans="2:35" ht="16" x14ac:dyDescent="0.2">
      <c r="B1213" s="16" t="s">
        <v>371</v>
      </c>
      <c r="C1213" s="17">
        <v>1.9273272649984879E-2</v>
      </c>
      <c r="D1213" s="17">
        <v>4.4635698081602122E-2</v>
      </c>
      <c r="E1213" s="17">
        <v>2.399378923261616E-2</v>
      </c>
      <c r="F1213" s="17">
        <v>1.5325450721095431E-2</v>
      </c>
      <c r="G1213" s="17">
        <v>3.1656220307442723E-2</v>
      </c>
      <c r="H1213" s="17">
        <v>3.5180742405579719E-3</v>
      </c>
      <c r="I1213" s="17">
        <v>2.3017294692344922E-3</v>
      </c>
      <c r="K1213" s="17">
        <v>1.7834819813685818E-2</v>
      </c>
      <c r="L1213" s="17">
        <v>1.98950681995669E-2</v>
      </c>
      <c r="N1213" s="17">
        <v>1.157887766126519E-2</v>
      </c>
      <c r="O1213" s="17">
        <v>3.114115970485111E-2</v>
      </c>
      <c r="P1213" s="17">
        <v>2.163158702950934E-2</v>
      </c>
      <c r="Q1213" s="17">
        <v>2.4330535591950701E-2</v>
      </c>
      <c r="R1213" s="17">
        <v>3.0794281501437721E-2</v>
      </c>
      <c r="S1213" s="17">
        <v>2.44410921692363E-2</v>
      </c>
      <c r="T1213" s="17">
        <v>1.4107345282847661E-2</v>
      </c>
      <c r="U1213" s="17">
        <v>4.367216728403809E-2</v>
      </c>
      <c r="V1213" s="17">
        <v>1.7520656662668568E-2</v>
      </c>
      <c r="W1213" s="17">
        <v>1.067058832064546E-2</v>
      </c>
      <c r="X1213" s="17">
        <v>5.9402816240169331E-3</v>
      </c>
      <c r="Y1213" s="17">
        <v>7.326391032238277E-3</v>
      </c>
      <c r="AA1213" s="17">
        <v>1.078027423651561E-2</v>
      </c>
      <c r="AB1213" s="17">
        <v>1.221019804851323E-2</v>
      </c>
      <c r="AC1213" s="17">
        <v>2.003327217650086E-2</v>
      </c>
      <c r="AD1213" s="17">
        <v>1.656466004268595E-2</v>
      </c>
      <c r="AE1213" s="17">
        <v>1.446594974088383E-2</v>
      </c>
      <c r="AF1213" s="17">
        <v>1.6984602754414931E-2</v>
      </c>
      <c r="AG1213" s="17">
        <v>3.0104274129948271E-2</v>
      </c>
      <c r="AH1213" s="17">
        <v>4.0317680342200818E-2</v>
      </c>
      <c r="AI1213" s="17">
        <v>4.6916128530501797E-2</v>
      </c>
    </row>
    <row r="1214" spans="2:35" ht="16" x14ac:dyDescent="0.2">
      <c r="B1214" s="16" t="s">
        <v>372</v>
      </c>
      <c r="C1214" s="17">
        <v>7.038399859500168E-3</v>
      </c>
      <c r="D1214" s="17">
        <v>1.40294020777696E-2</v>
      </c>
      <c r="E1214" s="17">
        <v>1.8246048558397999E-2</v>
      </c>
      <c r="F1214" s="17">
        <v>5.6194798448926204E-3</v>
      </c>
      <c r="G1214" s="17">
        <v>3.1613724342301921E-3</v>
      </c>
      <c r="H1214" s="17">
        <v>3.4971098434359552E-3</v>
      </c>
      <c r="I1214" s="17">
        <v>0</v>
      </c>
      <c r="K1214" s="17">
        <v>5.074727526607749E-3</v>
      </c>
      <c r="L1214" s="17">
        <v>8.999063773648083E-3</v>
      </c>
      <c r="N1214" s="17">
        <v>6.0166078966916326E-3</v>
      </c>
      <c r="O1214" s="17">
        <v>0</v>
      </c>
      <c r="P1214" s="17">
        <v>0</v>
      </c>
      <c r="Q1214" s="17">
        <v>1.248968960298689E-2</v>
      </c>
      <c r="R1214" s="17">
        <v>0</v>
      </c>
      <c r="S1214" s="17">
        <v>0</v>
      </c>
      <c r="T1214" s="17">
        <v>2.8784676233982748E-2</v>
      </c>
      <c r="U1214" s="17">
        <v>5.5153493316374017E-3</v>
      </c>
      <c r="V1214" s="17">
        <v>1.4076417733528039E-2</v>
      </c>
      <c r="W1214" s="17">
        <v>7.5184054668276483E-3</v>
      </c>
      <c r="X1214" s="17">
        <v>0</v>
      </c>
      <c r="Y1214" s="17">
        <v>5.9885045776591648E-3</v>
      </c>
      <c r="AA1214" s="17">
        <v>7.6265630924135606E-3</v>
      </c>
      <c r="AB1214" s="17">
        <v>7.7117567756047247E-3</v>
      </c>
      <c r="AC1214" s="17">
        <v>0</v>
      </c>
      <c r="AD1214" s="17">
        <v>1.5805787634516771E-2</v>
      </c>
      <c r="AE1214" s="17">
        <v>4.5032561566420914E-3</v>
      </c>
      <c r="AF1214" s="17">
        <v>0</v>
      </c>
      <c r="AG1214" s="17">
        <v>0</v>
      </c>
      <c r="AH1214" s="17">
        <v>5.7560577830901146E-3</v>
      </c>
      <c r="AI1214" s="17">
        <v>1.9843186524713449E-2</v>
      </c>
    </row>
    <row r="1215" spans="2:35" ht="16" x14ac:dyDescent="0.2">
      <c r="B1215" s="16" t="s">
        <v>75</v>
      </c>
      <c r="C1215" s="17">
        <v>2.317044085604978E-2</v>
      </c>
      <c r="D1215" s="17">
        <v>3.2867043668867002E-2</v>
      </c>
      <c r="E1215" s="17">
        <v>1.492359033042037E-2</v>
      </c>
      <c r="F1215" s="17">
        <v>4.4677156143424823E-2</v>
      </c>
      <c r="G1215" s="17">
        <v>1.260894608473306E-2</v>
      </c>
      <c r="H1215" s="17">
        <v>1.4064286565370889E-2</v>
      </c>
      <c r="I1215" s="17">
        <v>2.0688818295916182E-2</v>
      </c>
      <c r="K1215" s="17">
        <v>1.6547086771116871E-2</v>
      </c>
      <c r="L1215" s="17">
        <v>2.978028677992876E-2</v>
      </c>
      <c r="N1215" s="17">
        <v>1.8115585241882771E-2</v>
      </c>
      <c r="O1215" s="17">
        <v>1.715861305976225E-2</v>
      </c>
      <c r="P1215" s="17">
        <v>3.9317571575437929E-2</v>
      </c>
      <c r="Q1215" s="17">
        <v>3.4319036666720593E-2</v>
      </c>
      <c r="R1215" s="17">
        <v>2.4311567752021829E-2</v>
      </c>
      <c r="S1215" s="17">
        <v>1.742311142826659E-2</v>
      </c>
      <c r="T1215" s="17">
        <v>2.825206488700413E-2</v>
      </c>
      <c r="U1215" s="17">
        <v>2.8826924386607319E-2</v>
      </c>
      <c r="V1215" s="17">
        <v>2.8460142122652979E-2</v>
      </c>
      <c r="W1215" s="17">
        <v>1.8750345969562501E-2</v>
      </c>
      <c r="X1215" s="17">
        <v>2.4459206836006941E-2</v>
      </c>
      <c r="Y1215" s="17">
        <v>7.4641200396572613E-3</v>
      </c>
      <c r="AA1215" s="17">
        <v>0</v>
      </c>
      <c r="AB1215" s="17">
        <v>2.5633707384543659E-2</v>
      </c>
      <c r="AC1215" s="17">
        <v>1.4466833550158679E-2</v>
      </c>
      <c r="AD1215" s="17">
        <v>2.2684548781261801E-2</v>
      </c>
      <c r="AE1215" s="17">
        <v>1.118292006559818E-2</v>
      </c>
      <c r="AF1215" s="17">
        <v>0</v>
      </c>
      <c r="AG1215" s="17">
        <v>7.6540433009207279E-2</v>
      </c>
      <c r="AH1215" s="17">
        <v>7.3667428803731866E-2</v>
      </c>
      <c r="AI1215" s="17">
        <v>0</v>
      </c>
    </row>
    <row r="1217" spans="2:35" ht="112" x14ac:dyDescent="0.2">
      <c r="B1217" s="14" t="s">
        <v>376</v>
      </c>
    </row>
    <row r="1218" spans="2:35" ht="16" x14ac:dyDescent="0.2">
      <c r="B1218" s="15" t="s">
        <v>16</v>
      </c>
    </row>
    <row r="1219" spans="2:35" ht="16" x14ac:dyDescent="0.2">
      <c r="B1219" s="16" t="s">
        <v>368</v>
      </c>
      <c r="C1219" s="17">
        <v>0.58180790048003106</v>
      </c>
      <c r="D1219" s="17">
        <v>0.41699859199534162</v>
      </c>
      <c r="E1219" s="17">
        <v>0.49456926918767052</v>
      </c>
      <c r="F1219" s="17">
        <v>0.50583292339618402</v>
      </c>
      <c r="G1219" s="17">
        <v>0.57801438111926762</v>
      </c>
      <c r="H1219" s="17">
        <v>0.72384323802681483</v>
      </c>
      <c r="I1219" s="17">
        <v>0.73136873156612292</v>
      </c>
      <c r="K1219" s="17">
        <v>0.57362128407592583</v>
      </c>
      <c r="L1219" s="17">
        <v>0.58991615474050874</v>
      </c>
      <c r="N1219" s="17">
        <v>0.65433331124995098</v>
      </c>
      <c r="O1219" s="17">
        <v>0.62562410208597108</v>
      </c>
      <c r="P1219" s="17">
        <v>0.5667290473282689</v>
      </c>
      <c r="Q1219" s="17">
        <v>0.42311258333947599</v>
      </c>
      <c r="R1219" s="17">
        <v>0.58055574418423617</v>
      </c>
      <c r="S1219" s="17">
        <v>0.57849474081511432</v>
      </c>
      <c r="T1219" s="17">
        <v>0.57852526114960867</v>
      </c>
      <c r="U1219" s="17">
        <v>0.52394850103671975</v>
      </c>
      <c r="V1219" s="17">
        <v>0.51202775875431406</v>
      </c>
      <c r="W1219" s="17">
        <v>0.60047677337906447</v>
      </c>
      <c r="X1219" s="17">
        <v>0.64623153776786113</v>
      </c>
      <c r="Y1219" s="17">
        <v>0.66295009255603321</v>
      </c>
      <c r="AA1219" s="17">
        <v>0.634386711636449</v>
      </c>
      <c r="AB1219" s="17">
        <v>0.5557551005686816</v>
      </c>
      <c r="AC1219" s="17">
        <v>0.64060507565076108</v>
      </c>
      <c r="AD1219" s="17">
        <v>0.58486687704495133</v>
      </c>
      <c r="AE1219" s="17">
        <v>0.60957611279099044</v>
      </c>
      <c r="AF1219" s="17">
        <v>0.67347298352161367</v>
      </c>
      <c r="AG1219" s="17">
        <v>0.4145001832331639</v>
      </c>
      <c r="AH1219" s="17">
        <v>0.56811239546988956</v>
      </c>
      <c r="AI1219" s="17">
        <v>0.5206238071739876</v>
      </c>
    </row>
    <row r="1220" spans="2:35" ht="16" x14ac:dyDescent="0.2">
      <c r="B1220" s="16" t="s">
        <v>369</v>
      </c>
      <c r="C1220" s="17">
        <v>0.25691061197449683</v>
      </c>
      <c r="D1220" s="17">
        <v>0.30919449250596792</v>
      </c>
      <c r="E1220" s="17">
        <v>0.27653403104371482</v>
      </c>
      <c r="F1220" s="17">
        <v>0.2756436587467605</v>
      </c>
      <c r="G1220" s="17">
        <v>0.29158271805597119</v>
      </c>
      <c r="H1220" s="17">
        <v>0.21685459618120589</v>
      </c>
      <c r="I1220" s="17">
        <v>0.18974764385544859</v>
      </c>
      <c r="K1220" s="17">
        <v>0.27368774564490123</v>
      </c>
      <c r="L1220" s="17">
        <v>0.2420296563418721</v>
      </c>
      <c r="N1220" s="17">
        <v>0.25542904281993872</v>
      </c>
      <c r="O1220" s="17">
        <v>0.224197533335286</v>
      </c>
      <c r="P1220" s="17">
        <v>0.26142585327812817</v>
      </c>
      <c r="Q1220" s="17">
        <v>0.31901926531474412</v>
      </c>
      <c r="R1220" s="17">
        <v>0.27668098802402957</v>
      </c>
      <c r="S1220" s="17">
        <v>0.26923785447047838</v>
      </c>
      <c r="T1220" s="17">
        <v>0.21546757063092711</v>
      </c>
      <c r="U1220" s="17">
        <v>0.27298216023540978</v>
      </c>
      <c r="V1220" s="17">
        <v>0.28702847550554172</v>
      </c>
      <c r="W1220" s="17">
        <v>0.25621103566998732</v>
      </c>
      <c r="X1220" s="17">
        <v>0.21773144107601189</v>
      </c>
      <c r="Y1220" s="17">
        <v>0.20911413465877421</v>
      </c>
      <c r="AA1220" s="17">
        <v>0.25757328578934469</v>
      </c>
      <c r="AB1220" s="17">
        <v>0.29213636372091117</v>
      </c>
      <c r="AC1220" s="17">
        <v>0.25431088883314878</v>
      </c>
      <c r="AD1220" s="17">
        <v>0.26130450024967961</v>
      </c>
      <c r="AE1220" s="17">
        <v>0.26082201835864788</v>
      </c>
      <c r="AF1220" s="17">
        <v>0.20853155737916521</v>
      </c>
      <c r="AG1220" s="17">
        <v>0.2259345039546459</v>
      </c>
      <c r="AH1220" s="17">
        <v>0.19674109859545891</v>
      </c>
      <c r="AI1220" s="17">
        <v>0.26984640124588699</v>
      </c>
    </row>
    <row r="1221" spans="2:35" ht="16" x14ac:dyDescent="0.2">
      <c r="B1221" s="16" t="s">
        <v>370</v>
      </c>
      <c r="C1221" s="17">
        <v>0.1080946851610541</v>
      </c>
      <c r="D1221" s="17">
        <v>0.15143951808115591</v>
      </c>
      <c r="E1221" s="17">
        <v>0.16934478121979629</v>
      </c>
      <c r="F1221" s="17">
        <v>0.14506127204078739</v>
      </c>
      <c r="G1221" s="17">
        <v>9.4704997933354684E-2</v>
      </c>
      <c r="H1221" s="17">
        <v>4.2067331265548027E-2</v>
      </c>
      <c r="I1221" s="17">
        <v>5.4824675131962312E-2</v>
      </c>
      <c r="K1221" s="17">
        <v>0.10098052962220359</v>
      </c>
      <c r="L1221" s="17">
        <v>0.1148615328960166</v>
      </c>
      <c r="N1221" s="17">
        <v>4.8576270313638821E-2</v>
      </c>
      <c r="O1221" s="17">
        <v>8.6698876297713071E-2</v>
      </c>
      <c r="P1221" s="17">
        <v>0.103629312739402</v>
      </c>
      <c r="Q1221" s="17">
        <v>0.20002471560863369</v>
      </c>
      <c r="R1221" s="17">
        <v>9.3389518137242666E-2</v>
      </c>
      <c r="S1221" s="17">
        <v>0.10031691659113259</v>
      </c>
      <c r="T1221" s="17">
        <v>0.1416952904109427</v>
      </c>
      <c r="U1221" s="17">
        <v>0.115011611999514</v>
      </c>
      <c r="V1221" s="17">
        <v>0.15176623969137021</v>
      </c>
      <c r="W1221" s="17">
        <v>9.5282042542524856E-2</v>
      </c>
      <c r="X1221" s="17">
        <v>8.562626766747243E-2</v>
      </c>
      <c r="Y1221" s="17">
        <v>9.867373933136174E-2</v>
      </c>
      <c r="AA1221" s="17">
        <v>7.6058465624192467E-2</v>
      </c>
      <c r="AB1221" s="17">
        <v>0.1034186452117378</v>
      </c>
      <c r="AC1221" s="17">
        <v>6.9943395766597166E-2</v>
      </c>
      <c r="AD1221" s="17">
        <v>9.9869993304251864E-2</v>
      </c>
      <c r="AE1221" s="17">
        <v>9.8599663850005737E-2</v>
      </c>
      <c r="AF1221" s="17">
        <v>8.4902116188945817E-2</v>
      </c>
      <c r="AG1221" s="17">
        <v>0.2291061624022675</v>
      </c>
      <c r="AH1221" s="17">
        <v>0.1203671541354098</v>
      </c>
      <c r="AI1221" s="17">
        <v>0.15409827052061029</v>
      </c>
    </row>
    <row r="1222" spans="2:35" ht="16" x14ac:dyDescent="0.2">
      <c r="B1222" s="16" t="s">
        <v>371</v>
      </c>
      <c r="C1222" s="17">
        <v>1.9532133502240971E-2</v>
      </c>
      <c r="D1222" s="17">
        <v>6.3774952319199607E-2</v>
      </c>
      <c r="E1222" s="17">
        <v>3.5798868386336197E-2</v>
      </c>
      <c r="F1222" s="17">
        <v>1.4617771070397211E-2</v>
      </c>
      <c r="G1222" s="17">
        <v>5.4555562234578116E-3</v>
      </c>
      <c r="H1222" s="17">
        <v>0</v>
      </c>
      <c r="I1222" s="17">
        <v>5.553744327920925E-3</v>
      </c>
      <c r="K1222" s="17">
        <v>2.3501451843693739E-2</v>
      </c>
      <c r="L1222" s="17">
        <v>1.487032473966457E-2</v>
      </c>
      <c r="N1222" s="17">
        <v>1.1569982677048391E-2</v>
      </c>
      <c r="O1222" s="17">
        <v>4.6320875221267682E-2</v>
      </c>
      <c r="P1222" s="17">
        <v>1.1274413480490519E-2</v>
      </c>
      <c r="Q1222" s="17">
        <v>2.3524399070425819E-2</v>
      </c>
      <c r="R1222" s="17">
        <v>1.723077016710373E-2</v>
      </c>
      <c r="S1222" s="17">
        <v>2.3050596461665709E-2</v>
      </c>
      <c r="T1222" s="17">
        <v>2.8904756655609948E-2</v>
      </c>
      <c r="U1222" s="17">
        <v>2.6421553462476158E-2</v>
      </c>
      <c r="V1222" s="17">
        <v>2.4396308933062449E-2</v>
      </c>
      <c r="W1222" s="17">
        <v>1.121716507769129E-2</v>
      </c>
      <c r="X1222" s="17">
        <v>1.388409422105205E-2</v>
      </c>
      <c r="Y1222" s="17">
        <v>1.6359881800198511E-2</v>
      </c>
      <c r="AA1222" s="17">
        <v>1.7617179710478489E-2</v>
      </c>
      <c r="AB1222" s="17">
        <v>1.7363110545446349E-2</v>
      </c>
      <c r="AC1222" s="17">
        <v>2.0673806199334128E-2</v>
      </c>
      <c r="AD1222" s="17">
        <v>2.336930760329076E-2</v>
      </c>
      <c r="AE1222" s="17">
        <v>1.243442203540587E-2</v>
      </c>
      <c r="AF1222" s="17">
        <v>0</v>
      </c>
      <c r="AG1222" s="17">
        <v>3.548251163988643E-2</v>
      </c>
      <c r="AH1222" s="17">
        <v>1.8395554480794551E-2</v>
      </c>
      <c r="AI1222" s="17">
        <v>4.6750163251218883E-2</v>
      </c>
    </row>
    <row r="1223" spans="2:35" ht="16" x14ac:dyDescent="0.2">
      <c r="B1223" s="16" t="s">
        <v>372</v>
      </c>
      <c r="C1223" s="17">
        <v>7.8718713072757022E-3</v>
      </c>
      <c r="D1223" s="17">
        <v>2.6630972207244939E-2</v>
      </c>
      <c r="E1223" s="17">
        <v>6.0809150853742729E-3</v>
      </c>
      <c r="F1223" s="17">
        <v>2.8225022742769819E-3</v>
      </c>
      <c r="G1223" s="17">
        <v>8.7209829438789771E-3</v>
      </c>
      <c r="H1223" s="17">
        <v>0</v>
      </c>
      <c r="I1223" s="17">
        <v>5.5647515083912863E-3</v>
      </c>
      <c r="K1223" s="17">
        <v>7.8491246851419214E-3</v>
      </c>
      <c r="L1223" s="17">
        <v>7.0874726288888803E-3</v>
      </c>
      <c r="N1223" s="17">
        <v>6.0541010437068533E-3</v>
      </c>
      <c r="O1223" s="17">
        <v>0</v>
      </c>
      <c r="P1223" s="17">
        <v>2.7428113504940978E-2</v>
      </c>
      <c r="Q1223" s="17">
        <v>0</v>
      </c>
      <c r="R1223" s="17">
        <v>4.0683859315059851E-3</v>
      </c>
      <c r="S1223" s="17">
        <v>0</v>
      </c>
      <c r="T1223" s="17">
        <v>2.2204208741449211E-2</v>
      </c>
      <c r="U1223" s="17">
        <v>1.6816453686330508E-2</v>
      </c>
      <c r="V1223" s="17">
        <v>0</v>
      </c>
      <c r="W1223" s="17">
        <v>1.07788737983762E-2</v>
      </c>
      <c r="X1223" s="17">
        <v>0</v>
      </c>
      <c r="Y1223" s="17">
        <v>1.15237809820777E-2</v>
      </c>
      <c r="AA1223" s="17">
        <v>3.437247521719942E-3</v>
      </c>
      <c r="AB1223" s="17">
        <v>5.75047757134737E-3</v>
      </c>
      <c r="AC1223" s="17">
        <v>0</v>
      </c>
      <c r="AD1223" s="17">
        <v>1.1800586609310101E-2</v>
      </c>
      <c r="AE1223" s="17">
        <v>8.1286863311538227E-3</v>
      </c>
      <c r="AF1223" s="17">
        <v>1.6729597444521249E-2</v>
      </c>
      <c r="AG1223" s="17">
        <v>2.0516041086766839E-2</v>
      </c>
      <c r="AH1223" s="17">
        <v>5.6183399597686473E-3</v>
      </c>
      <c r="AI1223" s="17">
        <v>8.6813578082960453E-3</v>
      </c>
    </row>
    <row r="1224" spans="2:35" ht="16" x14ac:dyDescent="0.2">
      <c r="B1224" s="16" t="s">
        <v>75</v>
      </c>
      <c r="C1224" s="17">
        <v>2.5782797574901279E-2</v>
      </c>
      <c r="D1224" s="17">
        <v>3.1961472891090033E-2</v>
      </c>
      <c r="E1224" s="17">
        <v>1.767213507710786E-2</v>
      </c>
      <c r="F1224" s="17">
        <v>5.6021872471593973E-2</v>
      </c>
      <c r="G1224" s="17">
        <v>2.1521363724069771E-2</v>
      </c>
      <c r="H1224" s="17">
        <v>1.7234834526431379E-2</v>
      </c>
      <c r="I1224" s="17">
        <v>1.2940453610153949E-2</v>
      </c>
      <c r="K1224" s="17">
        <v>2.0359864128133801E-2</v>
      </c>
      <c r="L1224" s="17">
        <v>3.1234858653049209E-2</v>
      </c>
      <c r="N1224" s="17">
        <v>2.4037291895716219E-2</v>
      </c>
      <c r="O1224" s="17">
        <v>1.715861305976225E-2</v>
      </c>
      <c r="P1224" s="17">
        <v>2.9513259668769609E-2</v>
      </c>
      <c r="Q1224" s="17">
        <v>3.4319036666720593E-2</v>
      </c>
      <c r="R1224" s="17">
        <v>2.807459355588178E-2</v>
      </c>
      <c r="S1224" s="17">
        <v>2.8899891661608831E-2</v>
      </c>
      <c r="T1224" s="17">
        <v>1.320291241146245E-2</v>
      </c>
      <c r="U1224" s="17">
        <v>4.4819719579549819E-2</v>
      </c>
      <c r="V1224" s="17">
        <v>2.478121711571132E-2</v>
      </c>
      <c r="W1224" s="17">
        <v>2.603410953235585E-2</v>
      </c>
      <c r="X1224" s="17">
        <v>3.6526659267602381E-2</v>
      </c>
      <c r="Y1224" s="17">
        <v>1.378370671554623E-3</v>
      </c>
      <c r="AA1224" s="17">
        <v>1.0927109717815259E-2</v>
      </c>
      <c r="AB1224" s="17">
        <v>2.5576302381875731E-2</v>
      </c>
      <c r="AC1224" s="17">
        <v>1.4466833550158679E-2</v>
      </c>
      <c r="AD1224" s="17">
        <v>1.878873518851638E-2</v>
      </c>
      <c r="AE1224" s="17">
        <v>1.043909663379607E-2</v>
      </c>
      <c r="AF1224" s="17">
        <v>1.636374546575432E-2</v>
      </c>
      <c r="AG1224" s="17">
        <v>7.4460597683269528E-2</v>
      </c>
      <c r="AH1224" s="17">
        <v>9.0765457358678581E-2</v>
      </c>
      <c r="AI1224" s="17">
        <v>0</v>
      </c>
    </row>
    <row r="1226" spans="2:35" ht="112" x14ac:dyDescent="0.2">
      <c r="B1226" s="14" t="s">
        <v>377</v>
      </c>
    </row>
    <row r="1227" spans="2:35" ht="16" x14ac:dyDescent="0.2">
      <c r="B1227" s="15" t="s">
        <v>16</v>
      </c>
    </row>
    <row r="1228" spans="2:35" ht="16" x14ac:dyDescent="0.2">
      <c r="B1228" s="16" t="s">
        <v>368</v>
      </c>
      <c r="C1228" s="17">
        <v>0.59538230122973679</v>
      </c>
      <c r="D1228" s="17">
        <v>0.43042031185491259</v>
      </c>
      <c r="E1228" s="17">
        <v>0.48342410201953351</v>
      </c>
      <c r="F1228" s="17">
        <v>0.53757978484993585</v>
      </c>
      <c r="G1228" s="17">
        <v>0.58365754003244497</v>
      </c>
      <c r="H1228" s="17">
        <v>0.77607188957105222</v>
      </c>
      <c r="I1228" s="17">
        <v>0.73097720483941686</v>
      </c>
      <c r="K1228" s="17">
        <v>0.58988998834129425</v>
      </c>
      <c r="L1228" s="17">
        <v>0.60011374173740284</v>
      </c>
      <c r="N1228" s="17">
        <v>0.64082182593055026</v>
      </c>
      <c r="O1228" s="17">
        <v>0.64226496364805263</v>
      </c>
      <c r="P1228" s="17">
        <v>0.56786453286794059</v>
      </c>
      <c r="Q1228" s="17">
        <v>0.48809227040248049</v>
      </c>
      <c r="R1228" s="17">
        <v>0.64515098929288806</v>
      </c>
      <c r="S1228" s="17">
        <v>0.57767172927745658</v>
      </c>
      <c r="T1228" s="17">
        <v>0.56709361720925688</v>
      </c>
      <c r="U1228" s="17">
        <v>0.49384969270312817</v>
      </c>
      <c r="V1228" s="17">
        <v>0.5132217326168963</v>
      </c>
      <c r="W1228" s="17">
        <v>0.63509464919096148</v>
      </c>
      <c r="X1228" s="17">
        <v>0.65881037476495696</v>
      </c>
      <c r="Y1228" s="17">
        <v>0.6897977352451794</v>
      </c>
      <c r="AA1228" s="17">
        <v>0.6542512253468511</v>
      </c>
      <c r="AB1228" s="17">
        <v>0.5741028474816261</v>
      </c>
      <c r="AC1228" s="17">
        <v>0.65299684441677464</v>
      </c>
      <c r="AD1228" s="17">
        <v>0.59518183579830808</v>
      </c>
      <c r="AE1228" s="17">
        <v>0.61717926012150148</v>
      </c>
      <c r="AF1228" s="17">
        <v>0.76294326898656861</v>
      </c>
      <c r="AG1228" s="17">
        <v>0.43759565191020589</v>
      </c>
      <c r="AH1228" s="17">
        <v>0.54221203971535936</v>
      </c>
      <c r="AI1228" s="17">
        <v>0.5414595261745887</v>
      </c>
    </row>
    <row r="1229" spans="2:35" ht="16" x14ac:dyDescent="0.2">
      <c r="B1229" s="16" t="s">
        <v>369</v>
      </c>
      <c r="C1229" s="17">
        <v>0.24794723193221921</v>
      </c>
      <c r="D1229" s="17">
        <v>0.30025199519343038</v>
      </c>
      <c r="E1229" s="17">
        <v>0.31660903703346249</v>
      </c>
      <c r="F1229" s="17">
        <v>0.24101796607179979</v>
      </c>
      <c r="G1229" s="17">
        <v>0.26733048742926968</v>
      </c>
      <c r="H1229" s="17">
        <v>0.18041237692262921</v>
      </c>
      <c r="I1229" s="17">
        <v>0.19263664939024649</v>
      </c>
      <c r="K1229" s="17">
        <v>0.27236669109843559</v>
      </c>
      <c r="L1229" s="17">
        <v>0.22469131398480699</v>
      </c>
      <c r="N1229" s="17">
        <v>0.25356348517954541</v>
      </c>
      <c r="O1229" s="17">
        <v>0.26266168617675922</v>
      </c>
      <c r="P1229" s="17">
        <v>0.3122897988938344</v>
      </c>
      <c r="Q1229" s="17">
        <v>0.25758428103068909</v>
      </c>
      <c r="R1229" s="17">
        <v>0.20365192326153481</v>
      </c>
      <c r="S1229" s="17">
        <v>0.2823459454245858</v>
      </c>
      <c r="T1229" s="17">
        <v>0.25672385014371568</v>
      </c>
      <c r="U1229" s="17">
        <v>0.29627191035655071</v>
      </c>
      <c r="V1229" s="17">
        <v>0.27552125704605762</v>
      </c>
      <c r="W1229" s="17">
        <v>0.23784045719587729</v>
      </c>
      <c r="X1229" s="17">
        <v>0.17793271813296679</v>
      </c>
      <c r="Y1229" s="17">
        <v>0.19989709564565189</v>
      </c>
      <c r="AA1229" s="17">
        <v>0.23643206086945459</v>
      </c>
      <c r="AB1229" s="17">
        <v>0.26386121791145362</v>
      </c>
      <c r="AC1229" s="17">
        <v>0.20441158227477069</v>
      </c>
      <c r="AD1229" s="17">
        <v>0.26575733602582341</v>
      </c>
      <c r="AE1229" s="17">
        <v>0.27362132782251158</v>
      </c>
      <c r="AF1229" s="17">
        <v>0.11787829469587791</v>
      </c>
      <c r="AG1229" s="17">
        <v>0.2295014203217085</v>
      </c>
      <c r="AH1229" s="17">
        <v>0.21657760387165109</v>
      </c>
      <c r="AI1229" s="17">
        <v>0.27765898487914642</v>
      </c>
    </row>
    <row r="1230" spans="2:35" ht="16" x14ac:dyDescent="0.2">
      <c r="B1230" s="16" t="s">
        <v>370</v>
      </c>
      <c r="C1230" s="17">
        <v>0.1038264552944297</v>
      </c>
      <c r="D1230" s="17">
        <v>0.16366361639402779</v>
      </c>
      <c r="E1230" s="17">
        <v>0.14936075279412481</v>
      </c>
      <c r="F1230" s="17">
        <v>0.1516478552354886</v>
      </c>
      <c r="G1230" s="17">
        <v>0.102159232826338</v>
      </c>
      <c r="H1230" s="17">
        <v>2.62808989798872E-2</v>
      </c>
      <c r="I1230" s="17">
        <v>4.1729537116827101E-2</v>
      </c>
      <c r="K1230" s="17">
        <v>9.5017018465418893E-2</v>
      </c>
      <c r="L1230" s="17">
        <v>0.1121509122765342</v>
      </c>
      <c r="N1230" s="17">
        <v>7.340402015224147E-2</v>
      </c>
      <c r="O1230" s="17">
        <v>3.1492880221189491E-2</v>
      </c>
      <c r="P1230" s="17">
        <v>9.0407256754121312E-2</v>
      </c>
      <c r="Q1230" s="17">
        <v>0.1730090200953559</v>
      </c>
      <c r="R1230" s="17">
        <v>8.7155277573062323E-2</v>
      </c>
      <c r="S1230" s="17">
        <v>0.10543072986591071</v>
      </c>
      <c r="T1230" s="17">
        <v>9.3047102767557927E-2</v>
      </c>
      <c r="U1230" s="17">
        <v>0.1221159465655421</v>
      </c>
      <c r="V1230" s="17">
        <v>0.15413808766240539</v>
      </c>
      <c r="W1230" s="17">
        <v>7.8712259292829434E-2</v>
      </c>
      <c r="X1230" s="17">
        <v>0.111687413916375</v>
      </c>
      <c r="Y1230" s="17">
        <v>9.5037381164765955E-2</v>
      </c>
      <c r="AA1230" s="17">
        <v>7.2112280188235414E-2</v>
      </c>
      <c r="AB1230" s="17">
        <v>0.1118312680242336</v>
      </c>
      <c r="AC1230" s="17">
        <v>6.8677590678612274E-2</v>
      </c>
      <c r="AD1230" s="17">
        <v>9.3130012388456321E-2</v>
      </c>
      <c r="AE1230" s="17">
        <v>8.6303714220764216E-2</v>
      </c>
      <c r="AF1230" s="17">
        <v>0.1021938335631387</v>
      </c>
      <c r="AG1230" s="17">
        <v>0.21427495347787029</v>
      </c>
      <c r="AH1230" s="17">
        <v>0.1307101732971287</v>
      </c>
      <c r="AI1230" s="17">
        <v>0.11653120488340581</v>
      </c>
    </row>
    <row r="1231" spans="2:35" ht="16" x14ac:dyDescent="0.2">
      <c r="B1231" s="16" t="s">
        <v>371</v>
      </c>
      <c r="C1231" s="17">
        <v>2.0493038468203481E-2</v>
      </c>
      <c r="D1231" s="17">
        <v>4.9976754260617567E-2</v>
      </c>
      <c r="E1231" s="17">
        <v>2.397879165912236E-2</v>
      </c>
      <c r="F1231" s="17">
        <v>2.5383674631137349E-2</v>
      </c>
      <c r="G1231" s="17">
        <v>2.0054510413602941E-2</v>
      </c>
      <c r="H1231" s="17">
        <v>0</v>
      </c>
      <c r="I1231" s="17">
        <v>8.2359595232745636E-3</v>
      </c>
      <c r="K1231" s="17">
        <v>1.9532483363250391E-2</v>
      </c>
      <c r="L1231" s="17">
        <v>2.1552712787968119E-2</v>
      </c>
      <c r="N1231" s="17">
        <v>6.1463822786796494E-3</v>
      </c>
      <c r="O1231" s="17">
        <v>3.114115970485111E-2</v>
      </c>
      <c r="P1231" s="17">
        <v>1.0662243422198989E-2</v>
      </c>
      <c r="Q1231" s="17">
        <v>1.2196234738081971E-2</v>
      </c>
      <c r="R1231" s="17">
        <v>2.5509543284430551E-2</v>
      </c>
      <c r="S1231" s="17">
        <v>1.1272607306921071E-2</v>
      </c>
      <c r="T1231" s="17">
        <v>4.8635326183999072E-2</v>
      </c>
      <c r="U1231" s="17">
        <v>3.8472280352829423E-2</v>
      </c>
      <c r="V1231" s="17">
        <v>2.5461379165267951E-2</v>
      </c>
      <c r="W1231" s="17">
        <v>1.507225372344082E-2</v>
      </c>
      <c r="X1231" s="17">
        <v>7.8478645418635085E-3</v>
      </c>
      <c r="Y1231" s="17">
        <v>1.388941727284815E-2</v>
      </c>
      <c r="AA1231" s="17">
        <v>1.500548825397334E-2</v>
      </c>
      <c r="AB1231" s="17">
        <v>1.4983172951487321E-2</v>
      </c>
      <c r="AC1231" s="17">
        <v>4.9736922104904838E-2</v>
      </c>
      <c r="AD1231" s="17">
        <v>1.5439627938632549E-2</v>
      </c>
      <c r="AE1231" s="17">
        <v>1.030930372020066E-2</v>
      </c>
      <c r="AF1231" s="17">
        <v>1.6984602754414931E-2</v>
      </c>
      <c r="AG1231" s="17">
        <v>2.219491290203518E-2</v>
      </c>
      <c r="AH1231" s="17">
        <v>2.5326478836770128E-2</v>
      </c>
      <c r="AI1231" s="17">
        <v>6.4350284062858795E-2</v>
      </c>
    </row>
    <row r="1232" spans="2:35" ht="16" x14ac:dyDescent="0.2">
      <c r="B1232" s="16" t="s">
        <v>372</v>
      </c>
      <c r="C1232" s="17">
        <v>7.8107634153048106E-3</v>
      </c>
      <c r="D1232" s="17">
        <v>2.3768919983759872E-2</v>
      </c>
      <c r="E1232" s="17">
        <v>1.4777198880267369E-2</v>
      </c>
      <c r="F1232" s="17">
        <v>2.8169270455424421E-3</v>
      </c>
      <c r="G1232" s="17">
        <v>6.047804651626674E-3</v>
      </c>
      <c r="H1232" s="17">
        <v>0</v>
      </c>
      <c r="I1232" s="17">
        <v>2.3017294692344922E-3</v>
      </c>
      <c r="K1232" s="17">
        <v>7.7578481795808254E-3</v>
      </c>
      <c r="L1232" s="17">
        <v>7.9085598927091817E-3</v>
      </c>
      <c r="N1232" s="17">
        <v>0</v>
      </c>
      <c r="O1232" s="17">
        <v>0</v>
      </c>
      <c r="P1232" s="17">
        <v>0</v>
      </c>
      <c r="Q1232" s="17">
        <v>2.459528252276983E-2</v>
      </c>
      <c r="R1232" s="17">
        <v>1.8558133624341441E-2</v>
      </c>
      <c r="S1232" s="17">
        <v>0</v>
      </c>
      <c r="T1232" s="17">
        <v>1.442592027795065E-2</v>
      </c>
      <c r="U1232" s="17">
        <v>1.023798822246173E-2</v>
      </c>
      <c r="V1232" s="17">
        <v>6.9220446724506017E-3</v>
      </c>
      <c r="W1232" s="17">
        <v>1.07788737983762E-2</v>
      </c>
      <c r="X1232" s="17">
        <v>6.0032552588689487E-3</v>
      </c>
      <c r="Y1232" s="17">
        <v>0</v>
      </c>
      <c r="AA1232" s="17">
        <v>1.074165008331094E-2</v>
      </c>
      <c r="AB1232" s="17">
        <v>1.0010237471355789E-2</v>
      </c>
      <c r="AC1232" s="17">
        <v>0</v>
      </c>
      <c r="AD1232" s="17">
        <v>7.7680226969870604E-3</v>
      </c>
      <c r="AE1232" s="17">
        <v>4.1500323999043281E-3</v>
      </c>
      <c r="AF1232" s="17">
        <v>0</v>
      </c>
      <c r="AG1232" s="17">
        <v>1.4059920327985011E-2</v>
      </c>
      <c r="AH1232" s="17">
        <v>1.7791856258101781E-2</v>
      </c>
      <c r="AI1232" s="17">
        <v>0</v>
      </c>
    </row>
    <row r="1233" spans="2:35" ht="16" x14ac:dyDescent="0.2">
      <c r="B1233" s="16" t="s">
        <v>75</v>
      </c>
      <c r="C1233" s="17">
        <v>2.454020966010589E-2</v>
      </c>
      <c r="D1233" s="17">
        <v>3.1918402313251562E-2</v>
      </c>
      <c r="E1233" s="17">
        <v>1.185011761348944E-2</v>
      </c>
      <c r="F1233" s="17">
        <v>4.1553792166096067E-2</v>
      </c>
      <c r="G1233" s="17">
        <v>2.0750424646718009E-2</v>
      </c>
      <c r="H1233" s="17">
        <v>1.7234834526431379E-2</v>
      </c>
      <c r="I1233" s="17">
        <v>2.4118919661000451E-2</v>
      </c>
      <c r="K1233" s="17">
        <v>1.5435970552020039E-2</v>
      </c>
      <c r="L1233" s="17">
        <v>3.358275932057863E-2</v>
      </c>
      <c r="N1233" s="17">
        <v>2.6064286458983121E-2</v>
      </c>
      <c r="O1233" s="17">
        <v>3.2439310249147722E-2</v>
      </c>
      <c r="P1233" s="17">
        <v>1.87761680619048E-2</v>
      </c>
      <c r="Q1233" s="17">
        <v>4.4522911210622768E-2</v>
      </c>
      <c r="R1233" s="17">
        <v>1.9974132963742831E-2</v>
      </c>
      <c r="S1233" s="17">
        <v>2.3278988125125771E-2</v>
      </c>
      <c r="T1233" s="17">
        <v>2.0074183417520021E-2</v>
      </c>
      <c r="U1233" s="17">
        <v>3.9052181799487933E-2</v>
      </c>
      <c r="V1233" s="17">
        <v>2.4735498836921891E-2</v>
      </c>
      <c r="W1233" s="17">
        <v>2.2501506798514731E-2</v>
      </c>
      <c r="X1233" s="17">
        <v>3.7718373384968668E-2</v>
      </c>
      <c r="Y1233" s="17">
        <v>1.378370671554623E-3</v>
      </c>
      <c r="AA1233" s="17">
        <v>1.14572952581745E-2</v>
      </c>
      <c r="AB1233" s="17">
        <v>2.521125615984357E-2</v>
      </c>
      <c r="AC1233" s="17">
        <v>2.4177060524937531E-2</v>
      </c>
      <c r="AD1233" s="17">
        <v>2.2723165151792828E-2</v>
      </c>
      <c r="AE1233" s="17">
        <v>8.436361715117649E-3</v>
      </c>
      <c r="AF1233" s="17">
        <v>0</v>
      </c>
      <c r="AG1233" s="17">
        <v>8.237314106019504E-2</v>
      </c>
      <c r="AH1233" s="17">
        <v>6.7381848020988969E-2</v>
      </c>
      <c r="AI1233" s="17">
        <v>0</v>
      </c>
    </row>
    <row r="1235" spans="2:35" ht="80" x14ac:dyDescent="0.2">
      <c r="B1235" s="14" t="s">
        <v>378</v>
      </c>
    </row>
    <row r="1236" spans="2:35" ht="16" x14ac:dyDescent="0.2">
      <c r="B1236" s="15" t="s">
        <v>16</v>
      </c>
    </row>
    <row r="1237" spans="2:35" ht="16" x14ac:dyDescent="0.2">
      <c r="B1237" s="16" t="s">
        <v>368</v>
      </c>
      <c r="C1237" s="17">
        <v>0.66765386633643098</v>
      </c>
      <c r="D1237" s="17">
        <v>0.47732754363201119</v>
      </c>
      <c r="E1237" s="17">
        <v>0.535052204011921</v>
      </c>
      <c r="F1237" s="17">
        <v>0.58907160904283973</v>
      </c>
      <c r="G1237" s="17">
        <v>0.66382398482762273</v>
      </c>
      <c r="H1237" s="17">
        <v>0.84162171784515449</v>
      </c>
      <c r="I1237" s="17">
        <v>0.85167577684151041</v>
      </c>
      <c r="K1237" s="17">
        <v>0.65373033863361529</v>
      </c>
      <c r="L1237" s="17">
        <v>0.68105169670871124</v>
      </c>
      <c r="N1237" s="17">
        <v>0.75452125849205631</v>
      </c>
      <c r="O1237" s="17">
        <v>0.73800737741657374</v>
      </c>
      <c r="P1237" s="17">
        <v>0.67550525737409828</v>
      </c>
      <c r="Q1237" s="17">
        <v>0.47289099396487949</v>
      </c>
      <c r="R1237" s="17">
        <v>0.66901660542413666</v>
      </c>
      <c r="S1237" s="17">
        <v>0.66750050952580908</v>
      </c>
      <c r="T1237" s="17">
        <v>0.6727170226311413</v>
      </c>
      <c r="U1237" s="17">
        <v>0.60444281280082046</v>
      </c>
      <c r="V1237" s="17">
        <v>0.57845731460958316</v>
      </c>
      <c r="W1237" s="17">
        <v>0.68443067260980606</v>
      </c>
      <c r="X1237" s="17">
        <v>0.71992916796656858</v>
      </c>
      <c r="Y1237" s="17">
        <v>0.76553065371446172</v>
      </c>
      <c r="AA1237" s="17">
        <v>0.73023372510534279</v>
      </c>
      <c r="AB1237" s="17">
        <v>0.62714826342912156</v>
      </c>
      <c r="AC1237" s="17">
        <v>0.71478003634195997</v>
      </c>
      <c r="AD1237" s="17">
        <v>0.65791150043046531</v>
      </c>
      <c r="AE1237" s="17">
        <v>0.70629778157853973</v>
      </c>
      <c r="AF1237" s="17">
        <v>0.83051322877866085</v>
      </c>
      <c r="AG1237" s="17">
        <v>0.53142286676012718</v>
      </c>
      <c r="AH1237" s="17">
        <v>0.61891949623239617</v>
      </c>
      <c r="AI1237" s="17">
        <v>0.60324549147070028</v>
      </c>
    </row>
    <row r="1238" spans="2:35" ht="16" x14ac:dyDescent="0.2">
      <c r="B1238" s="16" t="s">
        <v>369</v>
      </c>
      <c r="C1238" s="17">
        <v>0.17906890057123059</v>
      </c>
      <c r="D1238" s="17">
        <v>0.25460500014249332</v>
      </c>
      <c r="E1238" s="17">
        <v>0.2422320322178563</v>
      </c>
      <c r="F1238" s="17">
        <v>0.1875725564610683</v>
      </c>
      <c r="G1238" s="17">
        <v>0.19332040382062979</v>
      </c>
      <c r="H1238" s="17">
        <v>0.1127478527050618</v>
      </c>
      <c r="I1238" s="17">
        <v>0.10369387253201399</v>
      </c>
      <c r="K1238" s="17">
        <v>0.20182366090440021</v>
      </c>
      <c r="L1238" s="17">
        <v>0.1578866374700941</v>
      </c>
      <c r="N1238" s="17">
        <v>0.14938231179026501</v>
      </c>
      <c r="O1238" s="17">
        <v>0.13700092717212961</v>
      </c>
      <c r="P1238" s="17">
        <v>0.11786760930676041</v>
      </c>
      <c r="Q1238" s="17">
        <v>0.25768910427809377</v>
      </c>
      <c r="R1238" s="17">
        <v>0.2107551822289242</v>
      </c>
      <c r="S1238" s="17">
        <v>0.2056711223951527</v>
      </c>
      <c r="T1238" s="17">
        <v>0.14431452435849421</v>
      </c>
      <c r="U1238" s="17">
        <v>0.20795473472883819</v>
      </c>
      <c r="V1238" s="17">
        <v>0.21429972265179459</v>
      </c>
      <c r="W1238" s="17">
        <v>0.1703401430272265</v>
      </c>
      <c r="X1238" s="17">
        <v>0.16676419989569391</v>
      </c>
      <c r="Y1238" s="17">
        <v>0.12615980517934069</v>
      </c>
      <c r="AA1238" s="17">
        <v>0.1633984712848767</v>
      </c>
      <c r="AB1238" s="17">
        <v>0.22862737880837861</v>
      </c>
      <c r="AC1238" s="17">
        <v>0.19617016849940849</v>
      </c>
      <c r="AD1238" s="17">
        <v>0.16828895276237971</v>
      </c>
      <c r="AE1238" s="17">
        <v>0.17652164219731939</v>
      </c>
      <c r="AF1238" s="17">
        <v>6.6497227247720531E-2</v>
      </c>
      <c r="AG1238" s="17">
        <v>0.16338563004645651</v>
      </c>
      <c r="AH1238" s="17">
        <v>0.1664138297279939</v>
      </c>
      <c r="AI1238" s="17">
        <v>0.15874187293046829</v>
      </c>
    </row>
    <row r="1239" spans="2:35" ht="16" x14ac:dyDescent="0.2">
      <c r="B1239" s="16" t="s">
        <v>370</v>
      </c>
      <c r="C1239" s="17">
        <v>9.5642193622580904E-2</v>
      </c>
      <c r="D1239" s="17">
        <v>0.16729782630863771</v>
      </c>
      <c r="E1239" s="17">
        <v>0.15717750461876209</v>
      </c>
      <c r="F1239" s="17">
        <v>0.11626573451169429</v>
      </c>
      <c r="G1239" s="17">
        <v>0.1074464283607006</v>
      </c>
      <c r="H1239" s="17">
        <v>2.1680354680256201E-2</v>
      </c>
      <c r="I1239" s="17">
        <v>2.1431713344275679E-2</v>
      </c>
      <c r="K1239" s="17">
        <v>8.8100251355427386E-2</v>
      </c>
      <c r="L1239" s="17">
        <v>0.1027242870301497</v>
      </c>
      <c r="N1239" s="17">
        <v>5.9752514118279948E-2</v>
      </c>
      <c r="O1239" s="17">
        <v>6.0539884075307797E-2</v>
      </c>
      <c r="P1239" s="17">
        <v>0.13657285080596579</v>
      </c>
      <c r="Q1239" s="17">
        <v>0.13658918557227701</v>
      </c>
      <c r="R1239" s="17">
        <v>6.6055055476806249E-2</v>
      </c>
      <c r="S1239" s="17">
        <v>7.9703446480455895E-2</v>
      </c>
      <c r="T1239" s="17">
        <v>0.13437571558619979</v>
      </c>
      <c r="U1239" s="17">
        <v>0.1156311972385566</v>
      </c>
      <c r="V1239" s="17">
        <v>0.12879520828529781</v>
      </c>
      <c r="W1239" s="17">
        <v>0.1010520179059224</v>
      </c>
      <c r="X1239" s="17">
        <v>7.67424000671071E-2</v>
      </c>
      <c r="Y1239" s="17">
        <v>5.9961249206501109E-2</v>
      </c>
      <c r="AA1239" s="17">
        <v>7.1504729176036702E-2</v>
      </c>
      <c r="AB1239" s="17">
        <v>8.5643311945114334E-2</v>
      </c>
      <c r="AC1239" s="17">
        <v>6.8002930713485066E-2</v>
      </c>
      <c r="AD1239" s="17">
        <v>0.1186913724460254</v>
      </c>
      <c r="AE1239" s="17">
        <v>7.6495332357241042E-2</v>
      </c>
      <c r="AF1239" s="17">
        <v>8.6004941219203948E-2</v>
      </c>
      <c r="AG1239" s="17">
        <v>0.16585620911144339</v>
      </c>
      <c r="AH1239" s="17">
        <v>0.1047301794716119</v>
      </c>
      <c r="AI1239" s="17">
        <v>0.16217242766064399</v>
      </c>
    </row>
    <row r="1240" spans="2:35" ht="16" x14ac:dyDescent="0.2">
      <c r="B1240" s="16" t="s">
        <v>371</v>
      </c>
      <c r="C1240" s="17">
        <v>2.4158281399896099E-2</v>
      </c>
      <c r="D1240" s="17">
        <v>6.5381963378639385E-2</v>
      </c>
      <c r="E1240" s="17">
        <v>2.7093110479974619E-2</v>
      </c>
      <c r="F1240" s="17">
        <v>3.902323802202811E-2</v>
      </c>
      <c r="G1240" s="17">
        <v>1.410844742250904E-2</v>
      </c>
      <c r="H1240" s="17">
        <v>6.681213441537201E-3</v>
      </c>
      <c r="I1240" s="17">
        <v>2.3017294692344922E-3</v>
      </c>
      <c r="K1240" s="17">
        <v>2.758725158750544E-2</v>
      </c>
      <c r="L1240" s="17">
        <v>2.094960177561097E-2</v>
      </c>
      <c r="N1240" s="17">
        <v>1.8228330357515778E-2</v>
      </c>
      <c r="O1240" s="17">
        <v>1.563241770572386E-2</v>
      </c>
      <c r="P1240" s="17">
        <v>3.0791257195191522E-2</v>
      </c>
      <c r="Q1240" s="17">
        <v>8.636976059930157E-2</v>
      </c>
      <c r="R1240" s="17">
        <v>8.2277161749904539E-3</v>
      </c>
      <c r="S1240" s="17">
        <v>2.9692174510052158E-2</v>
      </c>
      <c r="T1240" s="17">
        <v>1.2723877643869459E-2</v>
      </c>
      <c r="U1240" s="17">
        <v>2.128612202057523E-2</v>
      </c>
      <c r="V1240" s="17">
        <v>3.1644656021815987E-2</v>
      </c>
      <c r="W1240" s="17">
        <v>1.8098087359410951E-2</v>
      </c>
      <c r="X1240" s="17">
        <v>6.0596275540878378E-3</v>
      </c>
      <c r="Y1240" s="17">
        <v>4.1111386884550342E-2</v>
      </c>
      <c r="AA1240" s="17">
        <v>1.3790738979020729E-2</v>
      </c>
      <c r="AB1240" s="17">
        <v>1.7519723277540811E-2</v>
      </c>
      <c r="AC1240" s="17">
        <v>6.5800308949878067E-3</v>
      </c>
      <c r="AD1240" s="17">
        <v>4.0054147761502699E-2</v>
      </c>
      <c r="AE1240" s="17">
        <v>2.326689530678747E-2</v>
      </c>
      <c r="AF1240" s="17">
        <v>1.6984602754414931E-2</v>
      </c>
      <c r="AG1240" s="17">
        <v>5.0050762678464672E-2</v>
      </c>
      <c r="AH1240" s="17">
        <v>1.103376444203432E-2</v>
      </c>
      <c r="AI1240" s="17">
        <v>5.7498475606226437E-2</v>
      </c>
    </row>
    <row r="1241" spans="2:35" ht="16" x14ac:dyDescent="0.2">
      <c r="B1241" s="16" t="s">
        <v>372</v>
      </c>
      <c r="C1241" s="17">
        <v>9.853560272066084E-3</v>
      </c>
      <c r="D1241" s="17">
        <v>9.6638368141692393E-3</v>
      </c>
      <c r="E1241" s="17">
        <v>2.3479571626986759E-2</v>
      </c>
      <c r="F1241" s="17">
        <v>1.7969056149343549E-2</v>
      </c>
      <c r="G1241" s="17">
        <v>5.4610259881757352E-3</v>
      </c>
      <c r="H1241" s="17">
        <v>0</v>
      </c>
      <c r="I1241" s="17">
        <v>2.5202743404416079E-3</v>
      </c>
      <c r="K1241" s="17">
        <v>1.3069053594795229E-2</v>
      </c>
      <c r="L1241" s="17">
        <v>5.8713801541273106E-3</v>
      </c>
      <c r="N1241" s="17">
        <v>0</v>
      </c>
      <c r="O1241" s="17">
        <v>1.5860462515465631E-2</v>
      </c>
      <c r="P1241" s="17">
        <v>0</v>
      </c>
      <c r="Q1241" s="17">
        <v>1.21419189187278E-2</v>
      </c>
      <c r="R1241" s="17">
        <v>1.7520983186232759E-2</v>
      </c>
      <c r="S1241" s="17">
        <v>0</v>
      </c>
      <c r="T1241" s="17">
        <v>2.0779913170034369E-2</v>
      </c>
      <c r="U1241" s="17">
        <v>1.6833416768996651E-2</v>
      </c>
      <c r="V1241" s="17">
        <v>1.8013345769359229E-2</v>
      </c>
      <c r="W1241" s="17">
        <v>7.2148978261887334E-3</v>
      </c>
      <c r="X1241" s="17">
        <v>0</v>
      </c>
      <c r="Y1241" s="17">
        <v>5.858534343591462E-3</v>
      </c>
      <c r="AA1241" s="17">
        <v>6.8070619766675442E-3</v>
      </c>
      <c r="AB1241" s="17">
        <v>2.0503872305369191E-2</v>
      </c>
      <c r="AC1241" s="17">
        <v>0</v>
      </c>
      <c r="AD1241" s="17">
        <v>7.7688358663759918E-3</v>
      </c>
      <c r="AE1241" s="17">
        <v>4.2326935758358339E-3</v>
      </c>
      <c r="AF1241" s="17">
        <v>0</v>
      </c>
      <c r="AG1241" s="17">
        <v>2.8238773962397261E-2</v>
      </c>
      <c r="AH1241" s="17">
        <v>6.3759550759886806E-3</v>
      </c>
      <c r="AI1241" s="17">
        <v>9.1882876188718009E-3</v>
      </c>
    </row>
    <row r="1242" spans="2:35" ht="16" x14ac:dyDescent="0.2">
      <c r="B1242" s="16" t="s">
        <v>75</v>
      </c>
      <c r="C1242" s="17">
        <v>2.362319779779521E-2</v>
      </c>
      <c r="D1242" s="17">
        <v>2.5723829724049099E-2</v>
      </c>
      <c r="E1242" s="17">
        <v>1.496557704449912E-2</v>
      </c>
      <c r="F1242" s="17">
        <v>5.0097805813026038E-2</v>
      </c>
      <c r="G1242" s="17">
        <v>1.5839709580362248E-2</v>
      </c>
      <c r="H1242" s="17">
        <v>1.726886132799035E-2</v>
      </c>
      <c r="I1242" s="17">
        <v>1.837663347252377E-2</v>
      </c>
      <c r="K1242" s="17">
        <v>1.568944392425645E-2</v>
      </c>
      <c r="L1242" s="17">
        <v>3.1516396861306847E-2</v>
      </c>
      <c r="N1242" s="17">
        <v>1.8115585241882771E-2</v>
      </c>
      <c r="O1242" s="17">
        <v>3.2958931114799493E-2</v>
      </c>
      <c r="P1242" s="17">
        <v>3.9263025317984111E-2</v>
      </c>
      <c r="Q1242" s="17">
        <v>3.4319036666720593E-2</v>
      </c>
      <c r="R1242" s="17">
        <v>2.842445750890963E-2</v>
      </c>
      <c r="S1242" s="17">
        <v>1.7432747088529991E-2</v>
      </c>
      <c r="T1242" s="17">
        <v>1.508894661026115E-2</v>
      </c>
      <c r="U1242" s="17">
        <v>3.3851716442213152E-2</v>
      </c>
      <c r="V1242" s="17">
        <v>2.8789752662148921E-2</v>
      </c>
      <c r="W1242" s="17">
        <v>1.8864181271445211E-2</v>
      </c>
      <c r="X1242" s="17">
        <v>3.050460451654264E-2</v>
      </c>
      <c r="Y1242" s="17">
        <v>1.378370671554623E-3</v>
      </c>
      <c r="AA1242" s="17">
        <v>1.4265273478055481E-2</v>
      </c>
      <c r="AB1242" s="17">
        <v>2.0557450234475472E-2</v>
      </c>
      <c r="AC1242" s="17">
        <v>1.4466833550158679E-2</v>
      </c>
      <c r="AD1242" s="17">
        <v>7.2851907332510393E-3</v>
      </c>
      <c r="AE1242" s="17">
        <v>1.3185654984276591E-2</v>
      </c>
      <c r="AF1242" s="17">
        <v>0</v>
      </c>
      <c r="AG1242" s="17">
        <v>6.1045757441111133E-2</v>
      </c>
      <c r="AH1242" s="17">
        <v>9.252677504997496E-2</v>
      </c>
      <c r="AI1242" s="17">
        <v>9.1534447130890047E-3</v>
      </c>
    </row>
    <row r="1244" spans="2:35" ht="112" x14ac:dyDescent="0.2">
      <c r="B1244" s="14" t="s">
        <v>379</v>
      </c>
    </row>
    <row r="1245" spans="2:35" ht="16" x14ac:dyDescent="0.2">
      <c r="B1245" s="15" t="s">
        <v>16</v>
      </c>
    </row>
    <row r="1246" spans="2:35" ht="16" x14ac:dyDescent="0.2">
      <c r="B1246" s="16" t="s">
        <v>368</v>
      </c>
      <c r="C1246" s="17">
        <v>0.63996347523958652</v>
      </c>
      <c r="D1246" s="17">
        <v>0.47302519624662848</v>
      </c>
      <c r="E1246" s="17">
        <v>0.52096677927634394</v>
      </c>
      <c r="F1246" s="17">
        <v>0.57552347304235951</v>
      </c>
      <c r="G1246" s="17">
        <v>0.65047204747858245</v>
      </c>
      <c r="H1246" s="17">
        <v>0.80087503348365019</v>
      </c>
      <c r="I1246" s="17">
        <v>0.78306444001898834</v>
      </c>
      <c r="K1246" s="17">
        <v>0.63600575267919146</v>
      </c>
      <c r="L1246" s="17">
        <v>0.64428184154650914</v>
      </c>
      <c r="N1246" s="17">
        <v>0.70752673171822023</v>
      </c>
      <c r="O1246" s="17">
        <v>0.62575534934649468</v>
      </c>
      <c r="P1246" s="17">
        <v>0.62786383941505253</v>
      </c>
      <c r="Q1246" s="17">
        <v>0.42494429511530651</v>
      </c>
      <c r="R1246" s="17">
        <v>0.66707371598488585</v>
      </c>
      <c r="S1246" s="17">
        <v>0.65619616526725655</v>
      </c>
      <c r="T1246" s="17">
        <v>0.64402737722370218</v>
      </c>
      <c r="U1246" s="17">
        <v>0.55999789718316317</v>
      </c>
      <c r="V1246" s="17">
        <v>0.56857828445541181</v>
      </c>
      <c r="W1246" s="17">
        <v>0.67911919783838193</v>
      </c>
      <c r="X1246" s="17">
        <v>0.70592916196377531</v>
      </c>
      <c r="Y1246" s="17">
        <v>0.70462516874869152</v>
      </c>
      <c r="AA1246" s="17">
        <v>0.70456219763275596</v>
      </c>
      <c r="AB1246" s="17">
        <v>0.59515666892306396</v>
      </c>
      <c r="AC1246" s="17">
        <v>0.68779082520639745</v>
      </c>
      <c r="AD1246" s="17">
        <v>0.65194212473801105</v>
      </c>
      <c r="AE1246" s="17">
        <v>0.6845050808681119</v>
      </c>
      <c r="AF1246" s="17">
        <v>0.71067375499305419</v>
      </c>
      <c r="AG1246" s="17">
        <v>0.50625282899795332</v>
      </c>
      <c r="AH1246" s="17">
        <v>0.58306997156929563</v>
      </c>
      <c r="AI1246" s="17">
        <v>0.57457420700630368</v>
      </c>
    </row>
    <row r="1247" spans="2:35" ht="16" x14ac:dyDescent="0.2">
      <c r="B1247" s="16" t="s">
        <v>369</v>
      </c>
      <c r="C1247" s="17">
        <v>0.21212318354802309</v>
      </c>
      <c r="D1247" s="17">
        <v>0.28806806801876128</v>
      </c>
      <c r="E1247" s="17">
        <v>0.27902159335280691</v>
      </c>
      <c r="F1247" s="17">
        <v>0.2112231459802236</v>
      </c>
      <c r="G1247" s="17">
        <v>0.19528577896982621</v>
      </c>
      <c r="H1247" s="17">
        <v>0.15019571277500851</v>
      </c>
      <c r="I1247" s="17">
        <v>0.16344787373428279</v>
      </c>
      <c r="K1247" s="17">
        <v>0.2250474316850761</v>
      </c>
      <c r="L1247" s="17">
        <v>0.19991980522644401</v>
      </c>
      <c r="N1247" s="17">
        <v>0.18791391991076301</v>
      </c>
      <c r="O1247" s="17">
        <v>0.2668466169097769</v>
      </c>
      <c r="P1247" s="17">
        <v>0.19406262746565811</v>
      </c>
      <c r="Q1247" s="17">
        <v>0.38166388602754392</v>
      </c>
      <c r="R1247" s="17">
        <v>0.1931568692688489</v>
      </c>
      <c r="S1247" s="17">
        <v>0.22575131068871529</v>
      </c>
      <c r="T1247" s="17">
        <v>0.18954743903500021</v>
      </c>
      <c r="U1247" s="17">
        <v>0.25068107913556459</v>
      </c>
      <c r="V1247" s="17">
        <v>0.2277823045313726</v>
      </c>
      <c r="W1247" s="17">
        <v>0.1826607979187086</v>
      </c>
      <c r="X1247" s="17">
        <v>0.18901099478820241</v>
      </c>
      <c r="Y1247" s="17">
        <v>0.18172144180728261</v>
      </c>
      <c r="AA1247" s="17">
        <v>0.19645760471759691</v>
      </c>
      <c r="AB1247" s="17">
        <v>0.26575964001418201</v>
      </c>
      <c r="AC1247" s="17">
        <v>0.21447105879107961</v>
      </c>
      <c r="AD1247" s="17">
        <v>0.19266508596111059</v>
      </c>
      <c r="AE1247" s="17">
        <v>0.19566116887532589</v>
      </c>
      <c r="AF1247" s="17">
        <v>0.16895396862097781</v>
      </c>
      <c r="AG1247" s="17">
        <v>0.18068930261390789</v>
      </c>
      <c r="AH1247" s="17">
        <v>0.19596283793640101</v>
      </c>
      <c r="AI1247" s="17">
        <v>0.26566861695398197</v>
      </c>
    </row>
    <row r="1248" spans="2:35" ht="16" x14ac:dyDescent="0.2">
      <c r="B1248" s="16" t="s">
        <v>370</v>
      </c>
      <c r="C1248" s="17">
        <v>9.0934485584525299E-2</v>
      </c>
      <c r="D1248" s="17">
        <v>0.14566176934280861</v>
      </c>
      <c r="E1248" s="17">
        <v>0.12817163294343931</v>
      </c>
      <c r="F1248" s="17">
        <v>0.11980443018957961</v>
      </c>
      <c r="G1248" s="17">
        <v>0.11544644909480151</v>
      </c>
      <c r="H1248" s="17">
        <v>2.4945152170254819E-2</v>
      </c>
      <c r="I1248" s="17">
        <v>2.5266191075233028E-2</v>
      </c>
      <c r="K1248" s="17">
        <v>8.7889609262004703E-2</v>
      </c>
      <c r="L1248" s="17">
        <v>9.2695982955979542E-2</v>
      </c>
      <c r="N1248" s="17">
        <v>6.2109073274782121E-2</v>
      </c>
      <c r="O1248" s="17">
        <v>5.9445648585158661E-2</v>
      </c>
      <c r="P1248" s="17">
        <v>0.11687385089861579</v>
      </c>
      <c r="Q1248" s="17">
        <v>0.10003706821808669</v>
      </c>
      <c r="R1248" s="17">
        <v>7.5687714847607571E-2</v>
      </c>
      <c r="S1248" s="17">
        <v>4.8549450690516978E-2</v>
      </c>
      <c r="T1248" s="17">
        <v>0.11577309315170541</v>
      </c>
      <c r="U1248" s="17">
        <v>0.1053649127631571</v>
      </c>
      <c r="V1248" s="17">
        <v>0.15013377689816099</v>
      </c>
      <c r="W1248" s="17">
        <v>8.2421769313488283E-2</v>
      </c>
      <c r="X1248" s="17">
        <v>6.7341469863053574E-2</v>
      </c>
      <c r="Y1248" s="17">
        <v>7.5350502667685601E-2</v>
      </c>
      <c r="AA1248" s="17">
        <v>5.0938949284581203E-2</v>
      </c>
      <c r="AB1248" s="17">
        <v>9.3706914787569262E-2</v>
      </c>
      <c r="AC1248" s="17">
        <v>5.5347209214160788E-2</v>
      </c>
      <c r="AD1248" s="17">
        <v>9.1613249097966948E-2</v>
      </c>
      <c r="AE1248" s="17">
        <v>7.9748548058353158E-2</v>
      </c>
      <c r="AF1248" s="17">
        <v>0.1033876736315533</v>
      </c>
      <c r="AG1248" s="17">
        <v>0.1938819496296732</v>
      </c>
      <c r="AH1248" s="17">
        <v>0.1098442039637233</v>
      </c>
      <c r="AI1248" s="17">
        <v>0.1033196122130256</v>
      </c>
    </row>
    <row r="1249" spans="2:35" ht="16" x14ac:dyDescent="0.2">
      <c r="B1249" s="16" t="s">
        <v>371</v>
      </c>
      <c r="C1249" s="17">
        <v>1.992739451038306E-2</v>
      </c>
      <c r="D1249" s="17">
        <v>5.0689600961703947E-2</v>
      </c>
      <c r="E1249" s="17">
        <v>3.6204689776768613E-2</v>
      </c>
      <c r="F1249" s="17">
        <v>2.5311758589332971E-2</v>
      </c>
      <c r="G1249" s="17">
        <v>8.6705205175659026E-3</v>
      </c>
      <c r="H1249" s="17">
        <v>6.7152402430961751E-3</v>
      </c>
      <c r="I1249" s="17">
        <v>0</v>
      </c>
      <c r="K1249" s="17">
        <v>1.9623662350465421E-2</v>
      </c>
      <c r="L1249" s="17">
        <v>2.0341804448255341E-2</v>
      </c>
      <c r="N1249" s="17">
        <v>1.2218650236604031E-2</v>
      </c>
      <c r="O1249" s="17">
        <v>1.5860462515465631E-2</v>
      </c>
      <c r="P1249" s="17">
        <v>2.1936656902689509E-2</v>
      </c>
      <c r="Q1249" s="17">
        <v>2.3524399070425819E-2</v>
      </c>
      <c r="R1249" s="17">
        <v>1.7240938176119699E-2</v>
      </c>
      <c r="S1249" s="17">
        <v>3.390719076442969E-2</v>
      </c>
      <c r="T1249" s="17">
        <v>1.5069533029097909E-2</v>
      </c>
      <c r="U1249" s="17">
        <v>4.4081209708647512E-2</v>
      </c>
      <c r="V1249" s="17">
        <v>1.4045674837123091E-2</v>
      </c>
      <c r="W1249" s="17">
        <v>1.8569927284794951E-2</v>
      </c>
      <c r="X1249" s="17">
        <v>0</v>
      </c>
      <c r="Y1249" s="17">
        <v>2.5471951805850782E-2</v>
      </c>
      <c r="AA1249" s="17">
        <v>1.136599966515133E-2</v>
      </c>
      <c r="AB1249" s="17">
        <v>1.6949530492142581E-2</v>
      </c>
      <c r="AC1249" s="17">
        <v>8.0142175229481194E-3</v>
      </c>
      <c r="AD1249" s="17">
        <v>2.85081631190192E-2</v>
      </c>
      <c r="AE1249" s="17">
        <v>2.092017790839323E-2</v>
      </c>
      <c r="AF1249" s="17">
        <v>1.6984602754414931E-2</v>
      </c>
      <c r="AG1249" s="17">
        <v>3.5884627065675072E-2</v>
      </c>
      <c r="AH1249" s="17">
        <v>1.216899717317891E-2</v>
      </c>
      <c r="AI1249" s="17">
        <v>3.7712831951881298E-2</v>
      </c>
    </row>
    <row r="1250" spans="2:35" ht="16" x14ac:dyDescent="0.2">
      <c r="B1250" s="16" t="s">
        <v>372</v>
      </c>
      <c r="C1250" s="17">
        <v>8.9219791385693522E-3</v>
      </c>
      <c r="D1250" s="17">
        <v>9.972213444164402E-3</v>
      </c>
      <c r="E1250" s="17">
        <v>1.490868786432489E-2</v>
      </c>
      <c r="F1250" s="17">
        <v>1.4835786319855311E-2</v>
      </c>
      <c r="G1250" s="17">
        <v>1.4503232892998491E-2</v>
      </c>
      <c r="H1250" s="17">
        <v>0</v>
      </c>
      <c r="I1250" s="17">
        <v>0</v>
      </c>
      <c r="K1250" s="17">
        <v>9.8423516683030614E-3</v>
      </c>
      <c r="L1250" s="17">
        <v>8.0751163266925916E-3</v>
      </c>
      <c r="N1250" s="17">
        <v>1.2088875854616011E-2</v>
      </c>
      <c r="O1250" s="17">
        <v>1.4933309583341979E-2</v>
      </c>
      <c r="P1250" s="17">
        <v>0</v>
      </c>
      <c r="Q1250" s="17">
        <v>1.2224942672167749E-2</v>
      </c>
      <c r="R1250" s="17">
        <v>1.308295145207586E-2</v>
      </c>
      <c r="S1250" s="17">
        <v>6.0480652279051826E-3</v>
      </c>
      <c r="T1250" s="17">
        <v>2.190215443762111E-2</v>
      </c>
      <c r="U1250" s="17">
        <v>0</v>
      </c>
      <c r="V1250" s="17">
        <v>1.4381485287224121E-2</v>
      </c>
      <c r="W1250" s="17">
        <v>1.100402254293944E-2</v>
      </c>
      <c r="X1250" s="17">
        <v>0</v>
      </c>
      <c r="Y1250" s="17">
        <v>0</v>
      </c>
      <c r="AA1250" s="17">
        <v>1.082293593764716E-2</v>
      </c>
      <c r="AB1250" s="17">
        <v>5.4493062908037501E-3</v>
      </c>
      <c r="AC1250" s="17">
        <v>1.9909855715255501E-2</v>
      </c>
      <c r="AD1250" s="17">
        <v>7.7688358663759918E-3</v>
      </c>
      <c r="AE1250" s="17">
        <v>8.3750405264065471E-3</v>
      </c>
      <c r="AF1250" s="17">
        <v>0</v>
      </c>
      <c r="AG1250" s="17">
        <v>0</v>
      </c>
      <c r="AH1250" s="17">
        <v>1.246284239474413E-2</v>
      </c>
      <c r="AI1250" s="17">
        <v>1.8724731874807329E-2</v>
      </c>
    </row>
    <row r="1251" spans="2:35" ht="16" x14ac:dyDescent="0.2">
      <c r="B1251" s="16" t="s">
        <v>75</v>
      </c>
      <c r="C1251" s="17">
        <v>2.812948197891265E-2</v>
      </c>
      <c r="D1251" s="17">
        <v>3.2583151985933097E-2</v>
      </c>
      <c r="E1251" s="17">
        <v>2.0726616786316449E-2</v>
      </c>
      <c r="F1251" s="17">
        <v>5.3301405878649108E-2</v>
      </c>
      <c r="G1251" s="17">
        <v>1.56219710462256E-2</v>
      </c>
      <c r="H1251" s="17">
        <v>1.726886132799035E-2</v>
      </c>
      <c r="I1251" s="17">
        <v>2.8221495171495869E-2</v>
      </c>
      <c r="K1251" s="17">
        <v>2.1591192354959401E-2</v>
      </c>
      <c r="L1251" s="17">
        <v>3.4685449496119583E-2</v>
      </c>
      <c r="N1251" s="17">
        <v>1.8142749005014461E-2</v>
      </c>
      <c r="O1251" s="17">
        <v>1.715861305976225E-2</v>
      </c>
      <c r="P1251" s="17">
        <v>3.9263025317984111E-2</v>
      </c>
      <c r="Q1251" s="17">
        <v>5.7605408896469541E-2</v>
      </c>
      <c r="R1251" s="17">
        <v>3.3757810270462082E-2</v>
      </c>
      <c r="S1251" s="17">
        <v>2.9547817361176131E-2</v>
      </c>
      <c r="T1251" s="17">
        <v>1.368040312287323E-2</v>
      </c>
      <c r="U1251" s="17">
        <v>3.9874901209467663E-2</v>
      </c>
      <c r="V1251" s="17">
        <v>2.507847399070709E-2</v>
      </c>
      <c r="W1251" s="17">
        <v>2.6224285101686739E-2</v>
      </c>
      <c r="X1251" s="17">
        <v>3.7718373384968668E-2</v>
      </c>
      <c r="Y1251" s="17">
        <v>1.283093497048955E-2</v>
      </c>
      <c r="AA1251" s="17">
        <v>2.5852312762267501E-2</v>
      </c>
      <c r="AB1251" s="17">
        <v>2.2977939492238489E-2</v>
      </c>
      <c r="AC1251" s="17">
        <v>1.4466833550158679E-2</v>
      </c>
      <c r="AD1251" s="17">
        <v>2.7502541217516271E-2</v>
      </c>
      <c r="AE1251" s="17">
        <v>1.0789983763409301E-2</v>
      </c>
      <c r="AF1251" s="17">
        <v>0</v>
      </c>
      <c r="AG1251" s="17">
        <v>8.3291291692790731E-2</v>
      </c>
      <c r="AH1251" s="17">
        <v>8.6491146962657098E-2</v>
      </c>
      <c r="AI1251" s="17">
        <v>0</v>
      </c>
    </row>
    <row r="1253" spans="2:35" ht="112" x14ac:dyDescent="0.2">
      <c r="B1253" s="14" t="s">
        <v>380</v>
      </c>
    </row>
    <row r="1254" spans="2:35" ht="16" x14ac:dyDescent="0.2">
      <c r="B1254" s="15" t="s">
        <v>16</v>
      </c>
    </row>
    <row r="1255" spans="2:35" ht="16" x14ac:dyDescent="0.2">
      <c r="B1255" s="16" t="s">
        <v>368</v>
      </c>
      <c r="C1255" s="17">
        <v>0.61489431968272124</v>
      </c>
      <c r="D1255" s="17">
        <v>0.45987712246783891</v>
      </c>
      <c r="E1255" s="17">
        <v>0.47423860716956973</v>
      </c>
      <c r="F1255" s="17">
        <v>0.54052251635584392</v>
      </c>
      <c r="G1255" s="17">
        <v>0.64291650731032191</v>
      </c>
      <c r="H1255" s="17">
        <v>0.75433976397716607</v>
      </c>
      <c r="I1255" s="17">
        <v>0.77578989914313967</v>
      </c>
      <c r="K1255" s="17">
        <v>0.59909363231438972</v>
      </c>
      <c r="L1255" s="17">
        <v>0.62978609906617344</v>
      </c>
      <c r="N1255" s="17">
        <v>0.7502222064450722</v>
      </c>
      <c r="O1255" s="17">
        <v>0.69048998093953029</v>
      </c>
      <c r="P1255" s="17">
        <v>0.66522336673629623</v>
      </c>
      <c r="Q1255" s="17">
        <v>0.415939956927183</v>
      </c>
      <c r="R1255" s="17">
        <v>0.62363980464543023</v>
      </c>
      <c r="S1255" s="17">
        <v>0.61314848889938423</v>
      </c>
      <c r="T1255" s="17">
        <v>0.60871624002340208</v>
      </c>
      <c r="U1255" s="17">
        <v>0.49997854711480733</v>
      </c>
      <c r="V1255" s="17">
        <v>0.52968994954669624</v>
      </c>
      <c r="W1255" s="17">
        <v>0.63000022098070874</v>
      </c>
      <c r="X1255" s="17">
        <v>0.67418535209648656</v>
      </c>
      <c r="Y1255" s="17">
        <v>0.68402771240523463</v>
      </c>
      <c r="AA1255" s="17">
        <v>0.64105060984652551</v>
      </c>
      <c r="AB1255" s="17">
        <v>0.56423493339920938</v>
      </c>
      <c r="AC1255" s="17">
        <v>0.68790842049326251</v>
      </c>
      <c r="AD1255" s="17">
        <v>0.61690685866640793</v>
      </c>
      <c r="AE1255" s="17">
        <v>0.65240593464366947</v>
      </c>
      <c r="AF1255" s="17">
        <v>0.81189216997464653</v>
      </c>
      <c r="AG1255" s="17">
        <v>0.44250682384825818</v>
      </c>
      <c r="AH1255" s="17">
        <v>0.58916086536367551</v>
      </c>
      <c r="AI1255" s="17">
        <v>0.61177158588535774</v>
      </c>
    </row>
    <row r="1256" spans="2:35" ht="16" x14ac:dyDescent="0.2">
      <c r="B1256" s="16" t="s">
        <v>369</v>
      </c>
      <c r="C1256" s="17">
        <v>0.23807317764350411</v>
      </c>
      <c r="D1256" s="17">
        <v>0.27796961556331751</v>
      </c>
      <c r="E1256" s="17">
        <v>0.33103928426482898</v>
      </c>
      <c r="F1256" s="17">
        <v>0.2575165934004004</v>
      </c>
      <c r="G1256" s="17">
        <v>0.23075855613753349</v>
      </c>
      <c r="H1256" s="17">
        <v>0.1785064106773796</v>
      </c>
      <c r="I1256" s="17">
        <v>0.16632043198154631</v>
      </c>
      <c r="K1256" s="17">
        <v>0.26795406517148701</v>
      </c>
      <c r="L1256" s="17">
        <v>0.2085530648678226</v>
      </c>
      <c r="N1256" s="17">
        <v>0.15869833348257531</v>
      </c>
      <c r="O1256" s="17">
        <v>0.20025185353624311</v>
      </c>
      <c r="P1256" s="17">
        <v>0.1758362186663599</v>
      </c>
      <c r="Q1256" s="17">
        <v>0.32014815447839789</v>
      </c>
      <c r="R1256" s="17">
        <v>0.23754705299908449</v>
      </c>
      <c r="S1256" s="17">
        <v>0.25712472807091169</v>
      </c>
      <c r="T1256" s="17">
        <v>0.22307534169085669</v>
      </c>
      <c r="U1256" s="17">
        <v>0.34467990419377897</v>
      </c>
      <c r="V1256" s="17">
        <v>0.27042994074066379</v>
      </c>
      <c r="W1256" s="17">
        <v>0.2423006078131211</v>
      </c>
      <c r="X1256" s="17">
        <v>0.18301545881301001</v>
      </c>
      <c r="Y1256" s="17">
        <v>0.2087913456117102</v>
      </c>
      <c r="AA1256" s="17">
        <v>0.2499778118514332</v>
      </c>
      <c r="AB1256" s="17">
        <v>0.30283269594215312</v>
      </c>
      <c r="AC1256" s="17">
        <v>0.18043807685290739</v>
      </c>
      <c r="AD1256" s="17">
        <v>0.22855834652384399</v>
      </c>
      <c r="AE1256" s="17">
        <v>0.2454545593632767</v>
      </c>
      <c r="AF1256" s="17">
        <v>8.5644649558127686E-2</v>
      </c>
      <c r="AG1256" s="17">
        <v>0.20692856181100139</v>
      </c>
      <c r="AH1256" s="17">
        <v>0.205926663974385</v>
      </c>
      <c r="AI1256" s="17">
        <v>0.2262775289496621</v>
      </c>
    </row>
    <row r="1257" spans="2:35" ht="16" x14ac:dyDescent="0.2">
      <c r="B1257" s="16" t="s">
        <v>370</v>
      </c>
      <c r="C1257" s="17">
        <v>8.5794029360640831E-2</v>
      </c>
      <c r="D1257" s="17">
        <v>0.1234022847944318</v>
      </c>
      <c r="E1257" s="17">
        <v>0.12953040845929861</v>
      </c>
      <c r="F1257" s="17">
        <v>0.11888117340545989</v>
      </c>
      <c r="G1257" s="17">
        <v>8.4498942994665746E-2</v>
      </c>
      <c r="H1257" s="17">
        <v>3.8883978005645872E-2</v>
      </c>
      <c r="I1257" s="17">
        <v>3.1037115008197131E-2</v>
      </c>
      <c r="K1257" s="17">
        <v>7.7694701103473957E-2</v>
      </c>
      <c r="L1257" s="17">
        <v>9.4215838008147854E-2</v>
      </c>
      <c r="N1257" s="17">
        <v>4.8637310949568642E-2</v>
      </c>
      <c r="O1257" s="17">
        <v>3.1017600919462991E-2</v>
      </c>
      <c r="P1257" s="17">
        <v>9.9966519799735531E-2</v>
      </c>
      <c r="Q1257" s="17">
        <v>0.14397932641196101</v>
      </c>
      <c r="R1257" s="17">
        <v>5.3374841224761653E-2</v>
      </c>
      <c r="S1257" s="17">
        <v>7.2221350290294362E-2</v>
      </c>
      <c r="T1257" s="17">
        <v>0.1044237162521532</v>
      </c>
      <c r="U1257" s="17">
        <v>8.9475162226599014E-2</v>
      </c>
      <c r="V1257" s="17">
        <v>0.14662746774525731</v>
      </c>
      <c r="W1257" s="17">
        <v>7.2300345507937971E-2</v>
      </c>
      <c r="X1257" s="17">
        <v>7.8975791179086458E-2</v>
      </c>
      <c r="Y1257" s="17">
        <v>7.1888646063458281E-2</v>
      </c>
      <c r="AA1257" s="17">
        <v>6.8568919236685885E-2</v>
      </c>
      <c r="AB1257" s="17">
        <v>8.3254617595848665E-2</v>
      </c>
      <c r="AC1257" s="17">
        <v>8.4109215801674089E-2</v>
      </c>
      <c r="AD1257" s="17">
        <v>8.5362581314916142E-2</v>
      </c>
      <c r="AE1257" s="17">
        <v>6.8426760088241709E-2</v>
      </c>
      <c r="AF1257" s="17">
        <v>5.1027404462383658E-2</v>
      </c>
      <c r="AG1257" s="17">
        <v>0.1777006317007522</v>
      </c>
      <c r="AH1257" s="17">
        <v>8.8501135240156251E-2</v>
      </c>
      <c r="AI1257" s="17">
        <v>0.11439063454623941</v>
      </c>
    </row>
    <row r="1258" spans="2:35" ht="16" x14ac:dyDescent="0.2">
      <c r="B1258" s="16" t="s">
        <v>371</v>
      </c>
      <c r="C1258" s="17">
        <v>2.247406230625746E-2</v>
      </c>
      <c r="D1258" s="17">
        <v>8.2766677429151864E-2</v>
      </c>
      <c r="E1258" s="17">
        <v>2.339248771822592E-2</v>
      </c>
      <c r="F1258" s="17">
        <v>2.6629115091598009E-2</v>
      </c>
      <c r="G1258" s="17">
        <v>1.4445407806922449E-2</v>
      </c>
      <c r="H1258" s="17">
        <v>0</v>
      </c>
      <c r="I1258" s="17">
        <v>0</v>
      </c>
      <c r="K1258" s="17">
        <v>2.4578507988763831E-2</v>
      </c>
      <c r="L1258" s="17">
        <v>2.054993266319325E-2</v>
      </c>
      <c r="N1258" s="17">
        <v>6.5454722262323498E-3</v>
      </c>
      <c r="O1258" s="17">
        <v>4.5221489029535752E-2</v>
      </c>
      <c r="P1258" s="17">
        <v>9.8695507240047168E-3</v>
      </c>
      <c r="Q1258" s="17">
        <v>2.5879066491411081E-2</v>
      </c>
      <c r="R1258" s="17">
        <v>2.4556400941828659E-2</v>
      </c>
      <c r="S1258" s="17">
        <v>3.9655861189157572E-2</v>
      </c>
      <c r="T1258" s="17">
        <v>4.1146795525471562E-2</v>
      </c>
      <c r="U1258" s="17">
        <v>2.6911005265310411E-2</v>
      </c>
      <c r="V1258" s="17">
        <v>2.0804036704677498E-2</v>
      </c>
      <c r="W1258" s="17">
        <v>1.482884640345338E-2</v>
      </c>
      <c r="X1258" s="17">
        <v>1.8257159984584631E-2</v>
      </c>
      <c r="Y1258" s="17">
        <v>1.6966775801312801E-2</v>
      </c>
      <c r="AA1258" s="17">
        <v>1.088869105731647E-2</v>
      </c>
      <c r="AB1258" s="17">
        <v>1.9546177847366751E-2</v>
      </c>
      <c r="AC1258" s="17">
        <v>2.609838192612083E-2</v>
      </c>
      <c r="AD1258" s="17">
        <v>4.2208958383929511E-2</v>
      </c>
      <c r="AE1258" s="17">
        <v>1.5951922007650748E-2</v>
      </c>
      <c r="AF1258" s="17">
        <v>1.8087427784673059E-2</v>
      </c>
      <c r="AG1258" s="17">
        <v>4.7076143006883203E-2</v>
      </c>
      <c r="AH1258" s="17">
        <v>2.2241367894639302E-2</v>
      </c>
      <c r="AI1258" s="17">
        <v>1.020438979772033E-2</v>
      </c>
    </row>
    <row r="1259" spans="2:35" ht="16" x14ac:dyDescent="0.2">
      <c r="B1259" s="16" t="s">
        <v>372</v>
      </c>
      <c r="C1259" s="17">
        <v>1.046762990376892E-2</v>
      </c>
      <c r="D1259" s="17">
        <v>2.00303326858263E-2</v>
      </c>
      <c r="E1259" s="17">
        <v>2.4008785097920621E-2</v>
      </c>
      <c r="F1259" s="17">
        <v>1.228298099928248E-2</v>
      </c>
      <c r="G1259" s="17">
        <v>8.853968443303363E-3</v>
      </c>
      <c r="H1259" s="17">
        <v>0</v>
      </c>
      <c r="I1259" s="17">
        <v>0</v>
      </c>
      <c r="K1259" s="17">
        <v>1.100302453330434E-2</v>
      </c>
      <c r="L1259" s="17">
        <v>1.000613320325368E-2</v>
      </c>
      <c r="N1259" s="17">
        <v>1.2218650236604031E-2</v>
      </c>
      <c r="O1259" s="17">
        <v>1.5860462515465631E-2</v>
      </c>
      <c r="P1259" s="17">
        <v>9.8413187556196813E-3</v>
      </c>
      <c r="Q1259" s="17">
        <v>2.367046891295289E-2</v>
      </c>
      <c r="R1259" s="17">
        <v>3.2136763395534562E-2</v>
      </c>
      <c r="S1259" s="17">
        <v>0</v>
      </c>
      <c r="T1259" s="17">
        <v>7.5489598978554411E-3</v>
      </c>
      <c r="U1259" s="17">
        <v>5.1326688731115856E-3</v>
      </c>
      <c r="V1259" s="17">
        <v>1.083132530545051E-2</v>
      </c>
      <c r="W1259" s="17">
        <v>7.4202199159645616E-3</v>
      </c>
      <c r="X1259" s="17">
        <v>0</v>
      </c>
      <c r="Y1259" s="17">
        <v>4.919738875171502E-3</v>
      </c>
      <c r="AA1259" s="17">
        <v>7.035248264552629E-3</v>
      </c>
      <c r="AB1259" s="17">
        <v>7.6707879643420776E-3</v>
      </c>
      <c r="AC1259" s="17">
        <v>0</v>
      </c>
      <c r="AD1259" s="17">
        <v>7.917244807117297E-3</v>
      </c>
      <c r="AE1259" s="17">
        <v>4.4030943100454656E-3</v>
      </c>
      <c r="AF1259" s="17">
        <v>1.6984602754414931E-2</v>
      </c>
      <c r="AG1259" s="17">
        <v>2.7923482725819161E-2</v>
      </c>
      <c r="AH1259" s="17">
        <v>1.852709402193059E-2</v>
      </c>
      <c r="AI1259" s="17">
        <v>3.7355860821020298E-2</v>
      </c>
    </row>
    <row r="1260" spans="2:35" ht="16" x14ac:dyDescent="0.2">
      <c r="B1260" s="16" t="s">
        <v>75</v>
      </c>
      <c r="C1260" s="17">
        <v>2.8296781103107509E-2</v>
      </c>
      <c r="D1260" s="17">
        <v>3.5953967059433448E-2</v>
      </c>
      <c r="E1260" s="17">
        <v>1.7790427290156129E-2</v>
      </c>
      <c r="F1260" s="17">
        <v>4.4167620747415433E-2</v>
      </c>
      <c r="G1260" s="17">
        <v>1.8526617307253069E-2</v>
      </c>
      <c r="H1260" s="17">
        <v>2.8269847339808502E-2</v>
      </c>
      <c r="I1260" s="17">
        <v>2.6852553867117011E-2</v>
      </c>
      <c r="K1260" s="17">
        <v>1.9676068888581179E-2</v>
      </c>
      <c r="L1260" s="17">
        <v>3.6888932191409353E-2</v>
      </c>
      <c r="N1260" s="17">
        <v>2.367802665994739E-2</v>
      </c>
      <c r="O1260" s="17">
        <v>1.715861305976225E-2</v>
      </c>
      <c r="P1260" s="17">
        <v>3.9263025317984111E-2</v>
      </c>
      <c r="Q1260" s="17">
        <v>7.0383026778094299E-2</v>
      </c>
      <c r="R1260" s="17">
        <v>2.8745136793360389E-2</v>
      </c>
      <c r="S1260" s="17">
        <v>1.7849571550251929E-2</v>
      </c>
      <c r="T1260" s="17">
        <v>1.508894661026115E-2</v>
      </c>
      <c r="U1260" s="17">
        <v>3.3822712326392737E-2</v>
      </c>
      <c r="V1260" s="17">
        <v>2.161727995725457E-2</v>
      </c>
      <c r="W1260" s="17">
        <v>3.3149759378814168E-2</v>
      </c>
      <c r="X1260" s="17">
        <v>4.5566237926832183E-2</v>
      </c>
      <c r="Y1260" s="17">
        <v>1.3405781243112541E-2</v>
      </c>
      <c r="AA1260" s="17">
        <v>2.2478719743486201E-2</v>
      </c>
      <c r="AB1260" s="17">
        <v>2.2460787251080031E-2</v>
      </c>
      <c r="AC1260" s="17">
        <v>2.1445904926035191E-2</v>
      </c>
      <c r="AD1260" s="17">
        <v>1.904601030378528E-2</v>
      </c>
      <c r="AE1260" s="17">
        <v>1.335772958711581E-2</v>
      </c>
      <c r="AF1260" s="17">
        <v>1.636374546575432E-2</v>
      </c>
      <c r="AG1260" s="17">
        <v>9.7864356907285913E-2</v>
      </c>
      <c r="AH1260" s="17">
        <v>7.5642873505213398E-2</v>
      </c>
      <c r="AI1260" s="17">
        <v>0</v>
      </c>
    </row>
    <row r="1262" spans="2:35" ht="96" x14ac:dyDescent="0.2">
      <c r="B1262" s="14" t="s">
        <v>381</v>
      </c>
    </row>
    <row r="1263" spans="2:35" ht="16" x14ac:dyDescent="0.2">
      <c r="B1263" s="15" t="s">
        <v>16</v>
      </c>
    </row>
    <row r="1264" spans="2:35" ht="16" x14ac:dyDescent="0.2">
      <c r="B1264" s="16" t="s">
        <v>368</v>
      </c>
      <c r="C1264" s="17">
        <v>0.56061227700988936</v>
      </c>
      <c r="D1264" s="17">
        <v>0.42270439985689179</v>
      </c>
      <c r="E1264" s="17">
        <v>0.48034093978455589</v>
      </c>
      <c r="F1264" s="17">
        <v>0.49873122459942992</v>
      </c>
      <c r="G1264" s="17">
        <v>0.60251351148462629</v>
      </c>
      <c r="H1264" s="17">
        <v>0.71691175923626393</v>
      </c>
      <c r="I1264" s="17">
        <v>0.62855760307093489</v>
      </c>
      <c r="K1264" s="17">
        <v>0.56030368022867061</v>
      </c>
      <c r="L1264" s="17">
        <v>0.56007242663717149</v>
      </c>
      <c r="N1264" s="17">
        <v>0.65907107026455558</v>
      </c>
      <c r="O1264" s="17">
        <v>0.65816879489274671</v>
      </c>
      <c r="P1264" s="17">
        <v>0.48830075454362343</v>
      </c>
      <c r="Q1264" s="17">
        <v>0.47904117489477988</v>
      </c>
      <c r="R1264" s="17">
        <v>0.63047989119053294</v>
      </c>
      <c r="S1264" s="17">
        <v>0.55493820274740224</v>
      </c>
      <c r="T1264" s="17">
        <v>0.55597198631362921</v>
      </c>
      <c r="U1264" s="17">
        <v>0.53015911787888881</v>
      </c>
      <c r="V1264" s="17">
        <v>0.51023408345330823</v>
      </c>
      <c r="W1264" s="17">
        <v>0.5410329188028834</v>
      </c>
      <c r="X1264" s="17">
        <v>0.55625313891005124</v>
      </c>
      <c r="Y1264" s="17">
        <v>0.57041083722291208</v>
      </c>
      <c r="AA1264" s="17">
        <v>0.59625607764664512</v>
      </c>
      <c r="AB1264" s="17">
        <v>0.57751464719305168</v>
      </c>
      <c r="AC1264" s="17">
        <v>0.57624151437354809</v>
      </c>
      <c r="AD1264" s="17">
        <v>0.58809409728971873</v>
      </c>
      <c r="AE1264" s="17">
        <v>0.56726932394716412</v>
      </c>
      <c r="AF1264" s="17">
        <v>0.77655768252460922</v>
      </c>
      <c r="AG1264" s="17">
        <v>0.43794428849616779</v>
      </c>
      <c r="AH1264" s="17">
        <v>0.45222148031972781</v>
      </c>
      <c r="AI1264" s="17">
        <v>0.49799812197873111</v>
      </c>
    </row>
    <row r="1265" spans="2:35" ht="16" x14ac:dyDescent="0.2">
      <c r="B1265" s="16" t="s">
        <v>369</v>
      </c>
      <c r="C1265" s="17">
        <v>0.269817743332948</v>
      </c>
      <c r="D1265" s="17">
        <v>0.28618831907142878</v>
      </c>
      <c r="E1265" s="17">
        <v>0.30580105188195761</v>
      </c>
      <c r="F1265" s="17">
        <v>0.29311940396669939</v>
      </c>
      <c r="G1265" s="17">
        <v>0.23927803121356239</v>
      </c>
      <c r="H1265" s="17">
        <v>0.20027222246385459</v>
      </c>
      <c r="I1265" s="17">
        <v>0.28227216267683292</v>
      </c>
      <c r="K1265" s="17">
        <v>0.28661362687896091</v>
      </c>
      <c r="L1265" s="17">
        <v>0.2549946114337871</v>
      </c>
      <c r="N1265" s="17">
        <v>0.23679892573674</v>
      </c>
      <c r="O1265" s="17">
        <v>0.2138888527978231</v>
      </c>
      <c r="P1265" s="17">
        <v>0.32562347628572502</v>
      </c>
      <c r="Q1265" s="17">
        <v>0.22942977569596121</v>
      </c>
      <c r="R1265" s="17">
        <v>0.2316040067262306</v>
      </c>
      <c r="S1265" s="17">
        <v>0.24184035947216129</v>
      </c>
      <c r="T1265" s="17">
        <v>0.27263790374307711</v>
      </c>
      <c r="U1265" s="17">
        <v>0.23865984282429939</v>
      </c>
      <c r="V1265" s="17">
        <v>0.29070661922532842</v>
      </c>
      <c r="W1265" s="17">
        <v>0.29727464554366739</v>
      </c>
      <c r="X1265" s="17">
        <v>0.28575784360138451</v>
      </c>
      <c r="Y1265" s="17">
        <v>0.32246705730799491</v>
      </c>
      <c r="AA1265" s="17">
        <v>0.27936557758370589</v>
      </c>
      <c r="AB1265" s="17">
        <v>0.26186168829502943</v>
      </c>
      <c r="AC1265" s="17">
        <v>0.29825118552084379</v>
      </c>
      <c r="AD1265" s="17">
        <v>0.25792949267373261</v>
      </c>
      <c r="AE1265" s="17">
        <v>0.29821242949439009</v>
      </c>
      <c r="AF1265" s="17">
        <v>0.1387007128140712</v>
      </c>
      <c r="AG1265" s="17">
        <v>0.16895969517727699</v>
      </c>
      <c r="AH1265" s="17">
        <v>0.30088986940332579</v>
      </c>
      <c r="AI1265" s="17">
        <v>0.30190469693523808</v>
      </c>
    </row>
    <row r="1266" spans="2:35" ht="16" x14ac:dyDescent="0.2">
      <c r="B1266" s="16" t="s">
        <v>370</v>
      </c>
      <c r="C1266" s="17">
        <v>0.10430106891585141</v>
      </c>
      <c r="D1266" s="17">
        <v>0.16461946110676309</v>
      </c>
      <c r="E1266" s="17">
        <v>0.1384736789195701</v>
      </c>
      <c r="F1266" s="17">
        <v>0.1256672505616078</v>
      </c>
      <c r="G1266" s="17">
        <v>0.11134368029660439</v>
      </c>
      <c r="H1266" s="17">
        <v>5.1626875878604823E-2</v>
      </c>
      <c r="I1266" s="17">
        <v>4.8821657006245377E-2</v>
      </c>
      <c r="K1266" s="17">
        <v>0.10110238489832871</v>
      </c>
      <c r="L1266" s="17">
        <v>0.10629174489529949</v>
      </c>
      <c r="N1266" s="17">
        <v>7.3795768520217422E-2</v>
      </c>
      <c r="O1266" s="17">
        <v>7.3823635570115134E-2</v>
      </c>
      <c r="P1266" s="17">
        <v>0.1081883386823605</v>
      </c>
      <c r="Q1266" s="17">
        <v>0.16088442211924131</v>
      </c>
      <c r="R1266" s="17">
        <v>6.6387207138143819E-2</v>
      </c>
      <c r="S1266" s="17">
        <v>0.1189122549518149</v>
      </c>
      <c r="T1266" s="17">
        <v>9.5248461572189511E-2</v>
      </c>
      <c r="U1266" s="17">
        <v>0.16450842166888349</v>
      </c>
      <c r="V1266" s="17">
        <v>0.1238049181904697</v>
      </c>
      <c r="W1266" s="17">
        <v>0.1100016876486291</v>
      </c>
      <c r="X1266" s="17">
        <v>8.5275534669177436E-2</v>
      </c>
      <c r="Y1266" s="17">
        <v>7.6073962302190379E-2</v>
      </c>
      <c r="AA1266" s="17">
        <v>8.4135028805881557E-2</v>
      </c>
      <c r="AB1266" s="17">
        <v>0.1125959280136735</v>
      </c>
      <c r="AC1266" s="17">
        <v>6.9616082694398576E-2</v>
      </c>
      <c r="AD1266" s="17">
        <v>7.1966356124076786E-2</v>
      </c>
      <c r="AE1266" s="17">
        <v>9.51205665233502E-2</v>
      </c>
      <c r="AF1266" s="17">
        <v>6.775700190690491E-2</v>
      </c>
      <c r="AG1266" s="17">
        <v>0.21880311845870301</v>
      </c>
      <c r="AH1266" s="17">
        <v>0.1233841068983747</v>
      </c>
      <c r="AI1266" s="17">
        <v>0.12853543932235431</v>
      </c>
    </row>
    <row r="1267" spans="2:35" ht="16" x14ac:dyDescent="0.2">
      <c r="B1267" s="16" t="s">
        <v>371</v>
      </c>
      <c r="C1267" s="17">
        <v>2.102958609448138E-2</v>
      </c>
      <c r="D1267" s="17">
        <v>4.3523885697854751E-2</v>
      </c>
      <c r="E1267" s="17">
        <v>4.5166803140760707E-2</v>
      </c>
      <c r="F1267" s="17">
        <v>1.8066058461861399E-2</v>
      </c>
      <c r="G1267" s="17">
        <v>1.445670485631541E-2</v>
      </c>
      <c r="H1267" s="17">
        <v>3.5180742405579719E-3</v>
      </c>
      <c r="I1267" s="17">
        <v>6.0308667111442409E-3</v>
      </c>
      <c r="K1267" s="17">
        <v>1.8936320492128969E-2</v>
      </c>
      <c r="L1267" s="17">
        <v>2.319944831467664E-2</v>
      </c>
      <c r="N1267" s="17">
        <v>1.2218650236604031E-2</v>
      </c>
      <c r="O1267" s="17">
        <v>0</v>
      </c>
      <c r="P1267" s="17">
        <v>9.5973041969592884E-3</v>
      </c>
      <c r="Q1267" s="17">
        <v>4.934624079686932E-2</v>
      </c>
      <c r="R1267" s="17">
        <v>2.6367601884230801E-2</v>
      </c>
      <c r="S1267" s="17">
        <v>1.26928121416373E-2</v>
      </c>
      <c r="T1267" s="17">
        <v>4.8479568910068077E-2</v>
      </c>
      <c r="U1267" s="17">
        <v>3.2775276816414033E-2</v>
      </c>
      <c r="V1267" s="17">
        <v>2.113950665394829E-2</v>
      </c>
      <c r="W1267" s="17">
        <v>1.106623811399586E-2</v>
      </c>
      <c r="X1267" s="17">
        <v>2.0536060175610899E-2</v>
      </c>
      <c r="Y1267" s="17">
        <v>1.307025429673039E-2</v>
      </c>
      <c r="AA1267" s="17">
        <v>6.8070619766675442E-3</v>
      </c>
      <c r="AB1267" s="17">
        <v>1.506587166400622E-2</v>
      </c>
      <c r="AC1267" s="17">
        <v>2.664895657671058E-2</v>
      </c>
      <c r="AD1267" s="17">
        <v>2.3964646318496999E-2</v>
      </c>
      <c r="AE1267" s="17">
        <v>2.090478665283451E-2</v>
      </c>
      <c r="AF1267" s="17">
        <v>1.6984602754414931E-2</v>
      </c>
      <c r="AG1267" s="17">
        <v>4.2204354009774278E-2</v>
      </c>
      <c r="AH1267" s="17">
        <v>1.876216666846045E-2</v>
      </c>
      <c r="AI1267" s="17">
        <v>4.2684676461687061E-2</v>
      </c>
    </row>
    <row r="1268" spans="2:35" ht="16" x14ac:dyDescent="0.2">
      <c r="B1268" s="16" t="s">
        <v>372</v>
      </c>
      <c r="C1268" s="17">
        <v>9.5017979149605355E-3</v>
      </c>
      <c r="D1268" s="17">
        <v>3.6631721093532063E-2</v>
      </c>
      <c r="E1268" s="17">
        <v>6.0157838761150956E-3</v>
      </c>
      <c r="F1268" s="17">
        <v>1.1607457773486519E-2</v>
      </c>
      <c r="G1268" s="17">
        <v>2.8061637916766912E-3</v>
      </c>
      <c r="H1268" s="17">
        <v>3.1705479610604809E-3</v>
      </c>
      <c r="I1268" s="17">
        <v>2.3411614136423179E-3</v>
      </c>
      <c r="K1268" s="17">
        <v>1.151106840680414E-2</v>
      </c>
      <c r="L1268" s="17">
        <v>7.5941523824310667E-3</v>
      </c>
      <c r="N1268" s="17">
        <v>0</v>
      </c>
      <c r="O1268" s="17">
        <v>1.466009465076481E-2</v>
      </c>
      <c r="P1268" s="17">
        <v>1.0662243422198989E-2</v>
      </c>
      <c r="Q1268" s="17">
        <v>1.129945639825807E-2</v>
      </c>
      <c r="R1268" s="17">
        <v>8.4276153246060428E-3</v>
      </c>
      <c r="S1268" s="17">
        <v>1.7428991355745872E-2</v>
      </c>
      <c r="T1268" s="17">
        <v>2.0790808454978531E-2</v>
      </c>
      <c r="U1268" s="17">
        <v>1.057281401604802E-2</v>
      </c>
      <c r="V1268" s="17">
        <v>1.063140686358381E-2</v>
      </c>
      <c r="W1268" s="17">
        <v>1.091145641396885E-2</v>
      </c>
      <c r="X1268" s="17">
        <v>0</v>
      </c>
      <c r="Y1268" s="17">
        <v>4.919738875171502E-3</v>
      </c>
      <c r="AA1268" s="17">
        <v>1.1033091285486289E-2</v>
      </c>
      <c r="AB1268" s="17">
        <v>7.3315392498061339E-3</v>
      </c>
      <c r="AC1268" s="17">
        <v>0</v>
      </c>
      <c r="AD1268" s="17">
        <v>1.534365103157566E-2</v>
      </c>
      <c r="AE1268" s="17">
        <v>7.9215054277645188E-3</v>
      </c>
      <c r="AF1268" s="17">
        <v>0</v>
      </c>
      <c r="AG1268" s="17">
        <v>1.277403373349211E-2</v>
      </c>
      <c r="AH1268" s="17">
        <v>5.3814168655641238E-3</v>
      </c>
      <c r="AI1268" s="17">
        <v>2.8877065301989292E-2</v>
      </c>
    </row>
    <row r="1269" spans="2:35" ht="16" x14ac:dyDescent="0.2">
      <c r="B1269" s="16" t="s">
        <v>75</v>
      </c>
      <c r="C1269" s="17">
        <v>3.4737526731869313E-2</v>
      </c>
      <c r="D1269" s="17">
        <v>4.6332213173529459E-2</v>
      </c>
      <c r="E1269" s="17">
        <v>2.420174239704059E-2</v>
      </c>
      <c r="F1269" s="17">
        <v>5.2808604636915002E-2</v>
      </c>
      <c r="G1269" s="17">
        <v>2.9601908357214931E-2</v>
      </c>
      <c r="H1269" s="17">
        <v>2.4500520219658189E-2</v>
      </c>
      <c r="I1269" s="17">
        <v>3.1976549121200452E-2</v>
      </c>
      <c r="K1269" s="17">
        <v>2.1532919095106771E-2</v>
      </c>
      <c r="L1269" s="17">
        <v>4.7847616336634313E-2</v>
      </c>
      <c r="N1269" s="17">
        <v>1.8115585241882771E-2</v>
      </c>
      <c r="O1269" s="17">
        <v>3.9458622088550353E-2</v>
      </c>
      <c r="P1269" s="17">
        <v>5.7627882869132868E-2</v>
      </c>
      <c r="Q1269" s="17">
        <v>6.999893009489036E-2</v>
      </c>
      <c r="R1269" s="17">
        <v>3.6733677736255757E-2</v>
      </c>
      <c r="S1269" s="17">
        <v>5.4187379331238232E-2</v>
      </c>
      <c r="T1269" s="17">
        <v>6.8712710060575754E-3</v>
      </c>
      <c r="U1269" s="17">
        <v>2.3324526795466292E-2</v>
      </c>
      <c r="V1269" s="17">
        <v>4.3483465613361347E-2</v>
      </c>
      <c r="W1269" s="17">
        <v>2.971305347685534E-2</v>
      </c>
      <c r="X1269" s="17">
        <v>5.2177422643775777E-2</v>
      </c>
      <c r="Y1269" s="17">
        <v>1.3058149995000721E-2</v>
      </c>
      <c r="AA1269" s="17">
        <v>2.24031627016134E-2</v>
      </c>
      <c r="AB1269" s="17">
        <v>2.5630325584433188E-2</v>
      </c>
      <c r="AC1269" s="17">
        <v>2.924226083449892E-2</v>
      </c>
      <c r="AD1269" s="17">
        <v>4.2701756562399343E-2</v>
      </c>
      <c r="AE1269" s="17">
        <v>1.057138795449666E-2</v>
      </c>
      <c r="AF1269" s="17">
        <v>0</v>
      </c>
      <c r="AG1269" s="17">
        <v>0.1193145101245857</v>
      </c>
      <c r="AH1269" s="17">
        <v>9.9360959844547028E-2</v>
      </c>
      <c r="AI1269" s="17">
        <v>0</v>
      </c>
    </row>
    <row r="1271" spans="2:35" ht="96" x14ac:dyDescent="0.2">
      <c r="B1271" s="14" t="s">
        <v>382</v>
      </c>
    </row>
    <row r="1272" spans="2:35" ht="16" x14ac:dyDescent="0.2">
      <c r="B1272" s="15" t="s">
        <v>16</v>
      </c>
    </row>
    <row r="1273" spans="2:35" ht="16" x14ac:dyDescent="0.2">
      <c r="B1273" s="16" t="s">
        <v>368</v>
      </c>
      <c r="C1273" s="17">
        <v>0.57998979616287583</v>
      </c>
      <c r="D1273" s="17">
        <v>0.44840770167944899</v>
      </c>
      <c r="E1273" s="17">
        <v>0.51590563488348096</v>
      </c>
      <c r="F1273" s="17">
        <v>0.52406630796274145</v>
      </c>
      <c r="G1273" s="17">
        <v>0.58651988462160121</v>
      </c>
      <c r="H1273" s="17">
        <v>0.68843222548801375</v>
      </c>
      <c r="I1273" s="17">
        <v>0.68657975259846493</v>
      </c>
      <c r="K1273" s="17">
        <v>0.5845066731864853</v>
      </c>
      <c r="L1273" s="17">
        <v>0.57484658713808234</v>
      </c>
      <c r="N1273" s="17">
        <v>0.62587266876812231</v>
      </c>
      <c r="O1273" s="17">
        <v>0.56547953922122862</v>
      </c>
      <c r="P1273" s="17">
        <v>0.6176606729091495</v>
      </c>
      <c r="Q1273" s="17">
        <v>0.49008101588500957</v>
      </c>
      <c r="R1273" s="17">
        <v>0.62785952114272725</v>
      </c>
      <c r="S1273" s="17">
        <v>0.56632815722287211</v>
      </c>
      <c r="T1273" s="17">
        <v>0.5574308946327452</v>
      </c>
      <c r="U1273" s="17">
        <v>0.49802552422445079</v>
      </c>
      <c r="V1273" s="17">
        <v>0.53270041187006434</v>
      </c>
      <c r="W1273" s="17">
        <v>0.6024913249567837</v>
      </c>
      <c r="X1273" s="17">
        <v>0.60429362821132193</v>
      </c>
      <c r="Y1273" s="17">
        <v>0.630622372956685</v>
      </c>
      <c r="AA1273" s="17">
        <v>0.62699854316788195</v>
      </c>
      <c r="AB1273" s="17">
        <v>0.54115523911197971</v>
      </c>
      <c r="AC1273" s="17">
        <v>0.62603537355768224</v>
      </c>
      <c r="AD1273" s="17">
        <v>0.60896205776621293</v>
      </c>
      <c r="AE1273" s="17">
        <v>0.60801212491416434</v>
      </c>
      <c r="AF1273" s="17">
        <v>0.62620690772022591</v>
      </c>
      <c r="AG1273" s="17">
        <v>0.43521117225628603</v>
      </c>
      <c r="AH1273" s="17">
        <v>0.55884116590324573</v>
      </c>
      <c r="AI1273" s="17">
        <v>0.54626706335726072</v>
      </c>
    </row>
    <row r="1274" spans="2:35" ht="16" x14ac:dyDescent="0.2">
      <c r="B1274" s="16" t="s">
        <v>369</v>
      </c>
      <c r="C1274" s="17">
        <v>0.24804146736563221</v>
      </c>
      <c r="D1274" s="17">
        <v>0.26425703195330291</v>
      </c>
      <c r="E1274" s="17">
        <v>0.28271690098237279</v>
      </c>
      <c r="F1274" s="17">
        <v>0.24464916561286459</v>
      </c>
      <c r="G1274" s="17">
        <v>0.25002715543926318</v>
      </c>
      <c r="H1274" s="17">
        <v>0.23494354667512179</v>
      </c>
      <c r="I1274" s="17">
        <v>0.21908898299876181</v>
      </c>
      <c r="K1274" s="17">
        <v>0.26046474906913991</v>
      </c>
      <c r="L1274" s="17">
        <v>0.23561412708489751</v>
      </c>
      <c r="N1274" s="17">
        <v>0.2409541828236603</v>
      </c>
      <c r="O1274" s="17">
        <v>0.29327194444621613</v>
      </c>
      <c r="P1274" s="17">
        <v>0.18174458044483521</v>
      </c>
      <c r="Q1274" s="17">
        <v>0.24094235838557509</v>
      </c>
      <c r="R1274" s="17">
        <v>0.22233640524899789</v>
      </c>
      <c r="S1274" s="17">
        <v>0.30768996352069922</v>
      </c>
      <c r="T1274" s="17">
        <v>0.24575484840820239</v>
      </c>
      <c r="U1274" s="17">
        <v>0.28163975801485852</v>
      </c>
      <c r="V1274" s="17">
        <v>0.26506610358631288</v>
      </c>
      <c r="W1274" s="17">
        <v>0.2355790468501322</v>
      </c>
      <c r="X1274" s="17">
        <v>0.24090916430764009</v>
      </c>
      <c r="Y1274" s="17">
        <v>0.22453487428426</v>
      </c>
      <c r="AA1274" s="17">
        <v>0.24104961361013341</v>
      </c>
      <c r="AB1274" s="17">
        <v>0.29414619823628207</v>
      </c>
      <c r="AC1274" s="17">
        <v>0.26374773291372772</v>
      </c>
      <c r="AD1274" s="17">
        <v>0.21923110094865211</v>
      </c>
      <c r="AE1274" s="17">
        <v>0.2583527232071065</v>
      </c>
      <c r="AF1274" s="17">
        <v>0.22061562873189899</v>
      </c>
      <c r="AG1274" s="17">
        <v>0.21631899006766919</v>
      </c>
      <c r="AH1274" s="17">
        <v>0.19210026933170901</v>
      </c>
      <c r="AI1274" s="17">
        <v>0.2443791068859352</v>
      </c>
    </row>
    <row r="1275" spans="2:35" ht="16" x14ac:dyDescent="0.2">
      <c r="B1275" s="16" t="s">
        <v>370</v>
      </c>
      <c r="C1275" s="17">
        <v>0.11252097377857249</v>
      </c>
      <c r="D1275" s="17">
        <v>0.1687187804454795</v>
      </c>
      <c r="E1275" s="17">
        <v>0.14490656973822821</v>
      </c>
      <c r="F1275" s="17">
        <v>0.13309707604836571</v>
      </c>
      <c r="G1275" s="17">
        <v>0.114981618211695</v>
      </c>
      <c r="H1275" s="17">
        <v>5.2076783943430321E-2</v>
      </c>
      <c r="I1275" s="17">
        <v>7.0781083886287385E-2</v>
      </c>
      <c r="K1275" s="17">
        <v>0.1062054753454249</v>
      </c>
      <c r="L1275" s="17">
        <v>0.11935708837391221</v>
      </c>
      <c r="N1275" s="17">
        <v>6.6854302471758498E-2</v>
      </c>
      <c r="O1275" s="17">
        <v>0.1240899032727931</v>
      </c>
      <c r="P1275" s="17">
        <v>9.9935941718309454E-2</v>
      </c>
      <c r="Q1275" s="17">
        <v>0.15141029408266199</v>
      </c>
      <c r="R1275" s="17">
        <v>0.1045708600094392</v>
      </c>
      <c r="S1275" s="17">
        <v>8.5079644638651572E-2</v>
      </c>
      <c r="T1275" s="17">
        <v>0.15589638118393609</v>
      </c>
      <c r="U1275" s="17">
        <v>0.13594239441643061</v>
      </c>
      <c r="V1275" s="17">
        <v>0.12708330683145411</v>
      </c>
      <c r="W1275" s="17">
        <v>0.10242234569471929</v>
      </c>
      <c r="X1275" s="17">
        <v>0.1122684064177574</v>
      </c>
      <c r="Y1275" s="17">
        <v>0.1130356245345132</v>
      </c>
      <c r="AA1275" s="17">
        <v>8.8009763798682347E-2</v>
      </c>
      <c r="AB1275" s="17">
        <v>0.1081236335760424</v>
      </c>
      <c r="AC1275" s="17">
        <v>8.9024391624443311E-2</v>
      </c>
      <c r="AD1275" s="17">
        <v>9.7045564885361771E-2</v>
      </c>
      <c r="AE1275" s="17">
        <v>0.10368305467994821</v>
      </c>
      <c r="AF1275" s="17">
        <v>6.8775988853499961E-2</v>
      </c>
      <c r="AG1275" s="17">
        <v>0.21197166770795189</v>
      </c>
      <c r="AH1275" s="17">
        <v>0.13918451809832141</v>
      </c>
      <c r="AI1275" s="17">
        <v>0.15037073066146531</v>
      </c>
    </row>
    <row r="1276" spans="2:35" ht="16" x14ac:dyDescent="0.2">
      <c r="B1276" s="16" t="s">
        <v>371</v>
      </c>
      <c r="C1276" s="17">
        <v>2.5570946456644261E-2</v>
      </c>
      <c r="D1276" s="17">
        <v>5.9091572151435699E-2</v>
      </c>
      <c r="E1276" s="17">
        <v>2.9660876223034639E-2</v>
      </c>
      <c r="F1276" s="17">
        <v>4.1685346759262033E-2</v>
      </c>
      <c r="G1276" s="17">
        <v>2.1167170909888559E-2</v>
      </c>
      <c r="H1276" s="17">
        <v>3.4263420806104261E-3</v>
      </c>
      <c r="I1276" s="17">
        <v>5.3876489915342723E-3</v>
      </c>
      <c r="K1276" s="17">
        <v>2.306966451794918E-2</v>
      </c>
      <c r="L1276" s="17">
        <v>2.8166364580938061E-2</v>
      </c>
      <c r="N1276" s="17">
        <v>4.2186652797884437E-2</v>
      </c>
      <c r="O1276" s="17">
        <v>0</v>
      </c>
      <c r="P1276" s="17">
        <v>5.2389758541642871E-2</v>
      </c>
      <c r="Q1276" s="17">
        <v>4.8625140353081103E-2</v>
      </c>
      <c r="R1276" s="17">
        <v>2.1466597832858241E-2</v>
      </c>
      <c r="S1276" s="17">
        <v>1.133258921592353E-2</v>
      </c>
      <c r="T1276" s="17">
        <v>2.014115369174076E-2</v>
      </c>
      <c r="U1276" s="17">
        <v>2.277913988202699E-2</v>
      </c>
      <c r="V1276" s="17">
        <v>3.2267193646334277E-2</v>
      </c>
      <c r="W1276" s="17">
        <v>2.9779418186174821E-2</v>
      </c>
      <c r="X1276" s="17">
        <v>1.202419654673772E-2</v>
      </c>
      <c r="Y1276" s="17">
        <v>1.261702612348976E-2</v>
      </c>
      <c r="AA1276" s="17">
        <v>2.5714265167819699E-2</v>
      </c>
      <c r="AB1276" s="17">
        <v>2.5670771804039729E-2</v>
      </c>
      <c r="AC1276" s="17">
        <v>6.7256683539879793E-3</v>
      </c>
      <c r="AD1276" s="17">
        <v>4.7770374633465083E-2</v>
      </c>
      <c r="AE1276" s="17">
        <v>1.06874839998324E-2</v>
      </c>
      <c r="AF1276" s="17">
        <v>6.7775483921094865E-2</v>
      </c>
      <c r="AG1276" s="17">
        <v>4.1780187406978628E-2</v>
      </c>
      <c r="AH1276" s="17">
        <v>1.7731876533523701E-2</v>
      </c>
      <c r="AI1276" s="17">
        <v>3.1152484182944931E-2</v>
      </c>
    </row>
    <row r="1277" spans="2:35" ht="16" x14ac:dyDescent="0.2">
      <c r="B1277" s="16" t="s">
        <v>372</v>
      </c>
      <c r="C1277" s="17">
        <v>1.0215864176840341E-2</v>
      </c>
      <c r="D1277" s="17">
        <v>3.057659556667355E-2</v>
      </c>
      <c r="E1277" s="17">
        <v>1.1815386995394731E-2</v>
      </c>
      <c r="F1277" s="17">
        <v>9.0354379274379445E-3</v>
      </c>
      <c r="G1277" s="17">
        <v>1.1533852298588731E-2</v>
      </c>
      <c r="H1277" s="17">
        <v>3.216996463480126E-3</v>
      </c>
      <c r="I1277" s="17">
        <v>0</v>
      </c>
      <c r="K1277" s="17">
        <v>9.9797216575919761E-3</v>
      </c>
      <c r="L1277" s="17">
        <v>1.050692204216655E-2</v>
      </c>
      <c r="N1277" s="17">
        <v>0</v>
      </c>
      <c r="O1277" s="17">
        <v>0</v>
      </c>
      <c r="P1277" s="17">
        <v>1.875578671729352E-2</v>
      </c>
      <c r="Q1277" s="17">
        <v>2.3441375316985869E-2</v>
      </c>
      <c r="R1277" s="17">
        <v>9.0247335295858475E-3</v>
      </c>
      <c r="S1277" s="17">
        <v>5.6530688068605634E-3</v>
      </c>
      <c r="T1277" s="17">
        <v>6.3564911794626441E-3</v>
      </c>
      <c r="U1277" s="17">
        <v>2.7769811547740591E-2</v>
      </c>
      <c r="V1277" s="17">
        <v>1.4119857009764199E-2</v>
      </c>
      <c r="W1277" s="17">
        <v>1.097751834262733E-2</v>
      </c>
      <c r="X1277" s="17">
        <v>0</v>
      </c>
      <c r="Y1277" s="17">
        <v>5.9885045776591648E-3</v>
      </c>
      <c r="AA1277" s="17">
        <v>7.4653126122611411E-3</v>
      </c>
      <c r="AB1277" s="17">
        <v>4.9454396967258743E-3</v>
      </c>
      <c r="AC1277" s="17">
        <v>0</v>
      </c>
      <c r="AD1277" s="17">
        <v>3.9544437756200354E-3</v>
      </c>
      <c r="AE1277" s="17">
        <v>1.0480278809237459E-2</v>
      </c>
      <c r="AF1277" s="17">
        <v>0</v>
      </c>
      <c r="AG1277" s="17">
        <v>3.3672225120003119E-2</v>
      </c>
      <c r="AH1277" s="17">
        <v>1.745149047193063E-2</v>
      </c>
      <c r="AI1277" s="17">
        <v>2.783061491239373E-2</v>
      </c>
    </row>
    <row r="1278" spans="2:35" ht="16" x14ac:dyDescent="0.2">
      <c r="B1278" s="16" t="s">
        <v>75</v>
      </c>
      <c r="C1278" s="17">
        <v>2.3660952059434869E-2</v>
      </c>
      <c r="D1278" s="17">
        <v>2.894831820365933E-2</v>
      </c>
      <c r="E1278" s="17">
        <v>1.499463117748853E-2</v>
      </c>
      <c r="F1278" s="17">
        <v>4.7466665689328238E-2</v>
      </c>
      <c r="G1278" s="17">
        <v>1.577031851896326E-2</v>
      </c>
      <c r="H1278" s="17">
        <v>1.7904105349343578E-2</v>
      </c>
      <c r="I1278" s="17">
        <v>1.816253152495163E-2</v>
      </c>
      <c r="K1278" s="17">
        <v>1.5773716223408851E-2</v>
      </c>
      <c r="L1278" s="17">
        <v>3.1508910780003507E-2</v>
      </c>
      <c r="N1278" s="17">
        <v>2.4132193138574409E-2</v>
      </c>
      <c r="O1278" s="17">
        <v>1.715861305976225E-2</v>
      </c>
      <c r="P1278" s="17">
        <v>2.9513259668769609E-2</v>
      </c>
      <c r="Q1278" s="17">
        <v>4.5499815976686592E-2</v>
      </c>
      <c r="R1278" s="17">
        <v>1.4741882236391571E-2</v>
      </c>
      <c r="S1278" s="17">
        <v>2.391657659499289E-2</v>
      </c>
      <c r="T1278" s="17">
        <v>1.442023090391301E-2</v>
      </c>
      <c r="U1278" s="17">
        <v>3.3843371914492423E-2</v>
      </c>
      <c r="V1278" s="17">
        <v>2.8763127056069929E-2</v>
      </c>
      <c r="W1278" s="17">
        <v>1.8750345969562501E-2</v>
      </c>
      <c r="X1278" s="17">
        <v>3.050460451654264E-2</v>
      </c>
      <c r="Y1278" s="17">
        <v>1.3201597523392771E-2</v>
      </c>
      <c r="AA1278" s="17">
        <v>1.076250164322151E-2</v>
      </c>
      <c r="AB1278" s="17">
        <v>2.59587175749303E-2</v>
      </c>
      <c r="AC1278" s="17">
        <v>1.4466833550158679E-2</v>
      </c>
      <c r="AD1278" s="17">
        <v>2.3036457990688191E-2</v>
      </c>
      <c r="AE1278" s="17">
        <v>8.7843343897111934E-3</v>
      </c>
      <c r="AF1278" s="17">
        <v>1.662599077328062E-2</v>
      </c>
      <c r="AG1278" s="17">
        <v>6.1045757441111133E-2</v>
      </c>
      <c r="AH1278" s="17">
        <v>7.4690679661269493E-2</v>
      </c>
      <c r="AI1278" s="17">
        <v>0</v>
      </c>
    </row>
    <row r="1280" spans="2:35" ht="96" x14ac:dyDescent="0.2">
      <c r="B1280" s="14" t="s">
        <v>383</v>
      </c>
    </row>
    <row r="1281" spans="2:35" ht="16" x14ac:dyDescent="0.2">
      <c r="B1281" s="15" t="s">
        <v>16</v>
      </c>
    </row>
    <row r="1282" spans="2:35" ht="16" x14ac:dyDescent="0.2">
      <c r="B1282" s="16" t="s">
        <v>368</v>
      </c>
      <c r="C1282" s="17">
        <v>0.61978724038812061</v>
      </c>
      <c r="D1282" s="17">
        <v>0.49790701151195987</v>
      </c>
      <c r="E1282" s="17">
        <v>0.51820921605933268</v>
      </c>
      <c r="F1282" s="17">
        <v>0.55342502953654993</v>
      </c>
      <c r="G1282" s="17">
        <v>0.60560922810885054</v>
      </c>
      <c r="H1282" s="17">
        <v>0.75224803172953336</v>
      </c>
      <c r="I1282" s="17">
        <v>0.75961008098641403</v>
      </c>
      <c r="K1282" s="17">
        <v>0.59411492013563105</v>
      </c>
      <c r="L1282" s="17">
        <v>0.64345790426833971</v>
      </c>
      <c r="N1282" s="17">
        <v>0.7305163173389051</v>
      </c>
      <c r="O1282" s="17">
        <v>0.6764272765556576</v>
      </c>
      <c r="P1282" s="17">
        <v>0.60665884405857873</v>
      </c>
      <c r="Q1282" s="17">
        <v>0.50042257700571924</v>
      </c>
      <c r="R1282" s="17">
        <v>0.64728085877575514</v>
      </c>
      <c r="S1282" s="17">
        <v>0.63557715819527882</v>
      </c>
      <c r="T1282" s="17">
        <v>0.57710662735522733</v>
      </c>
      <c r="U1282" s="17">
        <v>0.54823329749958372</v>
      </c>
      <c r="V1282" s="17">
        <v>0.55360841709352304</v>
      </c>
      <c r="W1282" s="17">
        <v>0.61491651711099438</v>
      </c>
      <c r="X1282" s="17">
        <v>0.67058564361290729</v>
      </c>
      <c r="Y1282" s="17">
        <v>0.6728047026123356</v>
      </c>
      <c r="AA1282" s="17">
        <v>0.67609099651043336</v>
      </c>
      <c r="AB1282" s="17">
        <v>0.60294594204325502</v>
      </c>
      <c r="AC1282" s="17">
        <v>0.64629844405598547</v>
      </c>
      <c r="AD1282" s="17">
        <v>0.60216411844095752</v>
      </c>
      <c r="AE1282" s="17">
        <v>0.66740985059583058</v>
      </c>
      <c r="AF1282" s="17">
        <v>0.75876651053262545</v>
      </c>
      <c r="AG1282" s="17">
        <v>0.46999079831921098</v>
      </c>
      <c r="AH1282" s="17">
        <v>0.56505706345550299</v>
      </c>
      <c r="AI1282" s="17">
        <v>0.53270793875455102</v>
      </c>
    </row>
    <row r="1283" spans="2:35" ht="16" x14ac:dyDescent="0.2">
      <c r="B1283" s="16" t="s">
        <v>369</v>
      </c>
      <c r="C1283" s="17">
        <v>0.22136418029202801</v>
      </c>
      <c r="D1283" s="17">
        <v>0.2029500089530254</v>
      </c>
      <c r="E1283" s="17">
        <v>0.26144761361197533</v>
      </c>
      <c r="F1283" s="17">
        <v>0.26096582520726191</v>
      </c>
      <c r="G1283" s="17">
        <v>0.25342220766686308</v>
      </c>
      <c r="H1283" s="17">
        <v>0.17482406682047119</v>
      </c>
      <c r="I1283" s="17">
        <v>0.17397530650410101</v>
      </c>
      <c r="K1283" s="17">
        <v>0.25666243360269447</v>
      </c>
      <c r="L1283" s="17">
        <v>0.188172420790093</v>
      </c>
      <c r="N1283" s="17">
        <v>0.14205629892235369</v>
      </c>
      <c r="O1283" s="17">
        <v>0.19891672793305951</v>
      </c>
      <c r="P1283" s="17">
        <v>0.22697026589958691</v>
      </c>
      <c r="Q1283" s="17">
        <v>0.25568510625085522</v>
      </c>
      <c r="R1283" s="17">
        <v>0.21535388071334541</v>
      </c>
      <c r="S1283" s="17">
        <v>0.22343288580912041</v>
      </c>
      <c r="T1283" s="17">
        <v>0.22063891715317779</v>
      </c>
      <c r="U1283" s="17">
        <v>0.23562545721495151</v>
      </c>
      <c r="V1283" s="17">
        <v>0.25988602770830599</v>
      </c>
      <c r="W1283" s="17">
        <v>0.23560464793752689</v>
      </c>
      <c r="X1283" s="17">
        <v>0.20544170862693911</v>
      </c>
      <c r="Y1283" s="17">
        <v>0.21495372494992551</v>
      </c>
      <c r="AA1283" s="17">
        <v>0.23129647730282821</v>
      </c>
      <c r="AB1283" s="17">
        <v>0.25058398567309209</v>
      </c>
      <c r="AC1283" s="17">
        <v>0.23075890509495159</v>
      </c>
      <c r="AD1283" s="17">
        <v>0.19997415446160849</v>
      </c>
      <c r="AE1283" s="17">
        <v>0.22266151128813591</v>
      </c>
      <c r="AF1283" s="17">
        <v>0.1029489878814456</v>
      </c>
      <c r="AG1283" s="17">
        <v>0.18971455564318329</v>
      </c>
      <c r="AH1283" s="17">
        <v>0.20670735767293591</v>
      </c>
      <c r="AI1283" s="17">
        <v>0.25973766174442259</v>
      </c>
    </row>
    <row r="1284" spans="2:35" ht="16" x14ac:dyDescent="0.2">
      <c r="B1284" s="16" t="s">
        <v>370</v>
      </c>
      <c r="C1284" s="17">
        <v>0.101694324921943</v>
      </c>
      <c r="D1284" s="17">
        <v>0.1890786335000359</v>
      </c>
      <c r="E1284" s="17">
        <v>0.14257588904410851</v>
      </c>
      <c r="F1284" s="17">
        <v>0.10233999414414061</v>
      </c>
      <c r="G1284" s="17">
        <v>0.1102390583609807</v>
      </c>
      <c r="H1284" s="17">
        <v>4.2570337014090819E-2</v>
      </c>
      <c r="I1284" s="17">
        <v>4.2737951240708567E-2</v>
      </c>
      <c r="K1284" s="17">
        <v>0.10041303545106819</v>
      </c>
      <c r="L1284" s="17">
        <v>0.102722826427318</v>
      </c>
      <c r="N1284" s="17">
        <v>8.4480261513016991E-2</v>
      </c>
      <c r="O1284" s="17">
        <v>8.9093876699406563E-2</v>
      </c>
      <c r="P1284" s="17">
        <v>8.7610807548864592E-2</v>
      </c>
      <c r="Q1284" s="17">
        <v>0.1236703225154981</v>
      </c>
      <c r="R1284" s="17">
        <v>8.248834169909551E-2</v>
      </c>
      <c r="S1284" s="17">
        <v>8.3949096050239452E-2</v>
      </c>
      <c r="T1284" s="17">
        <v>0.1532081925061915</v>
      </c>
      <c r="U1284" s="17">
        <v>0.12671284262031149</v>
      </c>
      <c r="V1284" s="17">
        <v>0.13312707649598979</v>
      </c>
      <c r="W1284" s="17">
        <v>9.7895677432965872E-2</v>
      </c>
      <c r="X1284" s="17">
        <v>7.291767878208022E-2</v>
      </c>
      <c r="Y1284" s="17">
        <v>7.7448007038550162E-2</v>
      </c>
      <c r="AA1284" s="17">
        <v>6.0254279881432067E-2</v>
      </c>
      <c r="AB1284" s="17">
        <v>0.1035221851531444</v>
      </c>
      <c r="AC1284" s="17">
        <v>0.1017287085492974</v>
      </c>
      <c r="AD1284" s="17">
        <v>0.120172948675406</v>
      </c>
      <c r="AE1284" s="17">
        <v>7.0326769174615181E-2</v>
      </c>
      <c r="AF1284" s="17">
        <v>8.6292275605091909E-2</v>
      </c>
      <c r="AG1284" s="17">
        <v>0.21399070616208429</v>
      </c>
      <c r="AH1284" s="17">
        <v>0.1160461745743059</v>
      </c>
      <c r="AI1284" s="17">
        <v>0.13299992817942041</v>
      </c>
    </row>
    <row r="1285" spans="2:35" ht="16" x14ac:dyDescent="0.2">
      <c r="B1285" s="16" t="s">
        <v>371</v>
      </c>
      <c r="C1285" s="17">
        <v>2.336667971838358E-2</v>
      </c>
      <c r="D1285" s="17">
        <v>5.7874654352871729E-2</v>
      </c>
      <c r="E1285" s="17">
        <v>4.1669775089150048E-2</v>
      </c>
      <c r="F1285" s="17">
        <v>2.681761980661141E-2</v>
      </c>
      <c r="G1285" s="17">
        <v>1.7864955770730939E-2</v>
      </c>
      <c r="H1285" s="17">
        <v>0</v>
      </c>
      <c r="I1285" s="17">
        <v>2.9843791332522861E-3</v>
      </c>
      <c r="K1285" s="17">
        <v>1.5834799160160801E-2</v>
      </c>
      <c r="L1285" s="17">
        <v>3.0865605931556999E-2</v>
      </c>
      <c r="N1285" s="17">
        <v>2.4831536983841399E-2</v>
      </c>
      <c r="O1285" s="17">
        <v>0</v>
      </c>
      <c r="P1285" s="17">
        <v>2.0531794146203711E-2</v>
      </c>
      <c r="Q1285" s="17">
        <v>4.9429264550309271E-2</v>
      </c>
      <c r="R1285" s="17">
        <v>2.5952514100511869E-2</v>
      </c>
      <c r="S1285" s="17">
        <v>1.0953096532286341E-2</v>
      </c>
      <c r="T1285" s="17">
        <v>2.8258645617083751E-2</v>
      </c>
      <c r="U1285" s="17">
        <v>4.4085927342821948E-2</v>
      </c>
      <c r="V1285" s="17">
        <v>2.137353466087304E-2</v>
      </c>
      <c r="W1285" s="17">
        <v>2.1693938285162272E-2</v>
      </c>
      <c r="X1285" s="17">
        <v>2.0550364461530669E-2</v>
      </c>
      <c r="Y1285" s="17">
        <v>1.101158824942413E-2</v>
      </c>
      <c r="AA1285" s="17">
        <v>1.1069214380047789E-2</v>
      </c>
      <c r="AB1285" s="17">
        <v>1.7484996349110341E-2</v>
      </c>
      <c r="AC1285" s="17">
        <v>6.7471087496067724E-3</v>
      </c>
      <c r="AD1285" s="17">
        <v>4.7546418082526458E-2</v>
      </c>
      <c r="AE1285" s="17">
        <v>1.6625396237727501E-2</v>
      </c>
      <c r="AF1285" s="17">
        <v>5.1992225980837213E-2</v>
      </c>
      <c r="AG1285" s="17">
        <v>2.8161864358464569E-2</v>
      </c>
      <c r="AH1285" s="17">
        <v>1.8994266305624102E-2</v>
      </c>
      <c r="AI1285" s="17">
        <v>5.6305245725194547E-2</v>
      </c>
    </row>
    <row r="1286" spans="2:35" ht="16" x14ac:dyDescent="0.2">
      <c r="B1286" s="16" t="s">
        <v>372</v>
      </c>
      <c r="C1286" s="17">
        <v>7.8500286561973033E-3</v>
      </c>
      <c r="D1286" s="17">
        <v>1.31216121791848E-2</v>
      </c>
      <c r="E1286" s="17">
        <v>1.8152611009295518E-2</v>
      </c>
      <c r="F1286" s="17">
        <v>5.9437455672063152E-3</v>
      </c>
      <c r="G1286" s="17">
        <v>6.047804651626674E-3</v>
      </c>
      <c r="H1286" s="17">
        <v>6.3875444245406069E-3</v>
      </c>
      <c r="I1286" s="17">
        <v>0</v>
      </c>
      <c r="K1286" s="17">
        <v>9.735375113362971E-3</v>
      </c>
      <c r="L1286" s="17">
        <v>6.053751790826704E-3</v>
      </c>
      <c r="N1286" s="17">
        <v>6.0722679579243814E-3</v>
      </c>
      <c r="O1286" s="17">
        <v>1.466009465076481E-2</v>
      </c>
      <c r="P1286" s="17">
        <v>0</v>
      </c>
      <c r="Q1286" s="17">
        <v>0</v>
      </c>
      <c r="R1286" s="17">
        <v>1.37120322708927E-2</v>
      </c>
      <c r="S1286" s="17">
        <v>1.6985345990719821E-2</v>
      </c>
      <c r="T1286" s="17">
        <v>1.3916346362262249E-2</v>
      </c>
      <c r="U1286" s="17">
        <v>0</v>
      </c>
      <c r="V1286" s="17">
        <v>3.4248414501576781E-3</v>
      </c>
      <c r="W1286" s="17">
        <v>1.132545055542203E-2</v>
      </c>
      <c r="X1286" s="17">
        <v>0</v>
      </c>
      <c r="Y1286" s="17">
        <v>1.1889837647695019E-2</v>
      </c>
      <c r="AA1286" s="17">
        <v>0</v>
      </c>
      <c r="AB1286" s="17">
        <v>4.9986204331371187E-3</v>
      </c>
      <c r="AC1286" s="17">
        <v>0</v>
      </c>
      <c r="AD1286" s="17">
        <v>1.111137100931835E-2</v>
      </c>
      <c r="AE1286" s="17">
        <v>1.261195712365411E-2</v>
      </c>
      <c r="AF1286" s="17">
        <v>0</v>
      </c>
      <c r="AG1286" s="17">
        <v>6.9008072518876949E-3</v>
      </c>
      <c r="AH1286" s="17">
        <v>1.852709402193059E-2</v>
      </c>
      <c r="AI1286" s="17">
        <v>8.733280067767319E-3</v>
      </c>
    </row>
    <row r="1287" spans="2:35" ht="16" x14ac:dyDescent="0.2">
      <c r="B1287" s="16" t="s">
        <v>75</v>
      </c>
      <c r="C1287" s="17">
        <v>2.5937546023327349E-2</v>
      </c>
      <c r="D1287" s="17">
        <v>3.9068079502922362E-2</v>
      </c>
      <c r="E1287" s="17">
        <v>1.7944895186137951E-2</v>
      </c>
      <c r="F1287" s="17">
        <v>5.0507785738229873E-2</v>
      </c>
      <c r="G1287" s="17">
        <v>6.816745440948205E-3</v>
      </c>
      <c r="H1287" s="17">
        <v>2.3970020011364088E-2</v>
      </c>
      <c r="I1287" s="17">
        <v>2.0692282135524188E-2</v>
      </c>
      <c r="K1287" s="17">
        <v>2.323943653708244E-2</v>
      </c>
      <c r="L1287" s="17">
        <v>2.8727490791865699E-2</v>
      </c>
      <c r="N1287" s="17">
        <v>1.2043317283958389E-2</v>
      </c>
      <c r="O1287" s="17">
        <v>2.0902024161111709E-2</v>
      </c>
      <c r="P1287" s="17">
        <v>5.8228288346766313E-2</v>
      </c>
      <c r="Q1287" s="17">
        <v>7.0792729677618488E-2</v>
      </c>
      <c r="R1287" s="17">
        <v>1.521237244039928E-2</v>
      </c>
      <c r="S1287" s="17">
        <v>2.9102417422355021E-2</v>
      </c>
      <c r="T1287" s="17">
        <v>6.8712710060575754E-3</v>
      </c>
      <c r="U1287" s="17">
        <v>4.5342475322331342E-2</v>
      </c>
      <c r="V1287" s="17">
        <v>2.858010259115017E-2</v>
      </c>
      <c r="W1287" s="17">
        <v>1.856376867792844E-2</v>
      </c>
      <c r="X1287" s="17">
        <v>3.050460451654264E-2</v>
      </c>
      <c r="Y1287" s="17">
        <v>1.189213950206959E-2</v>
      </c>
      <c r="AA1287" s="17">
        <v>2.1289031925258599E-2</v>
      </c>
      <c r="AB1287" s="17">
        <v>2.046427034826109E-2</v>
      </c>
      <c r="AC1287" s="17">
        <v>1.4466833550158679E-2</v>
      </c>
      <c r="AD1287" s="17">
        <v>1.9030989330183191E-2</v>
      </c>
      <c r="AE1287" s="17">
        <v>1.03645155800367E-2</v>
      </c>
      <c r="AF1287" s="17">
        <v>0</v>
      </c>
      <c r="AG1287" s="17">
        <v>9.1241268265169262E-2</v>
      </c>
      <c r="AH1287" s="17">
        <v>7.466804396970049E-2</v>
      </c>
      <c r="AI1287" s="17">
        <v>9.5159455286438262E-3</v>
      </c>
    </row>
    <row r="1289" spans="2:35" ht="112" x14ac:dyDescent="0.2">
      <c r="B1289" s="14" t="s">
        <v>384</v>
      </c>
    </row>
    <row r="1290" spans="2:35" ht="16" x14ac:dyDescent="0.2">
      <c r="B1290" s="15" t="s">
        <v>16</v>
      </c>
    </row>
    <row r="1291" spans="2:35" ht="16" x14ac:dyDescent="0.2">
      <c r="B1291" s="16" t="s">
        <v>368</v>
      </c>
      <c r="C1291" s="17">
        <v>0.61461254223522643</v>
      </c>
      <c r="D1291" s="17">
        <v>0.46862742029202531</v>
      </c>
      <c r="E1291" s="17">
        <v>0.46206228997028559</v>
      </c>
      <c r="F1291" s="17">
        <v>0.5233801972627119</v>
      </c>
      <c r="G1291" s="17">
        <v>0.64781039049216449</v>
      </c>
      <c r="H1291" s="17">
        <v>0.77886348368543279</v>
      </c>
      <c r="I1291" s="17">
        <v>0.77204201896384206</v>
      </c>
      <c r="K1291" s="17">
        <v>0.62796798454102387</v>
      </c>
      <c r="L1291" s="17">
        <v>0.60103711763224144</v>
      </c>
      <c r="N1291" s="17">
        <v>0.68148145874387001</v>
      </c>
      <c r="O1291" s="17">
        <v>0.68589939185972237</v>
      </c>
      <c r="P1291" s="17">
        <v>0.57715636713136642</v>
      </c>
      <c r="Q1291" s="17">
        <v>0.496104996916017</v>
      </c>
      <c r="R1291" s="17">
        <v>0.63966304276284092</v>
      </c>
      <c r="S1291" s="17">
        <v>0.6086286131436629</v>
      </c>
      <c r="T1291" s="17">
        <v>0.62377539871879095</v>
      </c>
      <c r="U1291" s="17">
        <v>0.53376265021675384</v>
      </c>
      <c r="V1291" s="17">
        <v>0.54811278504573191</v>
      </c>
      <c r="W1291" s="17">
        <v>0.63347885757434141</v>
      </c>
      <c r="X1291" s="17">
        <v>0.66402117912358471</v>
      </c>
      <c r="Y1291" s="17">
        <v>0.67837942179654698</v>
      </c>
      <c r="AA1291" s="17">
        <v>0.67475176617592614</v>
      </c>
      <c r="AB1291" s="17">
        <v>0.57835466206888908</v>
      </c>
      <c r="AC1291" s="17">
        <v>0.65419311002784519</v>
      </c>
      <c r="AD1291" s="17">
        <v>0.63359004535200603</v>
      </c>
      <c r="AE1291" s="17">
        <v>0.65630700261547237</v>
      </c>
      <c r="AF1291" s="17">
        <v>0.65600865996330904</v>
      </c>
      <c r="AG1291" s="17">
        <v>0.46445144225490242</v>
      </c>
      <c r="AH1291" s="17">
        <v>0.57332994437167806</v>
      </c>
      <c r="AI1291" s="17">
        <v>0.55163346611004149</v>
      </c>
    </row>
    <row r="1292" spans="2:35" ht="16" x14ac:dyDescent="0.2">
      <c r="B1292" s="16" t="s">
        <v>369</v>
      </c>
      <c r="C1292" s="17">
        <v>0.23143808189498491</v>
      </c>
      <c r="D1292" s="17">
        <v>0.23888247209197391</v>
      </c>
      <c r="E1292" s="17">
        <v>0.32048410329006172</v>
      </c>
      <c r="F1292" s="17">
        <v>0.28442538977658832</v>
      </c>
      <c r="G1292" s="17">
        <v>0.2136978167854883</v>
      </c>
      <c r="H1292" s="17">
        <v>0.17574511716640689</v>
      </c>
      <c r="I1292" s="17">
        <v>0.1630625793337164</v>
      </c>
      <c r="K1292" s="17">
        <v>0.23772874452811801</v>
      </c>
      <c r="L1292" s="17">
        <v>0.22665550013523461</v>
      </c>
      <c r="N1292" s="17">
        <v>0.21642076143129571</v>
      </c>
      <c r="O1292" s="17">
        <v>0.17168067262178111</v>
      </c>
      <c r="P1292" s="17">
        <v>0.2438428575280478</v>
      </c>
      <c r="Q1292" s="17">
        <v>0.27068423795271168</v>
      </c>
      <c r="R1292" s="17">
        <v>0.20776155361192389</v>
      </c>
      <c r="S1292" s="17">
        <v>0.25923154267007631</v>
      </c>
      <c r="T1292" s="17">
        <v>0.20716536272941519</v>
      </c>
      <c r="U1292" s="17">
        <v>0.25547861621697571</v>
      </c>
      <c r="V1292" s="17">
        <v>0.2664647743493751</v>
      </c>
      <c r="W1292" s="17">
        <v>0.23512927862811289</v>
      </c>
      <c r="X1292" s="17">
        <v>0.20801106636846911</v>
      </c>
      <c r="Y1292" s="17">
        <v>0.2020634885273894</v>
      </c>
      <c r="AA1292" s="17">
        <v>0.21436660654312331</v>
      </c>
      <c r="AB1292" s="17">
        <v>0.28160354821779943</v>
      </c>
      <c r="AC1292" s="17">
        <v>0.2335512655517282</v>
      </c>
      <c r="AD1292" s="17">
        <v>0.20200970609883129</v>
      </c>
      <c r="AE1292" s="17">
        <v>0.22282303460093619</v>
      </c>
      <c r="AF1292" s="17">
        <v>0.25905913737814329</v>
      </c>
      <c r="AG1292" s="17">
        <v>0.20277709297048269</v>
      </c>
      <c r="AH1292" s="17">
        <v>0.20621238728266969</v>
      </c>
      <c r="AI1292" s="17">
        <v>0.25642504845619801</v>
      </c>
    </row>
    <row r="1293" spans="2:35" ht="16" x14ac:dyDescent="0.2">
      <c r="B1293" s="16" t="s">
        <v>370</v>
      </c>
      <c r="C1293" s="17">
        <v>9.5718378322539446E-2</v>
      </c>
      <c r="D1293" s="17">
        <v>0.18632829043913671</v>
      </c>
      <c r="E1293" s="17">
        <v>0.15160689226727</v>
      </c>
      <c r="F1293" s="17">
        <v>0.105189438549252</v>
      </c>
      <c r="G1293" s="17">
        <v>9.2780582734565506E-2</v>
      </c>
      <c r="H1293" s="17">
        <v>1.476536591921258E-2</v>
      </c>
      <c r="I1293" s="17">
        <v>3.9248300591072607E-2</v>
      </c>
      <c r="K1293" s="17">
        <v>8.608406689161488E-2</v>
      </c>
      <c r="L1293" s="17">
        <v>0.10569890999037949</v>
      </c>
      <c r="N1293" s="17">
        <v>4.1853886180469292E-2</v>
      </c>
      <c r="O1293" s="17">
        <v>0.1094008599432688</v>
      </c>
      <c r="P1293" s="17">
        <v>0.10174408675433121</v>
      </c>
      <c r="Q1293" s="17">
        <v>0.15012390423868291</v>
      </c>
      <c r="R1293" s="17">
        <v>8.4503914912386083E-2</v>
      </c>
      <c r="S1293" s="17">
        <v>6.6975444592716232E-2</v>
      </c>
      <c r="T1293" s="17">
        <v>0.1123937882177289</v>
      </c>
      <c r="U1293" s="17">
        <v>0.13332644063882981</v>
      </c>
      <c r="V1293" s="17">
        <v>0.1357469253270325</v>
      </c>
      <c r="W1293" s="17">
        <v>7.1468312867861039E-2</v>
      </c>
      <c r="X1293" s="17">
        <v>8.5234557142647924E-2</v>
      </c>
      <c r="Y1293" s="17">
        <v>8.8060947005967324E-2</v>
      </c>
      <c r="AA1293" s="17">
        <v>7.1860904778476148E-2</v>
      </c>
      <c r="AB1293" s="17">
        <v>8.9103818661163223E-2</v>
      </c>
      <c r="AC1293" s="17">
        <v>8.995488868806123E-2</v>
      </c>
      <c r="AD1293" s="17">
        <v>0.114174861731296</v>
      </c>
      <c r="AE1293" s="17">
        <v>7.7430897054354644E-2</v>
      </c>
      <c r="AF1293" s="17">
        <v>5.1027404462383658E-2</v>
      </c>
      <c r="AG1293" s="17">
        <v>0.17684161170878199</v>
      </c>
      <c r="AH1293" s="17">
        <v>0.1158752915092771</v>
      </c>
      <c r="AI1293" s="17">
        <v>0.1136133020451455</v>
      </c>
    </row>
    <row r="1294" spans="2:35" ht="16" x14ac:dyDescent="0.2">
      <c r="B1294" s="16" t="s">
        <v>371</v>
      </c>
      <c r="C1294" s="17">
        <v>2.1654950232573661E-2</v>
      </c>
      <c r="D1294" s="17">
        <v>3.3875229731883422E-2</v>
      </c>
      <c r="E1294" s="17">
        <v>3.047135079369977E-2</v>
      </c>
      <c r="F1294" s="17">
        <v>3.081117613066783E-2</v>
      </c>
      <c r="G1294" s="17">
        <v>2.6643827956245172E-2</v>
      </c>
      <c r="H1294" s="17">
        <v>6.7226490031774269E-3</v>
      </c>
      <c r="I1294" s="17">
        <v>4.9153870314369626E-3</v>
      </c>
      <c r="K1294" s="17">
        <v>1.9163688457560338E-2</v>
      </c>
      <c r="L1294" s="17">
        <v>2.421747217437668E-2</v>
      </c>
      <c r="N1294" s="17">
        <v>3.0460754597786029E-2</v>
      </c>
      <c r="O1294" s="17">
        <v>0</v>
      </c>
      <c r="P1294" s="17">
        <v>2.0259547619158279E-2</v>
      </c>
      <c r="Q1294" s="17">
        <v>2.4136215704153339E-2</v>
      </c>
      <c r="R1294" s="17">
        <v>2.2187391205687551E-2</v>
      </c>
      <c r="S1294" s="17">
        <v>3.6061982171189423E-2</v>
      </c>
      <c r="T1294" s="17">
        <v>3.5877832965745253E-2</v>
      </c>
      <c r="U1294" s="17">
        <v>3.8454774506200821E-2</v>
      </c>
      <c r="V1294" s="17">
        <v>1.077432952943509E-2</v>
      </c>
      <c r="W1294" s="17">
        <v>1.0992605957529921E-2</v>
      </c>
      <c r="X1294" s="17">
        <v>6.6111847169435948E-3</v>
      </c>
      <c r="Y1294" s="17">
        <v>2.412926742088254E-2</v>
      </c>
      <c r="AA1294" s="17">
        <v>1.7663918332239261E-2</v>
      </c>
      <c r="AB1294" s="17">
        <v>1.540832631420872E-2</v>
      </c>
      <c r="AC1294" s="17">
        <v>7.8339021822067516E-3</v>
      </c>
      <c r="AD1294" s="17">
        <v>1.54362485713683E-2</v>
      </c>
      <c r="AE1294" s="17">
        <v>1.492641213809859E-2</v>
      </c>
      <c r="AF1294" s="17">
        <v>3.3904798196164147E-2</v>
      </c>
      <c r="AG1294" s="17">
        <v>5.8102945349189521E-2</v>
      </c>
      <c r="AH1294" s="17">
        <v>2.3961645134553081E-2</v>
      </c>
      <c r="AI1294" s="17">
        <v>5.9501099042749951E-2</v>
      </c>
    </row>
    <row r="1295" spans="2:35" ht="16" x14ac:dyDescent="0.2">
      <c r="B1295" s="16" t="s">
        <v>372</v>
      </c>
      <c r="C1295" s="17">
        <v>1.1138391733885381E-2</v>
      </c>
      <c r="D1295" s="17">
        <v>2.62966398356409E-2</v>
      </c>
      <c r="E1295" s="17">
        <v>2.0676574911535218E-2</v>
      </c>
      <c r="F1295" s="17">
        <v>1.4883222725559791E-2</v>
      </c>
      <c r="G1295" s="17">
        <v>5.8107648660113134E-3</v>
      </c>
      <c r="H1295" s="17">
        <v>3.1705479610604809E-3</v>
      </c>
      <c r="I1295" s="17">
        <v>0</v>
      </c>
      <c r="K1295" s="17">
        <v>1.1673341987598441E-2</v>
      </c>
      <c r="L1295" s="17">
        <v>8.9304731274254933E-3</v>
      </c>
      <c r="N1295" s="17">
        <v>6.0166078966916326E-3</v>
      </c>
      <c r="O1295" s="17">
        <v>1.5860462515465631E-2</v>
      </c>
      <c r="P1295" s="17">
        <v>1.7734115649112359E-2</v>
      </c>
      <c r="Q1295" s="17">
        <v>0</v>
      </c>
      <c r="R1295" s="17">
        <v>1.7269519746376971E-2</v>
      </c>
      <c r="S1295" s="17">
        <v>6.0480652279051826E-3</v>
      </c>
      <c r="T1295" s="17">
        <v>1.3916346362262249E-2</v>
      </c>
      <c r="U1295" s="17">
        <v>5.5153493316374017E-3</v>
      </c>
      <c r="V1295" s="17">
        <v>1.7531326150797201E-2</v>
      </c>
      <c r="W1295" s="17">
        <v>1.8327205846858909E-2</v>
      </c>
      <c r="X1295" s="17">
        <v>0</v>
      </c>
      <c r="Y1295" s="17">
        <v>5.9885045776591648E-3</v>
      </c>
      <c r="AA1295" s="17">
        <v>7.2040372498045572E-3</v>
      </c>
      <c r="AB1295" s="17">
        <v>1.7602194884129761E-2</v>
      </c>
      <c r="AC1295" s="17">
        <v>0</v>
      </c>
      <c r="AD1295" s="17">
        <v>8.1419323876655587E-3</v>
      </c>
      <c r="AE1295" s="17">
        <v>1.61266709965209E-2</v>
      </c>
      <c r="AF1295" s="17">
        <v>0</v>
      </c>
      <c r="AG1295" s="17">
        <v>1.3709716746948441E-2</v>
      </c>
      <c r="AH1295" s="17">
        <v>0</v>
      </c>
      <c r="AI1295" s="17">
        <v>1.8827084345864911E-2</v>
      </c>
    </row>
    <row r="1296" spans="2:35" ht="16" x14ac:dyDescent="0.2">
      <c r="B1296" s="16" t="s">
        <v>75</v>
      </c>
      <c r="C1296" s="17">
        <v>2.5437655580790121E-2</v>
      </c>
      <c r="D1296" s="17">
        <v>4.5989947609339672E-2</v>
      </c>
      <c r="E1296" s="17">
        <v>1.469878876714777E-2</v>
      </c>
      <c r="F1296" s="17">
        <v>4.1310575555220108E-2</v>
      </c>
      <c r="G1296" s="17">
        <v>1.3256617165525319E-2</v>
      </c>
      <c r="H1296" s="17">
        <v>2.0732836264709811E-2</v>
      </c>
      <c r="I1296" s="17">
        <v>2.0731714079932011E-2</v>
      </c>
      <c r="K1296" s="17">
        <v>1.7382173594084491E-2</v>
      </c>
      <c r="L1296" s="17">
        <v>3.3460526940342378E-2</v>
      </c>
      <c r="N1296" s="17">
        <v>2.376653114988718E-2</v>
      </c>
      <c r="O1296" s="17">
        <v>1.715861305976225E-2</v>
      </c>
      <c r="P1296" s="17">
        <v>3.9263025317984111E-2</v>
      </c>
      <c r="Q1296" s="17">
        <v>5.895064518843527E-2</v>
      </c>
      <c r="R1296" s="17">
        <v>2.8614577760784569E-2</v>
      </c>
      <c r="S1296" s="17">
        <v>2.3054352194449838E-2</v>
      </c>
      <c r="T1296" s="17">
        <v>6.8712710060575754E-3</v>
      </c>
      <c r="U1296" s="17">
        <v>3.3462169089602513E-2</v>
      </c>
      <c r="V1296" s="17">
        <v>2.1369859597627942E-2</v>
      </c>
      <c r="W1296" s="17">
        <v>3.0603739125295609E-2</v>
      </c>
      <c r="X1296" s="17">
        <v>3.6122012648354539E-2</v>
      </c>
      <c r="Y1296" s="17">
        <v>1.378370671554623E-3</v>
      </c>
      <c r="AA1296" s="17">
        <v>1.415276692043062E-2</v>
      </c>
      <c r="AB1296" s="17">
        <v>1.7927449853809809E-2</v>
      </c>
      <c r="AC1296" s="17">
        <v>1.4466833550158679E-2</v>
      </c>
      <c r="AD1296" s="17">
        <v>2.6647205858832759E-2</v>
      </c>
      <c r="AE1296" s="17">
        <v>1.2385982594617279E-2</v>
      </c>
      <c r="AF1296" s="17">
        <v>0</v>
      </c>
      <c r="AG1296" s="17">
        <v>8.4117190969695027E-2</v>
      </c>
      <c r="AH1296" s="17">
        <v>8.0620731701822171E-2</v>
      </c>
      <c r="AI1296" s="17">
        <v>0</v>
      </c>
    </row>
    <row r="1298" spans="2:35" ht="80" x14ac:dyDescent="0.2">
      <c r="B1298" s="14" t="s">
        <v>385</v>
      </c>
    </row>
    <row r="1299" spans="2:35" ht="16" x14ac:dyDescent="0.2">
      <c r="B1299" s="15" t="s">
        <v>16</v>
      </c>
    </row>
    <row r="1300" spans="2:35" ht="32" x14ac:dyDescent="0.2">
      <c r="B1300" s="16" t="s">
        <v>386</v>
      </c>
      <c r="C1300" s="17">
        <v>0.47082572715566828</v>
      </c>
      <c r="D1300" s="17">
        <v>0.36370387805568688</v>
      </c>
      <c r="E1300" s="17">
        <v>0.40088403498063913</v>
      </c>
      <c r="F1300" s="17">
        <v>0.43822443871549549</v>
      </c>
      <c r="G1300" s="17">
        <v>0.48108073645663668</v>
      </c>
      <c r="H1300" s="17">
        <v>0.53939221571939744</v>
      </c>
      <c r="I1300" s="17">
        <v>0.57068173580281911</v>
      </c>
      <c r="K1300" s="17">
        <v>0.47511722562022091</v>
      </c>
      <c r="L1300" s="17">
        <v>0.46601969256936959</v>
      </c>
      <c r="N1300" s="17">
        <v>0.59075641738627549</v>
      </c>
      <c r="O1300" s="17">
        <v>0.46758626157859978</v>
      </c>
      <c r="P1300" s="17">
        <v>0.47951384882745068</v>
      </c>
      <c r="Q1300" s="17">
        <v>0.37775154362758079</v>
      </c>
      <c r="R1300" s="17">
        <v>0.47599789915992918</v>
      </c>
      <c r="S1300" s="17">
        <v>0.44496774073715473</v>
      </c>
      <c r="T1300" s="17">
        <v>0.45712200521258289</v>
      </c>
      <c r="U1300" s="17">
        <v>0.44213970189330593</v>
      </c>
      <c r="V1300" s="17">
        <v>0.39718589452585917</v>
      </c>
      <c r="W1300" s="17">
        <v>0.46329323459670019</v>
      </c>
      <c r="X1300" s="17">
        <v>0.48924741149856432</v>
      </c>
      <c r="Y1300" s="17">
        <v>0.55369978069334502</v>
      </c>
      <c r="AA1300" s="17">
        <v>0.49219200538854108</v>
      </c>
      <c r="AB1300" s="17">
        <v>0.45946641186667281</v>
      </c>
      <c r="AC1300" s="17">
        <v>0.50323542631224571</v>
      </c>
      <c r="AD1300" s="17">
        <v>0.42897814257506922</v>
      </c>
      <c r="AE1300" s="17">
        <v>0.48777290277852181</v>
      </c>
      <c r="AF1300" s="17">
        <v>0.56890849037952518</v>
      </c>
      <c r="AG1300" s="17">
        <v>0.44127955068915109</v>
      </c>
      <c r="AH1300" s="17">
        <v>0.4652945291584511</v>
      </c>
      <c r="AI1300" s="17">
        <v>0.42298858957053892</v>
      </c>
    </row>
    <row r="1301" spans="2:35" ht="32" x14ac:dyDescent="0.2">
      <c r="B1301" s="16" t="s">
        <v>387</v>
      </c>
      <c r="C1301" s="17">
        <v>0.47497912873794779</v>
      </c>
      <c r="D1301" s="17">
        <v>0.37858811319042462</v>
      </c>
      <c r="E1301" s="17">
        <v>0.44149446739213799</v>
      </c>
      <c r="F1301" s="17">
        <v>0.41740824793919379</v>
      </c>
      <c r="G1301" s="17">
        <v>0.45913610329908022</v>
      </c>
      <c r="H1301" s="17">
        <v>0.53418540614806842</v>
      </c>
      <c r="I1301" s="17">
        <v>0.58592483518358474</v>
      </c>
      <c r="K1301" s="17">
        <v>0.47224806005186099</v>
      </c>
      <c r="L1301" s="17">
        <v>0.47712365840818671</v>
      </c>
      <c r="N1301" s="17">
        <v>0.50636285142971249</v>
      </c>
      <c r="O1301" s="17">
        <v>0.42036499741881062</v>
      </c>
      <c r="P1301" s="17">
        <v>0.53780977203267488</v>
      </c>
      <c r="Q1301" s="17">
        <v>0.46781317996853089</v>
      </c>
      <c r="R1301" s="17">
        <v>0.47102611946366868</v>
      </c>
      <c r="S1301" s="17">
        <v>0.50547148774711881</v>
      </c>
      <c r="T1301" s="17">
        <v>0.48954690440588428</v>
      </c>
      <c r="U1301" s="17">
        <v>0.39402799920326909</v>
      </c>
      <c r="V1301" s="17">
        <v>0.47211463180781188</v>
      </c>
      <c r="W1301" s="17">
        <v>0.48380878790054033</v>
      </c>
      <c r="X1301" s="17">
        <v>0.46023079959481611</v>
      </c>
      <c r="Y1301" s="17">
        <v>0.4826342767046829</v>
      </c>
      <c r="AA1301" s="17">
        <v>0.49979512658017228</v>
      </c>
      <c r="AB1301" s="17">
        <v>0.46115858217013828</v>
      </c>
      <c r="AC1301" s="17">
        <v>0.41613936307584293</v>
      </c>
      <c r="AD1301" s="17">
        <v>0.48386499427326352</v>
      </c>
      <c r="AE1301" s="17">
        <v>0.49209766272948319</v>
      </c>
      <c r="AF1301" s="17">
        <v>0.5097176214534701</v>
      </c>
      <c r="AG1301" s="17">
        <v>0.38780867944037178</v>
      </c>
      <c r="AH1301" s="17">
        <v>0.48038749620224591</v>
      </c>
      <c r="AI1301" s="17">
        <v>0.53579891106270283</v>
      </c>
    </row>
    <row r="1302" spans="2:35" ht="32" x14ac:dyDescent="0.2">
      <c r="B1302" s="16" t="s">
        <v>388</v>
      </c>
      <c r="C1302" s="17">
        <v>0.48515718260660429</v>
      </c>
      <c r="D1302" s="17">
        <v>0.45674529046651308</v>
      </c>
      <c r="E1302" s="17">
        <v>0.46619301052085149</v>
      </c>
      <c r="F1302" s="17">
        <v>0.44307514846389012</v>
      </c>
      <c r="G1302" s="17">
        <v>0.48153609025063998</v>
      </c>
      <c r="H1302" s="17">
        <v>0.58619005715353056</v>
      </c>
      <c r="I1302" s="17">
        <v>0.48887458983130733</v>
      </c>
      <c r="K1302" s="17">
        <v>0.48587289600164801</v>
      </c>
      <c r="L1302" s="17">
        <v>0.48218267437416418</v>
      </c>
      <c r="N1302" s="17">
        <v>0.51965000286473828</v>
      </c>
      <c r="O1302" s="17">
        <v>0.55341100438923085</v>
      </c>
      <c r="P1302" s="17">
        <v>0.42084446120739333</v>
      </c>
      <c r="Q1302" s="17">
        <v>0.43642800124837661</v>
      </c>
      <c r="R1302" s="17">
        <v>0.46348239678698389</v>
      </c>
      <c r="S1302" s="17">
        <v>0.48969311891859979</v>
      </c>
      <c r="T1302" s="17">
        <v>0.45635365230768238</v>
      </c>
      <c r="U1302" s="17">
        <v>0.45394119152977969</v>
      </c>
      <c r="V1302" s="17">
        <v>0.45736974941688052</v>
      </c>
      <c r="W1302" s="17">
        <v>0.47195757258275089</v>
      </c>
      <c r="X1302" s="17">
        <v>0.53988778271978588</v>
      </c>
      <c r="Y1302" s="17">
        <v>0.57504181064459536</v>
      </c>
      <c r="AA1302" s="17">
        <v>0.51348342391523971</v>
      </c>
      <c r="AB1302" s="17">
        <v>0.49881546651415248</v>
      </c>
      <c r="AC1302" s="17">
        <v>0.49091833767315057</v>
      </c>
      <c r="AD1302" s="17">
        <v>0.50089604040066371</v>
      </c>
      <c r="AE1302" s="17">
        <v>0.50559061767720481</v>
      </c>
      <c r="AF1302" s="17">
        <v>0.54817108751782129</v>
      </c>
      <c r="AG1302" s="17">
        <v>0.43841948341959219</v>
      </c>
      <c r="AH1302" s="17">
        <v>0.34273407081553331</v>
      </c>
      <c r="AI1302" s="17">
        <v>0.48097867721644971</v>
      </c>
    </row>
    <row r="1303" spans="2:35" ht="48" x14ac:dyDescent="0.2">
      <c r="B1303" s="16" t="s">
        <v>389</v>
      </c>
      <c r="C1303" s="17">
        <v>0.31332718136780902</v>
      </c>
      <c r="D1303" s="17">
        <v>0.38132291537006507</v>
      </c>
      <c r="E1303" s="17">
        <v>0.32509468543771991</v>
      </c>
      <c r="F1303" s="17">
        <v>0.28758693896933879</v>
      </c>
      <c r="G1303" s="17">
        <v>0.31815980672177829</v>
      </c>
      <c r="H1303" s="17">
        <v>0.29187897539319307</v>
      </c>
      <c r="I1303" s="17">
        <v>0.29003159731536748</v>
      </c>
      <c r="K1303" s="17">
        <v>0.32112090576968161</v>
      </c>
      <c r="L1303" s="17">
        <v>0.30673504935889617</v>
      </c>
      <c r="N1303" s="17">
        <v>0.27542678514041308</v>
      </c>
      <c r="O1303" s="17">
        <v>0.34145420867012338</v>
      </c>
      <c r="P1303" s="17">
        <v>0.23841314924115681</v>
      </c>
      <c r="Q1303" s="17">
        <v>0.35775885709231159</v>
      </c>
      <c r="R1303" s="17">
        <v>0.27216731539824218</v>
      </c>
      <c r="S1303" s="17">
        <v>0.3213212811819921</v>
      </c>
      <c r="T1303" s="17">
        <v>0.34968123047501909</v>
      </c>
      <c r="U1303" s="17">
        <v>0.36969834582734601</v>
      </c>
      <c r="V1303" s="17">
        <v>0.33780702169997462</v>
      </c>
      <c r="W1303" s="17">
        <v>0.31747406219507113</v>
      </c>
      <c r="X1303" s="17">
        <v>0.30576809352416667</v>
      </c>
      <c r="Y1303" s="17">
        <v>0.28484183515903472</v>
      </c>
      <c r="AA1303" s="17">
        <v>0.33052643243146379</v>
      </c>
      <c r="AB1303" s="17">
        <v>0.29076790262788588</v>
      </c>
      <c r="AC1303" s="17">
        <v>0.38043540345741228</v>
      </c>
      <c r="AD1303" s="17">
        <v>0.34526212238303428</v>
      </c>
      <c r="AE1303" s="17">
        <v>0.30503331177560761</v>
      </c>
      <c r="AF1303" s="17">
        <v>0.25471975329569829</v>
      </c>
      <c r="AG1303" s="17">
        <v>0.27546263683320632</v>
      </c>
      <c r="AH1303" s="17">
        <v>0.29826441306853257</v>
      </c>
      <c r="AI1303" s="17">
        <v>0.3339962977705398</v>
      </c>
    </row>
    <row r="1304" spans="2:35" ht="32" x14ac:dyDescent="0.2">
      <c r="B1304" s="16" t="s">
        <v>390</v>
      </c>
      <c r="C1304" s="17">
        <v>0.26135182938030521</v>
      </c>
      <c r="D1304" s="17">
        <v>0.32689607520792607</v>
      </c>
      <c r="E1304" s="17">
        <v>0.30009728522700441</v>
      </c>
      <c r="F1304" s="17">
        <v>0.29346763019309807</v>
      </c>
      <c r="G1304" s="17">
        <v>0.2534204384928096</v>
      </c>
      <c r="H1304" s="17">
        <v>0.187807897282703</v>
      </c>
      <c r="I1304" s="17">
        <v>0.21613275355330819</v>
      </c>
      <c r="K1304" s="17">
        <v>0.26669841643013492</v>
      </c>
      <c r="L1304" s="17">
        <v>0.25522922693306221</v>
      </c>
      <c r="N1304" s="17">
        <v>0.23829953301890311</v>
      </c>
      <c r="O1304" s="17">
        <v>0.33302000631362239</v>
      </c>
      <c r="P1304" s="17">
        <v>0.35056876198456338</v>
      </c>
      <c r="Q1304" s="17">
        <v>0.29663993524473659</v>
      </c>
      <c r="R1304" s="17">
        <v>0.26650589801547497</v>
      </c>
      <c r="S1304" s="17">
        <v>0.27204001497974539</v>
      </c>
      <c r="T1304" s="17">
        <v>0.20544568890460779</v>
      </c>
      <c r="U1304" s="17">
        <v>0.25314148312051832</v>
      </c>
      <c r="V1304" s="17">
        <v>0.25227599542417051</v>
      </c>
      <c r="W1304" s="17">
        <v>0.27294501351682787</v>
      </c>
      <c r="X1304" s="17">
        <v>0.20287952883098159</v>
      </c>
      <c r="Y1304" s="17">
        <v>0.28040458335384238</v>
      </c>
      <c r="AA1304" s="17">
        <v>0.24663856162174561</v>
      </c>
      <c r="AB1304" s="17">
        <v>0.27963915298755709</v>
      </c>
      <c r="AC1304" s="17">
        <v>0.2238750220517004</v>
      </c>
      <c r="AD1304" s="17">
        <v>0.33575607305607691</v>
      </c>
      <c r="AE1304" s="17">
        <v>0.24938694315380619</v>
      </c>
      <c r="AF1304" s="17">
        <v>0.25114662402073368</v>
      </c>
      <c r="AG1304" s="17">
        <v>0.24048360053755111</v>
      </c>
      <c r="AH1304" s="17">
        <v>0.21810646837422931</v>
      </c>
      <c r="AI1304" s="17">
        <v>0.2666479361453421</v>
      </c>
    </row>
    <row r="1305" spans="2:35" ht="64" x14ac:dyDescent="0.2">
      <c r="B1305" s="16" t="s">
        <v>391</v>
      </c>
      <c r="C1305" s="17">
        <v>0.40610934632937279</v>
      </c>
      <c r="D1305" s="17">
        <v>0.29814864126352292</v>
      </c>
      <c r="E1305" s="17">
        <v>0.37204130260772972</v>
      </c>
      <c r="F1305" s="17">
        <v>0.37053128489689507</v>
      </c>
      <c r="G1305" s="17">
        <v>0.37546867878678891</v>
      </c>
      <c r="H1305" s="17">
        <v>0.48202797309540069</v>
      </c>
      <c r="I1305" s="17">
        <v>0.50824438056618426</v>
      </c>
      <c r="K1305" s="17">
        <v>0.42247336046065909</v>
      </c>
      <c r="L1305" s="17">
        <v>0.39078292216947053</v>
      </c>
      <c r="N1305" s="17">
        <v>0.43090647544892102</v>
      </c>
      <c r="O1305" s="17">
        <v>0.41957308972115598</v>
      </c>
      <c r="P1305" s="17">
        <v>0.41495702324145228</v>
      </c>
      <c r="Q1305" s="17">
        <v>0.37900228691114402</v>
      </c>
      <c r="R1305" s="17">
        <v>0.45094255191301508</v>
      </c>
      <c r="S1305" s="17">
        <v>0.38260464799782212</v>
      </c>
      <c r="T1305" s="17">
        <v>0.40050460784325048</v>
      </c>
      <c r="U1305" s="17">
        <v>0.36495987220487508</v>
      </c>
      <c r="V1305" s="17">
        <v>0.40837980954315273</v>
      </c>
      <c r="W1305" s="17">
        <v>0.39171968444627148</v>
      </c>
      <c r="X1305" s="17">
        <v>0.43350942134122111</v>
      </c>
      <c r="Y1305" s="17">
        <v>0.38860357111827659</v>
      </c>
      <c r="AA1305" s="17">
        <v>0.47174739001878441</v>
      </c>
      <c r="AB1305" s="17">
        <v>0.39455164613811322</v>
      </c>
      <c r="AC1305" s="17">
        <v>0.46231388348287022</v>
      </c>
      <c r="AD1305" s="17">
        <v>0.36396603973467528</v>
      </c>
      <c r="AE1305" s="17">
        <v>0.42029572511592111</v>
      </c>
      <c r="AF1305" s="17">
        <v>0.41096454892992518</v>
      </c>
      <c r="AG1305" s="17">
        <v>0.31968717729087048</v>
      </c>
      <c r="AH1305" s="17">
        <v>0.3679129447759405</v>
      </c>
      <c r="AI1305" s="17">
        <v>0.41578962251848361</v>
      </c>
    </row>
    <row r="1306" spans="2:35" ht="16" x14ac:dyDescent="0.2">
      <c r="B1306" s="16" t="s">
        <v>75</v>
      </c>
      <c r="C1306" s="17">
        <v>5.6365366800594077E-2</v>
      </c>
      <c r="D1306" s="17">
        <v>6.9859898466670567E-2</v>
      </c>
      <c r="E1306" s="17">
        <v>5.0743536576139253E-2</v>
      </c>
      <c r="F1306" s="17">
        <v>6.8594744923911682E-2</v>
      </c>
      <c r="G1306" s="17">
        <v>5.6649133022205027E-2</v>
      </c>
      <c r="H1306" s="17">
        <v>3.7994066783458853E-2</v>
      </c>
      <c r="I1306" s="17">
        <v>5.4121704267246031E-2</v>
      </c>
      <c r="K1306" s="17">
        <v>4.8015831656135613E-2</v>
      </c>
      <c r="L1306" s="17">
        <v>6.4858087329647859E-2</v>
      </c>
      <c r="N1306" s="17">
        <v>3.0411866656907281E-2</v>
      </c>
      <c r="O1306" s="17">
        <v>3.1897242779454132E-2</v>
      </c>
      <c r="P1306" s="17">
        <v>6.00432984603659E-2</v>
      </c>
      <c r="Q1306" s="17">
        <v>4.7689462631205201E-2</v>
      </c>
      <c r="R1306" s="17">
        <v>6.9426640203388276E-2</v>
      </c>
      <c r="S1306" s="17">
        <v>4.095520650150053E-2</v>
      </c>
      <c r="T1306" s="17">
        <v>4.1349525172141383E-2</v>
      </c>
      <c r="U1306" s="17">
        <v>7.3783545239390499E-2</v>
      </c>
      <c r="V1306" s="17">
        <v>7.9904931615434188E-2</v>
      </c>
      <c r="W1306" s="17">
        <v>6.0604865018980721E-2</v>
      </c>
      <c r="X1306" s="17">
        <v>6.7100141061095755E-2</v>
      </c>
      <c r="Y1306" s="17">
        <v>3.1812196320485563E-2</v>
      </c>
      <c r="AA1306" s="17">
        <v>3.4834656836296392E-2</v>
      </c>
      <c r="AB1306" s="17">
        <v>4.800846044246429E-2</v>
      </c>
      <c r="AC1306" s="17">
        <v>3.602695160391859E-2</v>
      </c>
      <c r="AD1306" s="17">
        <v>4.2877505853599611E-2</v>
      </c>
      <c r="AE1306" s="17">
        <v>3.7875889233346838E-2</v>
      </c>
      <c r="AF1306" s="17">
        <v>1.674039483803836E-2</v>
      </c>
      <c r="AG1306" s="17">
        <v>0.15010807217921579</v>
      </c>
      <c r="AH1306" s="17">
        <v>0.16380787999997121</v>
      </c>
      <c r="AI1306" s="17">
        <v>8.5383871271426867E-3</v>
      </c>
    </row>
    <row r="1308" spans="2:35" ht="96" x14ac:dyDescent="0.2">
      <c r="B1308" s="14" t="s">
        <v>392</v>
      </c>
    </row>
    <row r="1309" spans="2:35" ht="16" x14ac:dyDescent="0.2">
      <c r="B1309" s="15" t="s">
        <v>16</v>
      </c>
    </row>
    <row r="1310" spans="2:35" ht="16" x14ac:dyDescent="0.2">
      <c r="B1310" s="16" t="s">
        <v>393</v>
      </c>
      <c r="C1310" s="17">
        <v>0.62378299758909728</v>
      </c>
      <c r="D1310" s="17">
        <v>0.45289951566840547</v>
      </c>
      <c r="E1310" s="17">
        <v>0.50449423202826071</v>
      </c>
      <c r="F1310" s="17">
        <v>0.56554369280271144</v>
      </c>
      <c r="G1310" s="17">
        <v>0.61612157106521437</v>
      </c>
      <c r="H1310" s="17">
        <v>0.79054466964818215</v>
      </c>
      <c r="I1310" s="17">
        <v>0.77559207789490014</v>
      </c>
      <c r="K1310" s="17">
        <v>0.6253857113351069</v>
      </c>
      <c r="L1310" s="17">
        <v>0.62089480016260201</v>
      </c>
      <c r="N1310" s="17">
        <v>0.72138972616491381</v>
      </c>
      <c r="O1310" s="17">
        <v>0.65416973837344283</v>
      </c>
      <c r="P1310" s="17">
        <v>0.65008772422261407</v>
      </c>
      <c r="Q1310" s="17">
        <v>0.4710657936119747</v>
      </c>
      <c r="R1310" s="17">
        <v>0.61194410100913854</v>
      </c>
      <c r="S1310" s="17">
        <v>0.62268679761428736</v>
      </c>
      <c r="T1310" s="17">
        <v>0.5713075695639086</v>
      </c>
      <c r="U1310" s="17">
        <v>0.54072523025061392</v>
      </c>
      <c r="V1310" s="17">
        <v>0.5887928048321841</v>
      </c>
      <c r="W1310" s="17">
        <v>0.65633533415126233</v>
      </c>
      <c r="X1310" s="17">
        <v>0.65738386385906233</v>
      </c>
      <c r="Y1310" s="17">
        <v>0.68635869874760325</v>
      </c>
      <c r="AA1310" s="17">
        <v>0.67071984144251628</v>
      </c>
      <c r="AB1310" s="17">
        <v>0.60515425468594131</v>
      </c>
      <c r="AC1310" s="17">
        <v>0.67535449384479118</v>
      </c>
      <c r="AD1310" s="17">
        <v>0.56013238549292133</v>
      </c>
      <c r="AE1310" s="17">
        <v>0.65271349367329179</v>
      </c>
      <c r="AF1310" s="17">
        <v>0.72833429095570867</v>
      </c>
      <c r="AG1310" s="17">
        <v>0.57448462925235111</v>
      </c>
      <c r="AH1310" s="17">
        <v>0.61447629597449149</v>
      </c>
      <c r="AI1310" s="17">
        <v>0.53707097981812313</v>
      </c>
    </row>
    <row r="1311" spans="2:35" ht="16" x14ac:dyDescent="0.2">
      <c r="B1311" s="16" t="s">
        <v>394</v>
      </c>
      <c r="C1311" s="17">
        <v>0.25476138760520289</v>
      </c>
      <c r="D1311" s="17">
        <v>0.32529827489560659</v>
      </c>
      <c r="E1311" s="17">
        <v>0.31878479140973393</v>
      </c>
      <c r="F1311" s="17">
        <v>0.29066187349428002</v>
      </c>
      <c r="G1311" s="17">
        <v>0.25944282930558599</v>
      </c>
      <c r="H1311" s="17">
        <v>0.1635030568907411</v>
      </c>
      <c r="I1311" s="17">
        <v>0.18425199548827581</v>
      </c>
      <c r="K1311" s="17">
        <v>0.2635428214231551</v>
      </c>
      <c r="L1311" s="17">
        <v>0.24768212224254921</v>
      </c>
      <c r="N1311" s="17">
        <v>0.19344474370641429</v>
      </c>
      <c r="O1311" s="17">
        <v>0.23398344334699939</v>
      </c>
      <c r="P1311" s="17">
        <v>0.19119141484352051</v>
      </c>
      <c r="Q1311" s="17">
        <v>0.30011402668146159</v>
      </c>
      <c r="R1311" s="17">
        <v>0.26321752136470411</v>
      </c>
      <c r="S1311" s="17">
        <v>0.25074963750787083</v>
      </c>
      <c r="T1311" s="17">
        <v>0.2732479473173931</v>
      </c>
      <c r="U1311" s="17">
        <v>0.31568769630191851</v>
      </c>
      <c r="V1311" s="17">
        <v>0.27211840735895187</v>
      </c>
      <c r="W1311" s="17">
        <v>0.24364504523231389</v>
      </c>
      <c r="X1311" s="17">
        <v>0.25854036378582962</v>
      </c>
      <c r="Y1311" s="17">
        <v>0.2414416916131599</v>
      </c>
      <c r="AA1311" s="17">
        <v>0.26352975432882397</v>
      </c>
      <c r="AB1311" s="17">
        <v>0.29032193047950361</v>
      </c>
      <c r="AC1311" s="17">
        <v>0.2135342709259517</v>
      </c>
      <c r="AD1311" s="17">
        <v>0.317286221473293</v>
      </c>
      <c r="AE1311" s="17">
        <v>0.23904847362490489</v>
      </c>
      <c r="AF1311" s="17">
        <v>0.18461216514695999</v>
      </c>
      <c r="AG1311" s="17">
        <v>0.21397979621880481</v>
      </c>
      <c r="AH1311" s="17">
        <v>0.18169022486458161</v>
      </c>
      <c r="AI1311" s="17">
        <v>0.30019011479079238</v>
      </c>
    </row>
    <row r="1312" spans="2:35" ht="16" x14ac:dyDescent="0.2">
      <c r="B1312" s="16" t="s">
        <v>395</v>
      </c>
      <c r="C1312" s="17">
        <v>6.2623830312773368E-2</v>
      </c>
      <c r="D1312" s="17">
        <v>0.1310717938527364</v>
      </c>
      <c r="E1312" s="17">
        <v>8.653870301301432E-2</v>
      </c>
      <c r="F1312" s="17">
        <v>7.1418342055643638E-2</v>
      </c>
      <c r="G1312" s="17">
        <v>7.0802822147904954E-2</v>
      </c>
      <c r="H1312" s="17">
        <v>2.0675362767759619E-2</v>
      </c>
      <c r="I1312" s="17">
        <v>1.217102555864857E-2</v>
      </c>
      <c r="K1312" s="17">
        <v>7.0427977181103774E-2</v>
      </c>
      <c r="L1312" s="17">
        <v>5.4468389556949423E-2</v>
      </c>
      <c r="N1312" s="17">
        <v>2.9781969229045181E-2</v>
      </c>
      <c r="O1312" s="17">
        <v>6.0328773534248023E-2</v>
      </c>
      <c r="P1312" s="17">
        <v>8.9209969039089954E-2</v>
      </c>
      <c r="Q1312" s="17">
        <v>0.1456653722937217</v>
      </c>
      <c r="R1312" s="17">
        <v>4.8181527687797543E-2</v>
      </c>
      <c r="S1312" s="17">
        <v>7.1921795092747626E-2</v>
      </c>
      <c r="T1312" s="17">
        <v>0.1116723371766537</v>
      </c>
      <c r="U1312" s="17">
        <v>6.01524309332193E-2</v>
      </c>
      <c r="V1312" s="17">
        <v>7.1790331468105484E-2</v>
      </c>
      <c r="W1312" s="17">
        <v>3.6843970203457713E-2</v>
      </c>
      <c r="X1312" s="17">
        <v>4.1995280025353847E-2</v>
      </c>
      <c r="Y1312" s="17">
        <v>5.9780168438551592E-2</v>
      </c>
      <c r="AA1312" s="17">
        <v>5.4472775268939663E-2</v>
      </c>
      <c r="AB1312" s="17">
        <v>6.1054681301039332E-2</v>
      </c>
      <c r="AC1312" s="17">
        <v>6.2551155168064129E-2</v>
      </c>
      <c r="AD1312" s="17">
        <v>5.9035353120475462E-2</v>
      </c>
      <c r="AE1312" s="17">
        <v>7.4657367144209605E-2</v>
      </c>
      <c r="AF1312" s="17">
        <v>1.8087427784673059E-2</v>
      </c>
      <c r="AG1312" s="17">
        <v>5.6904954886590232E-2</v>
      </c>
      <c r="AH1312" s="17">
        <v>5.1637415713861781E-2</v>
      </c>
      <c r="AI1312" s="17">
        <v>9.6695576495145458E-2</v>
      </c>
    </row>
    <row r="1313" spans="2:35" ht="16" x14ac:dyDescent="0.2">
      <c r="B1313" s="16" t="s">
        <v>396</v>
      </c>
      <c r="C1313" s="17">
        <v>1.8769204632349538E-2</v>
      </c>
      <c r="D1313" s="17">
        <v>4.4611560317561937E-2</v>
      </c>
      <c r="E1313" s="17">
        <v>3.571571448475154E-2</v>
      </c>
      <c r="F1313" s="17">
        <v>5.9775850653112569E-3</v>
      </c>
      <c r="G1313" s="17">
        <v>1.9929883315031191E-2</v>
      </c>
      <c r="H1313" s="17">
        <v>3.5641330911707829E-3</v>
      </c>
      <c r="I1313" s="17">
        <v>7.5084303391194269E-3</v>
      </c>
      <c r="K1313" s="17">
        <v>1.6002033453379361E-2</v>
      </c>
      <c r="L1313" s="17">
        <v>2.1584353715561569E-2</v>
      </c>
      <c r="N1313" s="17">
        <v>1.8275562865104119E-2</v>
      </c>
      <c r="O1313" s="17">
        <v>3.0616020584198191E-2</v>
      </c>
      <c r="P1313" s="17">
        <v>2.104149154597702E-2</v>
      </c>
      <c r="Q1313" s="17">
        <v>1.118077930996601E-2</v>
      </c>
      <c r="R1313" s="17">
        <v>1.7273728934280801E-2</v>
      </c>
      <c r="S1313" s="17">
        <v>1.86983894554568E-2</v>
      </c>
      <c r="T1313" s="17">
        <v>1.390545107731809E-2</v>
      </c>
      <c r="U1313" s="17">
        <v>4.3457917742819339E-2</v>
      </c>
      <c r="V1313" s="17">
        <v>1.4847208816231359E-2</v>
      </c>
      <c r="W1313" s="17">
        <v>2.5905709016635171E-2</v>
      </c>
      <c r="X1313" s="17">
        <v>5.9367052593328733E-3</v>
      </c>
      <c r="Y1313" s="17">
        <v>5.5352764044185329E-3</v>
      </c>
      <c r="AA1313" s="17">
        <v>3.9398049129254634E-3</v>
      </c>
      <c r="AB1313" s="17">
        <v>1.2222522979707049E-2</v>
      </c>
      <c r="AC1313" s="17">
        <v>2.155815253566986E-2</v>
      </c>
      <c r="AD1313" s="17">
        <v>2.4021085245197769E-2</v>
      </c>
      <c r="AE1313" s="17">
        <v>1.6207420123554511E-2</v>
      </c>
      <c r="AF1313" s="17">
        <v>3.3721969590532447E-2</v>
      </c>
      <c r="AG1313" s="17">
        <v>3.4440963629391363E-2</v>
      </c>
      <c r="AH1313" s="17">
        <v>1.2016930727326311E-2</v>
      </c>
      <c r="AI1313" s="17">
        <v>5.679839771933326E-2</v>
      </c>
    </row>
    <row r="1314" spans="2:35" ht="16" x14ac:dyDescent="0.2">
      <c r="B1314" s="16" t="s">
        <v>75</v>
      </c>
      <c r="C1314" s="17">
        <v>4.0062579860576958E-2</v>
      </c>
      <c r="D1314" s="17">
        <v>4.6118855265689249E-2</v>
      </c>
      <c r="E1314" s="17">
        <v>5.4466559064239507E-2</v>
      </c>
      <c r="F1314" s="17">
        <v>6.639850658205379E-2</v>
      </c>
      <c r="G1314" s="17">
        <v>3.3702894166263528E-2</v>
      </c>
      <c r="H1314" s="17">
        <v>2.171277760214637E-2</v>
      </c>
      <c r="I1314" s="17">
        <v>2.047647071905602E-2</v>
      </c>
      <c r="K1314" s="17">
        <v>2.464145660725477E-2</v>
      </c>
      <c r="L1314" s="17">
        <v>5.5370334322337907E-2</v>
      </c>
      <c r="N1314" s="17">
        <v>3.7107998034522353E-2</v>
      </c>
      <c r="O1314" s="17">
        <v>2.0902024161111709E-2</v>
      </c>
      <c r="P1314" s="17">
        <v>4.8469400348798632E-2</v>
      </c>
      <c r="Q1314" s="17">
        <v>7.1974028102876078E-2</v>
      </c>
      <c r="R1314" s="17">
        <v>5.9383121004079047E-2</v>
      </c>
      <c r="S1314" s="17">
        <v>3.5943380329637287E-2</v>
      </c>
      <c r="T1314" s="17">
        <v>2.986669486472672E-2</v>
      </c>
      <c r="U1314" s="17">
        <v>3.9976724771429072E-2</v>
      </c>
      <c r="V1314" s="17">
        <v>5.2451247524526907E-2</v>
      </c>
      <c r="W1314" s="17">
        <v>3.7269941396330837E-2</v>
      </c>
      <c r="X1314" s="17">
        <v>3.6143787070421297E-2</v>
      </c>
      <c r="Y1314" s="17">
        <v>6.884164796266687E-3</v>
      </c>
      <c r="AA1314" s="17">
        <v>7.3378240467944977E-3</v>
      </c>
      <c r="AB1314" s="17">
        <v>3.124661055380874E-2</v>
      </c>
      <c r="AC1314" s="17">
        <v>2.700192752552321E-2</v>
      </c>
      <c r="AD1314" s="17">
        <v>3.9524954668112552E-2</v>
      </c>
      <c r="AE1314" s="17">
        <v>1.7373245434039241E-2</v>
      </c>
      <c r="AF1314" s="17">
        <v>3.5244146522126013E-2</v>
      </c>
      <c r="AG1314" s="17">
        <v>0.12018965601286249</v>
      </c>
      <c r="AH1314" s="17">
        <v>0.140179132719739</v>
      </c>
      <c r="AI1314" s="17">
        <v>9.2449311766056551E-3</v>
      </c>
    </row>
    <row r="1316" spans="2:35" ht="128" x14ac:dyDescent="0.2">
      <c r="B1316" s="14" t="s">
        <v>397</v>
      </c>
    </row>
    <row r="1317" spans="2:35" ht="16" x14ac:dyDescent="0.2">
      <c r="B1317" s="15" t="s">
        <v>16</v>
      </c>
    </row>
    <row r="1318" spans="2:35" ht="16" x14ac:dyDescent="0.2">
      <c r="B1318" s="16" t="s">
        <v>393</v>
      </c>
      <c r="C1318" s="17">
        <v>0.63266710021299355</v>
      </c>
      <c r="D1318" s="17">
        <v>0.47254556963345801</v>
      </c>
      <c r="E1318" s="17">
        <v>0.50821157634371528</v>
      </c>
      <c r="F1318" s="17">
        <v>0.55479378548848279</v>
      </c>
      <c r="G1318" s="17">
        <v>0.65661752164445486</v>
      </c>
      <c r="H1318" s="17">
        <v>0.77434656554009995</v>
      </c>
      <c r="I1318" s="17">
        <v>0.78847308316088494</v>
      </c>
      <c r="K1318" s="17">
        <v>0.63199366368612186</v>
      </c>
      <c r="L1318" s="17">
        <v>0.63290891849446407</v>
      </c>
      <c r="N1318" s="17">
        <v>0.6884682467700548</v>
      </c>
      <c r="O1318" s="17">
        <v>0.63831502995329359</v>
      </c>
      <c r="P1318" s="17">
        <v>0.64516183954496376</v>
      </c>
      <c r="Q1318" s="17">
        <v>0.46508163672402919</v>
      </c>
      <c r="R1318" s="17">
        <v>0.61390088721705083</v>
      </c>
      <c r="S1318" s="17">
        <v>0.56511258686108623</v>
      </c>
      <c r="T1318" s="17">
        <v>0.65616871488805439</v>
      </c>
      <c r="U1318" s="17">
        <v>0.57012052057004514</v>
      </c>
      <c r="V1318" s="17">
        <v>0.55588668752777215</v>
      </c>
      <c r="W1318" s="17">
        <v>0.71072915880246967</v>
      </c>
      <c r="X1318" s="17">
        <v>0.6746954865745689</v>
      </c>
      <c r="Y1318" s="17">
        <v>0.73895223795022391</v>
      </c>
      <c r="AA1318" s="17">
        <v>0.70473738816383591</v>
      </c>
      <c r="AB1318" s="17">
        <v>0.63571055179613745</v>
      </c>
      <c r="AC1318" s="17">
        <v>0.68536566941187604</v>
      </c>
      <c r="AD1318" s="17">
        <v>0.60384214337631303</v>
      </c>
      <c r="AE1318" s="17">
        <v>0.6187734808249562</v>
      </c>
      <c r="AF1318" s="17">
        <v>0.65569789830983594</v>
      </c>
      <c r="AG1318" s="17">
        <v>0.57777943217129801</v>
      </c>
      <c r="AH1318" s="17">
        <v>0.59479052137363009</v>
      </c>
      <c r="AI1318" s="17">
        <v>0.61804473072654387</v>
      </c>
    </row>
    <row r="1319" spans="2:35" ht="16" x14ac:dyDescent="0.2">
      <c r="B1319" s="16" t="s">
        <v>394</v>
      </c>
      <c r="C1319" s="17">
        <v>0.25066204478363852</v>
      </c>
      <c r="D1319" s="17">
        <v>0.29914746306211581</v>
      </c>
      <c r="E1319" s="17">
        <v>0.32173774962097168</v>
      </c>
      <c r="F1319" s="17">
        <v>0.32090368772129962</v>
      </c>
      <c r="G1319" s="17">
        <v>0.23479617539943839</v>
      </c>
      <c r="H1319" s="17">
        <v>0.17678019274060189</v>
      </c>
      <c r="I1319" s="17">
        <v>0.1663235631744259</v>
      </c>
      <c r="K1319" s="17">
        <v>0.27188135997111212</v>
      </c>
      <c r="L1319" s="17">
        <v>0.23140278449139229</v>
      </c>
      <c r="N1319" s="17">
        <v>0.2031222310340228</v>
      </c>
      <c r="O1319" s="17">
        <v>0.25337045232743821</v>
      </c>
      <c r="P1319" s="17">
        <v>0.2187026844609351</v>
      </c>
      <c r="Q1319" s="17">
        <v>0.40147076743971888</v>
      </c>
      <c r="R1319" s="17">
        <v>0.25861195331094128</v>
      </c>
      <c r="S1319" s="17">
        <v>0.30484358502575848</v>
      </c>
      <c r="T1319" s="17">
        <v>0.25159478378920441</v>
      </c>
      <c r="U1319" s="17">
        <v>0.28724865441893149</v>
      </c>
      <c r="V1319" s="17">
        <v>0.30203188290399657</v>
      </c>
      <c r="W1319" s="17">
        <v>0.17411833920371159</v>
      </c>
      <c r="X1319" s="17">
        <v>0.23193719172315341</v>
      </c>
      <c r="Y1319" s="17">
        <v>0.20030916282617131</v>
      </c>
      <c r="AA1319" s="17">
        <v>0.23489259467639481</v>
      </c>
      <c r="AB1319" s="17">
        <v>0.26006756106908202</v>
      </c>
      <c r="AC1319" s="17">
        <v>0.20554014423114239</v>
      </c>
      <c r="AD1319" s="17">
        <v>0.27424105498222567</v>
      </c>
      <c r="AE1319" s="17">
        <v>0.29204330993076821</v>
      </c>
      <c r="AF1319" s="17">
        <v>0.25820266668869257</v>
      </c>
      <c r="AG1319" s="17">
        <v>0.18713994877458179</v>
      </c>
      <c r="AH1319" s="17">
        <v>0.18015381035112929</v>
      </c>
      <c r="AI1319" s="17">
        <v>0.2716042613448178</v>
      </c>
    </row>
    <row r="1320" spans="2:35" ht="16" x14ac:dyDescent="0.2">
      <c r="B1320" s="16" t="s">
        <v>395</v>
      </c>
      <c r="C1320" s="17">
        <v>5.7489817456441827E-2</v>
      </c>
      <c r="D1320" s="17">
        <v>0.12589001137449141</v>
      </c>
      <c r="E1320" s="17">
        <v>9.3143595723911912E-2</v>
      </c>
      <c r="F1320" s="17">
        <v>4.0687927797716739E-2</v>
      </c>
      <c r="G1320" s="17">
        <v>6.1475372492768653E-2</v>
      </c>
      <c r="H1320" s="17">
        <v>2.0154503716216281E-2</v>
      </c>
      <c r="I1320" s="17">
        <v>1.863069902220937E-2</v>
      </c>
      <c r="K1320" s="17">
        <v>5.4987001502584718E-2</v>
      </c>
      <c r="L1320" s="17">
        <v>6.027504703700598E-2</v>
      </c>
      <c r="N1320" s="17">
        <v>4.1616397802102731E-2</v>
      </c>
      <c r="O1320" s="17">
        <v>4.4835029438238312E-2</v>
      </c>
      <c r="P1320" s="17">
        <v>4.0323431843278613E-2</v>
      </c>
      <c r="Q1320" s="17">
        <v>6.2435434976352913E-2</v>
      </c>
      <c r="R1320" s="17">
        <v>4.7564717931819732E-2</v>
      </c>
      <c r="S1320" s="17">
        <v>5.9929518113668263E-2</v>
      </c>
      <c r="T1320" s="17">
        <v>7.6224549285187418E-2</v>
      </c>
      <c r="U1320" s="17">
        <v>5.9286946003847603E-2</v>
      </c>
      <c r="V1320" s="17">
        <v>9.1230656554018255E-2</v>
      </c>
      <c r="W1320" s="17">
        <v>6.3067671220663632E-2</v>
      </c>
      <c r="X1320" s="17">
        <v>3.0607787830421829E-2</v>
      </c>
      <c r="Y1320" s="17">
        <v>4.1780180481576473E-2</v>
      </c>
      <c r="AA1320" s="17">
        <v>4.5034804814380547E-2</v>
      </c>
      <c r="AB1320" s="17">
        <v>5.8450797890408343E-2</v>
      </c>
      <c r="AC1320" s="17">
        <v>6.8330462204252332E-2</v>
      </c>
      <c r="AD1320" s="17">
        <v>6.5934377691686766E-2</v>
      </c>
      <c r="AE1320" s="17">
        <v>5.5674444881928402E-2</v>
      </c>
      <c r="AF1320" s="17">
        <v>3.3870685724930717E-2</v>
      </c>
      <c r="AG1320" s="17">
        <v>7.5833310817276983E-2</v>
      </c>
      <c r="AH1320" s="17">
        <v>5.3178741292819402E-2</v>
      </c>
      <c r="AI1320" s="17">
        <v>5.5286362758556189E-2</v>
      </c>
    </row>
    <row r="1321" spans="2:35" ht="16" x14ac:dyDescent="0.2">
      <c r="B1321" s="16" t="s">
        <v>396</v>
      </c>
      <c r="C1321" s="17">
        <v>1.895974798747695E-2</v>
      </c>
      <c r="D1321" s="17">
        <v>3.2891344521415337E-2</v>
      </c>
      <c r="E1321" s="17">
        <v>4.1756902616518862E-2</v>
      </c>
      <c r="F1321" s="17">
        <v>1.7295164306471489E-2</v>
      </c>
      <c r="G1321" s="17">
        <v>1.974607940943144E-2</v>
      </c>
      <c r="H1321" s="17">
        <v>3.5641330911707829E-3</v>
      </c>
      <c r="I1321" s="17">
        <v>2.257605135984555E-3</v>
      </c>
      <c r="K1321" s="17">
        <v>1.6718094712345231E-2</v>
      </c>
      <c r="L1321" s="17">
        <v>2.036467895973031E-2</v>
      </c>
      <c r="N1321" s="17">
        <v>1.8290918194528411E-2</v>
      </c>
      <c r="O1321" s="17">
        <v>3.0520557166230439E-2</v>
      </c>
      <c r="P1321" s="17">
        <v>4.8515867684551663E-2</v>
      </c>
      <c r="Q1321" s="17">
        <v>2.332269822869381E-2</v>
      </c>
      <c r="R1321" s="17">
        <v>3.9054309849711068E-2</v>
      </c>
      <c r="S1321" s="17">
        <v>1.7539404448710091E-2</v>
      </c>
      <c r="T1321" s="17">
        <v>0</v>
      </c>
      <c r="U1321" s="17">
        <v>3.3238112941828962E-2</v>
      </c>
      <c r="V1321" s="17">
        <v>9.9646762528558513E-3</v>
      </c>
      <c r="W1321" s="17">
        <v>1.488904779602384E-2</v>
      </c>
      <c r="X1321" s="17">
        <v>5.9367052593328733E-3</v>
      </c>
      <c r="Y1321" s="17">
        <v>5.9885045776591648E-3</v>
      </c>
      <c r="AA1321" s="17">
        <v>7.2939500060263526E-3</v>
      </c>
      <c r="AB1321" s="17">
        <v>1.7210648606027681E-2</v>
      </c>
      <c r="AC1321" s="17">
        <v>1.9317819226694139E-2</v>
      </c>
      <c r="AD1321" s="17">
        <v>1.8465248495803981E-2</v>
      </c>
      <c r="AE1321" s="17">
        <v>1.9088856712652109E-2</v>
      </c>
      <c r="AF1321" s="17">
        <v>1.6984602754414931E-2</v>
      </c>
      <c r="AG1321" s="17">
        <v>2.040829367683911E-2</v>
      </c>
      <c r="AH1321" s="17">
        <v>2.985302611603179E-2</v>
      </c>
      <c r="AI1321" s="17">
        <v>3.6666269280387298E-2</v>
      </c>
    </row>
    <row r="1322" spans="2:35" ht="16" x14ac:dyDescent="0.2">
      <c r="B1322" s="16" t="s">
        <v>75</v>
      </c>
      <c r="C1322" s="17">
        <v>4.0221289559449237E-2</v>
      </c>
      <c r="D1322" s="17">
        <v>6.9525611408519372E-2</v>
      </c>
      <c r="E1322" s="17">
        <v>3.5150175694882248E-2</v>
      </c>
      <c r="F1322" s="17">
        <v>6.631943468602941E-2</v>
      </c>
      <c r="G1322" s="17">
        <v>2.736485105390675E-2</v>
      </c>
      <c r="H1322" s="17">
        <v>2.515460491191104E-2</v>
      </c>
      <c r="I1322" s="17">
        <v>2.4315049506495389E-2</v>
      </c>
      <c r="K1322" s="17">
        <v>2.441988012783609E-2</v>
      </c>
      <c r="L1322" s="17">
        <v>5.5048571017407497E-2</v>
      </c>
      <c r="N1322" s="17">
        <v>4.850220619929118E-2</v>
      </c>
      <c r="O1322" s="17">
        <v>3.2958931114799493E-2</v>
      </c>
      <c r="P1322" s="17">
        <v>4.7296176466271017E-2</v>
      </c>
      <c r="Q1322" s="17">
        <v>4.7689462631205201E-2</v>
      </c>
      <c r="R1322" s="17">
        <v>4.0868131690477053E-2</v>
      </c>
      <c r="S1322" s="17">
        <v>5.2574905550776728E-2</v>
      </c>
      <c r="T1322" s="17">
        <v>1.601195203755381E-2</v>
      </c>
      <c r="U1322" s="17">
        <v>5.0105766065346891E-2</v>
      </c>
      <c r="V1322" s="17">
        <v>4.0886096761357002E-2</v>
      </c>
      <c r="W1322" s="17">
        <v>3.7195782977131199E-2</v>
      </c>
      <c r="X1322" s="17">
        <v>5.6822828612522747E-2</v>
      </c>
      <c r="Y1322" s="17">
        <v>1.296991416436933E-2</v>
      </c>
      <c r="AA1322" s="17">
        <v>8.041262339362398E-3</v>
      </c>
      <c r="AB1322" s="17">
        <v>2.8560440638344509E-2</v>
      </c>
      <c r="AC1322" s="17">
        <v>2.1445904926035191E-2</v>
      </c>
      <c r="AD1322" s="17">
        <v>3.7517175453970618E-2</v>
      </c>
      <c r="AE1322" s="17">
        <v>1.441990764969513E-2</v>
      </c>
      <c r="AF1322" s="17">
        <v>3.5244146522126013E-2</v>
      </c>
      <c r="AG1322" s="17">
        <v>0.13883901456000419</v>
      </c>
      <c r="AH1322" s="17">
        <v>0.1420239008663893</v>
      </c>
      <c r="AI1322" s="17">
        <v>1.839837588969466E-2</v>
      </c>
    </row>
    <row r="1324" spans="2:35" ht="96" x14ac:dyDescent="0.2">
      <c r="B1324" s="14" t="s">
        <v>398</v>
      </c>
    </row>
    <row r="1325" spans="2:35" ht="16" x14ac:dyDescent="0.2">
      <c r="B1325" s="15" t="s">
        <v>16</v>
      </c>
    </row>
    <row r="1326" spans="2:35" ht="16" x14ac:dyDescent="0.2">
      <c r="B1326" s="16" t="s">
        <v>393</v>
      </c>
      <c r="C1326" s="17">
        <v>0.46076637390315989</v>
      </c>
      <c r="D1326" s="17">
        <v>0.30551675930770089</v>
      </c>
      <c r="E1326" s="17">
        <v>0.41762977673736867</v>
      </c>
      <c r="F1326" s="17">
        <v>0.44170514120560411</v>
      </c>
      <c r="G1326" s="17">
        <v>0.49157751892929141</v>
      </c>
      <c r="H1326" s="17">
        <v>0.55188869228298776</v>
      </c>
      <c r="I1326" s="17">
        <v>0.52797962655699604</v>
      </c>
      <c r="K1326" s="17">
        <v>0.45187512626290049</v>
      </c>
      <c r="L1326" s="17">
        <v>0.46794135979804979</v>
      </c>
      <c r="N1326" s="17">
        <v>0.51461174220197492</v>
      </c>
      <c r="O1326" s="17">
        <v>0.46824061907476983</v>
      </c>
      <c r="P1326" s="17">
        <v>0.42791209124335122</v>
      </c>
      <c r="Q1326" s="17">
        <v>0.34936271185260748</v>
      </c>
      <c r="R1326" s="17">
        <v>0.42654488423198988</v>
      </c>
      <c r="S1326" s="17">
        <v>0.45490760679543157</v>
      </c>
      <c r="T1326" s="17">
        <v>0.49606406456529523</v>
      </c>
      <c r="U1326" s="17">
        <v>0.42756636130883269</v>
      </c>
      <c r="V1326" s="17">
        <v>0.45341769155226819</v>
      </c>
      <c r="W1326" s="17">
        <v>0.49963963875392781</v>
      </c>
      <c r="X1326" s="17">
        <v>0.47340459170515292</v>
      </c>
      <c r="Y1326" s="17">
        <v>0.46917448959924629</v>
      </c>
      <c r="AA1326" s="17">
        <v>0.47916223103432842</v>
      </c>
      <c r="AB1326" s="17">
        <v>0.48145980049930459</v>
      </c>
      <c r="AC1326" s="17">
        <v>0.46556155212532829</v>
      </c>
      <c r="AD1326" s="17">
        <v>0.46626370449993942</v>
      </c>
      <c r="AE1326" s="17">
        <v>0.45456676229247489</v>
      </c>
      <c r="AF1326" s="17">
        <v>0.50640786228463897</v>
      </c>
      <c r="AG1326" s="17">
        <v>0.42942164663505528</v>
      </c>
      <c r="AH1326" s="17">
        <v>0.45182129197646909</v>
      </c>
      <c r="AI1326" s="17">
        <v>0.37330639556856388</v>
      </c>
    </row>
    <row r="1327" spans="2:35" ht="16" x14ac:dyDescent="0.2">
      <c r="B1327" s="16" t="s">
        <v>394</v>
      </c>
      <c r="C1327" s="17">
        <v>0.36351928002011691</v>
      </c>
      <c r="D1327" s="17">
        <v>0.37442582188815049</v>
      </c>
      <c r="E1327" s="17">
        <v>0.37102512396308213</v>
      </c>
      <c r="F1327" s="17">
        <v>0.34433897445933792</v>
      </c>
      <c r="G1327" s="17">
        <v>0.37647303978275132</v>
      </c>
      <c r="H1327" s="17">
        <v>0.36563467568669722</v>
      </c>
      <c r="I1327" s="17">
        <v>0.35379924521641359</v>
      </c>
      <c r="K1327" s="17">
        <v>0.36985528815450602</v>
      </c>
      <c r="L1327" s="17">
        <v>0.35780492036009143</v>
      </c>
      <c r="N1327" s="17">
        <v>0.33771275557771202</v>
      </c>
      <c r="O1327" s="17">
        <v>0.36829344206171188</v>
      </c>
      <c r="P1327" s="17">
        <v>0.42485216039509499</v>
      </c>
      <c r="Q1327" s="17">
        <v>0.34249459094060331</v>
      </c>
      <c r="R1327" s="17">
        <v>0.37850031876726298</v>
      </c>
      <c r="S1327" s="17">
        <v>0.38966007588834312</v>
      </c>
      <c r="T1327" s="17">
        <v>0.25476741060518782</v>
      </c>
      <c r="U1327" s="17">
        <v>0.36903449908683339</v>
      </c>
      <c r="V1327" s="17">
        <v>0.37769382916378541</v>
      </c>
      <c r="W1327" s="17">
        <v>0.38014605102115678</v>
      </c>
      <c r="X1327" s="17">
        <v>0.36007732369896511</v>
      </c>
      <c r="Y1327" s="17">
        <v>0.35727151131418189</v>
      </c>
      <c r="AA1327" s="17">
        <v>0.40143420781254341</v>
      </c>
      <c r="AB1327" s="17">
        <v>0.36806015083088928</v>
      </c>
      <c r="AC1327" s="17">
        <v>0.38213352536698592</v>
      </c>
      <c r="AD1327" s="17">
        <v>0.36919461602226222</v>
      </c>
      <c r="AE1327" s="17">
        <v>0.38586412668632969</v>
      </c>
      <c r="AF1327" s="17">
        <v>0.37423501767212991</v>
      </c>
      <c r="AG1327" s="17">
        <v>0.24669669033708891</v>
      </c>
      <c r="AH1327" s="17">
        <v>0.27074246515799127</v>
      </c>
      <c r="AI1327" s="17">
        <v>0.41285284764220298</v>
      </c>
    </row>
    <row r="1328" spans="2:35" ht="16" x14ac:dyDescent="0.2">
      <c r="B1328" s="16" t="s">
        <v>395</v>
      </c>
      <c r="C1328" s="17">
        <v>9.4700044904193342E-2</v>
      </c>
      <c r="D1328" s="17">
        <v>0.16262511126548271</v>
      </c>
      <c r="E1328" s="17">
        <v>0.1184530040974829</v>
      </c>
      <c r="F1328" s="17">
        <v>9.8023368554215839E-2</v>
      </c>
      <c r="G1328" s="17">
        <v>8.4449598319962432E-2</v>
      </c>
      <c r="H1328" s="17">
        <v>4.383436597695483E-2</v>
      </c>
      <c r="I1328" s="17">
        <v>7.0122736612285491E-2</v>
      </c>
      <c r="K1328" s="17">
        <v>0.10950883212955211</v>
      </c>
      <c r="L1328" s="17">
        <v>8.0785800690520437E-2</v>
      </c>
      <c r="N1328" s="17">
        <v>7.5736422560544484E-2</v>
      </c>
      <c r="O1328" s="17">
        <v>7.4808937471244091E-2</v>
      </c>
      <c r="P1328" s="17">
        <v>5.6676956506689767E-2</v>
      </c>
      <c r="Q1328" s="17">
        <v>0.18972410175535159</v>
      </c>
      <c r="R1328" s="17">
        <v>9.1171440454378569E-2</v>
      </c>
      <c r="S1328" s="17">
        <v>7.9187134641268614E-2</v>
      </c>
      <c r="T1328" s="17">
        <v>0.16546997204511679</v>
      </c>
      <c r="U1328" s="17">
        <v>0.1096985100573767</v>
      </c>
      <c r="V1328" s="17">
        <v>0.1001150249764242</v>
      </c>
      <c r="W1328" s="17">
        <v>5.2662695567307238E-2</v>
      </c>
      <c r="X1328" s="17">
        <v>6.736398096021555E-2</v>
      </c>
      <c r="Y1328" s="17">
        <v>0.1238196056363586</v>
      </c>
      <c r="AA1328" s="17">
        <v>7.491600338534303E-2</v>
      </c>
      <c r="AB1328" s="17">
        <v>8.2170415503217159E-2</v>
      </c>
      <c r="AC1328" s="17">
        <v>0.1025105738975589</v>
      </c>
      <c r="AD1328" s="17">
        <v>8.8874417172384493E-2</v>
      </c>
      <c r="AE1328" s="17">
        <v>0.10241696669341301</v>
      </c>
      <c r="AF1328" s="17">
        <v>7.0103869820414083E-2</v>
      </c>
      <c r="AG1328" s="17">
        <v>0.14221518113169249</v>
      </c>
      <c r="AH1328" s="17">
        <v>7.0664255129018291E-2</v>
      </c>
      <c r="AI1328" s="17">
        <v>0.14995748470640269</v>
      </c>
    </row>
    <row r="1329" spans="2:35" ht="16" x14ac:dyDescent="0.2">
      <c r="B1329" s="16" t="s">
        <v>396</v>
      </c>
      <c r="C1329" s="17">
        <v>3.2315623384156118E-2</v>
      </c>
      <c r="D1329" s="17">
        <v>9.180587576897932E-2</v>
      </c>
      <c r="E1329" s="17">
        <v>3.3470827087505067E-2</v>
      </c>
      <c r="F1329" s="17">
        <v>3.8551109708435151E-2</v>
      </c>
      <c r="G1329" s="17">
        <v>2.270309983466379E-2</v>
      </c>
      <c r="H1329" s="17">
        <v>1.3226777216112829E-2</v>
      </c>
      <c r="I1329" s="17">
        <v>7.5222715553713137E-3</v>
      </c>
      <c r="K1329" s="17">
        <v>3.5458928695576521E-2</v>
      </c>
      <c r="L1329" s="17">
        <v>2.943425620025434E-2</v>
      </c>
      <c r="N1329" s="17">
        <v>3.5814210280705687E-2</v>
      </c>
      <c r="O1329" s="17">
        <v>1.875590550306365E-2</v>
      </c>
      <c r="P1329" s="17">
        <v>3.2138155917777841E-2</v>
      </c>
      <c r="Q1329" s="17">
        <v>4.6408241349617081E-2</v>
      </c>
      <c r="R1329" s="17">
        <v>6.1865045625348163E-2</v>
      </c>
      <c r="S1329" s="17">
        <v>2.8934618733576459E-2</v>
      </c>
      <c r="T1329" s="17">
        <v>4.6373558055127953E-2</v>
      </c>
      <c r="U1329" s="17">
        <v>3.2646870268068652E-2</v>
      </c>
      <c r="V1329" s="17">
        <v>1.7255909575224059E-2</v>
      </c>
      <c r="W1329" s="17">
        <v>2.2051472030615599E-2</v>
      </c>
      <c r="X1329" s="17">
        <v>4.2680843272171573E-2</v>
      </c>
      <c r="Y1329" s="17">
        <v>1.1922853377974109E-2</v>
      </c>
      <c r="AA1329" s="17">
        <v>2.198197837074577E-2</v>
      </c>
      <c r="AB1329" s="17">
        <v>2.93257347904467E-2</v>
      </c>
      <c r="AC1329" s="17">
        <v>1.324750204924467E-2</v>
      </c>
      <c r="AD1329" s="17">
        <v>2.909470519698484E-2</v>
      </c>
      <c r="AE1329" s="17">
        <v>3.9517099415145453E-2</v>
      </c>
      <c r="AF1329" s="17">
        <v>3.2512855384778903E-2</v>
      </c>
      <c r="AG1329" s="17">
        <v>2.7938226545973409E-2</v>
      </c>
      <c r="AH1329" s="17">
        <v>5.1770890091463982E-2</v>
      </c>
      <c r="AI1329" s="17">
        <v>4.545005328735284E-2</v>
      </c>
    </row>
    <row r="1330" spans="2:35" ht="16" x14ac:dyDescent="0.2">
      <c r="B1330" s="16" t="s">
        <v>75</v>
      </c>
      <c r="C1330" s="17">
        <v>4.8698677788373633E-2</v>
      </c>
      <c r="D1330" s="17">
        <v>6.562643176968655E-2</v>
      </c>
      <c r="E1330" s="17">
        <v>5.9421268114561228E-2</v>
      </c>
      <c r="F1330" s="17">
        <v>7.7381406072406983E-2</v>
      </c>
      <c r="G1330" s="17">
        <v>2.4796743133331179E-2</v>
      </c>
      <c r="H1330" s="17">
        <v>2.5415488837247441E-2</v>
      </c>
      <c r="I1330" s="17">
        <v>4.0576120058933428E-2</v>
      </c>
      <c r="K1330" s="17">
        <v>3.3301824757465057E-2</v>
      </c>
      <c r="L1330" s="17">
        <v>6.4033662951084105E-2</v>
      </c>
      <c r="N1330" s="17">
        <v>3.6124869379062827E-2</v>
      </c>
      <c r="O1330" s="17">
        <v>6.9901095889210785E-2</v>
      </c>
      <c r="P1330" s="17">
        <v>5.8420635937086428E-2</v>
      </c>
      <c r="Q1330" s="17">
        <v>7.2010354101820925E-2</v>
      </c>
      <c r="R1330" s="17">
        <v>4.1918310921020357E-2</v>
      </c>
      <c r="S1330" s="17">
        <v>4.7310563941380099E-2</v>
      </c>
      <c r="T1330" s="17">
        <v>3.7324994729272302E-2</v>
      </c>
      <c r="U1330" s="17">
        <v>6.1053759278888592E-2</v>
      </c>
      <c r="V1330" s="17">
        <v>5.1517544732297887E-2</v>
      </c>
      <c r="W1330" s="17">
        <v>4.5500142626992521E-2</v>
      </c>
      <c r="X1330" s="17">
        <v>5.647326036349487E-2</v>
      </c>
      <c r="Y1330" s="17">
        <v>3.7811540072238962E-2</v>
      </c>
      <c r="AA1330" s="17">
        <v>2.2505579397039319E-2</v>
      </c>
      <c r="AB1330" s="17">
        <v>3.8983898376142183E-2</v>
      </c>
      <c r="AC1330" s="17">
        <v>3.6546846560882328E-2</v>
      </c>
      <c r="AD1330" s="17">
        <v>4.6572557108429322E-2</v>
      </c>
      <c r="AE1330" s="17">
        <v>1.763504491263676E-2</v>
      </c>
      <c r="AF1330" s="17">
        <v>1.674039483803836E-2</v>
      </c>
      <c r="AG1330" s="17">
        <v>0.15372825535018991</v>
      </c>
      <c r="AH1330" s="17">
        <v>0.15500109764505729</v>
      </c>
      <c r="AI1330" s="17">
        <v>1.8433218795477459E-2</v>
      </c>
    </row>
    <row r="1332" spans="2:35" ht="96" x14ac:dyDescent="0.2">
      <c r="B1332" s="14" t="s">
        <v>399</v>
      </c>
    </row>
    <row r="1333" spans="2:35" ht="16" x14ac:dyDescent="0.2">
      <c r="B1333" s="15" t="s">
        <v>16</v>
      </c>
    </row>
    <row r="1334" spans="2:35" ht="16" x14ac:dyDescent="0.2">
      <c r="B1334" s="16" t="s">
        <v>393</v>
      </c>
      <c r="C1334" s="17">
        <v>0.42510673629096318</v>
      </c>
      <c r="D1334" s="17">
        <v>0.33412687140167691</v>
      </c>
      <c r="E1334" s="17">
        <v>0.39476408759046749</v>
      </c>
      <c r="F1334" s="17">
        <v>0.44005227840040623</v>
      </c>
      <c r="G1334" s="17">
        <v>0.41175027638428119</v>
      </c>
      <c r="H1334" s="17">
        <v>0.46789527559810951</v>
      </c>
      <c r="I1334" s="17">
        <v>0.48010084090124577</v>
      </c>
      <c r="K1334" s="17">
        <v>0.42692959223831922</v>
      </c>
      <c r="L1334" s="17">
        <v>0.42423748101252662</v>
      </c>
      <c r="N1334" s="17">
        <v>0.43913714030530437</v>
      </c>
      <c r="O1334" s="17">
        <v>0.37198401351907517</v>
      </c>
      <c r="P1334" s="17">
        <v>0.42099197184469872</v>
      </c>
      <c r="Q1334" s="17">
        <v>0.32287312423195891</v>
      </c>
      <c r="R1334" s="17">
        <v>0.44817251569720967</v>
      </c>
      <c r="S1334" s="17">
        <v>0.47939855194460129</v>
      </c>
      <c r="T1334" s="17">
        <v>0.41678427127517892</v>
      </c>
      <c r="U1334" s="17">
        <v>0.38245550220885832</v>
      </c>
      <c r="V1334" s="17">
        <v>0.40344366193515341</v>
      </c>
      <c r="W1334" s="17">
        <v>0.46884761694167409</v>
      </c>
      <c r="X1334" s="17">
        <v>0.4255992065475574</v>
      </c>
      <c r="Y1334" s="17">
        <v>0.41927730733017038</v>
      </c>
      <c r="AA1334" s="17">
        <v>0.44885156783267133</v>
      </c>
      <c r="AB1334" s="17">
        <v>0.5111978524883305</v>
      </c>
      <c r="AC1334" s="17">
        <v>0.43560404439435452</v>
      </c>
      <c r="AD1334" s="17">
        <v>0.37971274845578828</v>
      </c>
      <c r="AE1334" s="17">
        <v>0.41584438878286401</v>
      </c>
      <c r="AF1334" s="17">
        <v>0.49122125230003272</v>
      </c>
      <c r="AG1334" s="17">
        <v>0.40547923683749421</v>
      </c>
      <c r="AH1334" s="17">
        <v>0.32568075464054269</v>
      </c>
      <c r="AI1334" s="17">
        <v>0.32588087565844809</v>
      </c>
    </row>
    <row r="1335" spans="2:35" ht="16" x14ac:dyDescent="0.2">
      <c r="B1335" s="16" t="s">
        <v>394</v>
      </c>
      <c r="C1335" s="17">
        <v>0.34749977002142579</v>
      </c>
      <c r="D1335" s="17">
        <v>0.34879852232877773</v>
      </c>
      <c r="E1335" s="17">
        <v>0.38175144753954732</v>
      </c>
      <c r="F1335" s="17">
        <v>0.30954618817337121</v>
      </c>
      <c r="G1335" s="17">
        <v>0.39808059064373391</v>
      </c>
      <c r="H1335" s="17">
        <v>0.34396748072280853</v>
      </c>
      <c r="I1335" s="17">
        <v>0.31081772810596431</v>
      </c>
      <c r="K1335" s="17">
        <v>0.35472369720563968</v>
      </c>
      <c r="L1335" s="17">
        <v>0.33993666562599018</v>
      </c>
      <c r="N1335" s="17">
        <v>0.38366215771079448</v>
      </c>
      <c r="O1335" s="17">
        <v>0.3725354344167221</v>
      </c>
      <c r="P1335" s="17">
        <v>0.26142385659797712</v>
      </c>
      <c r="Q1335" s="17">
        <v>0.36070748219875648</v>
      </c>
      <c r="R1335" s="17">
        <v>0.34374549821604639</v>
      </c>
      <c r="S1335" s="17">
        <v>0.31154844035082979</v>
      </c>
      <c r="T1335" s="17">
        <v>0.36921224326924468</v>
      </c>
      <c r="U1335" s="17">
        <v>0.38654497670326071</v>
      </c>
      <c r="V1335" s="17">
        <v>0.35957946955651132</v>
      </c>
      <c r="W1335" s="17">
        <v>0.30614360966069221</v>
      </c>
      <c r="X1335" s="17">
        <v>0.34545446767753568</v>
      </c>
      <c r="Y1335" s="17">
        <v>0.36817050698458242</v>
      </c>
      <c r="AA1335" s="17">
        <v>0.37534136723795558</v>
      </c>
      <c r="AB1335" s="17">
        <v>0.3141643597165113</v>
      </c>
      <c r="AC1335" s="17">
        <v>0.29023218546758789</v>
      </c>
      <c r="AD1335" s="17">
        <v>0.35668833937922317</v>
      </c>
      <c r="AE1335" s="17">
        <v>0.39355513420816313</v>
      </c>
      <c r="AF1335" s="17">
        <v>0.30344674792491472</v>
      </c>
      <c r="AG1335" s="17">
        <v>0.28693126966944121</v>
      </c>
      <c r="AH1335" s="17">
        <v>0.33780393191298769</v>
      </c>
      <c r="AI1335" s="17">
        <v>0.3764224127559902</v>
      </c>
    </row>
    <row r="1336" spans="2:35" ht="16" x14ac:dyDescent="0.2">
      <c r="B1336" s="16" t="s">
        <v>395</v>
      </c>
      <c r="C1336" s="17">
        <v>0.13706922908787719</v>
      </c>
      <c r="D1336" s="17">
        <v>0.19364106432136671</v>
      </c>
      <c r="E1336" s="17">
        <v>0.1301509312462352</v>
      </c>
      <c r="F1336" s="17">
        <v>0.14036675098432921</v>
      </c>
      <c r="G1336" s="17">
        <v>0.1202169179916385</v>
      </c>
      <c r="H1336" s="17">
        <v>0.11933739702075399</v>
      </c>
      <c r="I1336" s="17">
        <v>0.1281198281333403</v>
      </c>
      <c r="K1336" s="17">
        <v>0.1360457888662101</v>
      </c>
      <c r="L1336" s="17">
        <v>0.13802505740927129</v>
      </c>
      <c r="N1336" s="17">
        <v>8.6756166607888929E-2</v>
      </c>
      <c r="O1336" s="17">
        <v>0.1292760721714358</v>
      </c>
      <c r="P1336" s="17">
        <v>0.1973592183824186</v>
      </c>
      <c r="Q1336" s="17">
        <v>0.1853673295572828</v>
      </c>
      <c r="R1336" s="17">
        <v>0.12860396441735669</v>
      </c>
      <c r="S1336" s="17">
        <v>0.1314350054573683</v>
      </c>
      <c r="T1336" s="17">
        <v>0.14292760256437481</v>
      </c>
      <c r="U1336" s="17">
        <v>0.12612578511332029</v>
      </c>
      <c r="V1336" s="17">
        <v>0.1453275218962278</v>
      </c>
      <c r="W1336" s="17">
        <v>0.13911221256424269</v>
      </c>
      <c r="X1336" s="17">
        <v>0.12877911596012501</v>
      </c>
      <c r="Y1336" s="17">
        <v>0.14832152116554401</v>
      </c>
      <c r="AA1336" s="17">
        <v>0.1212523412987139</v>
      </c>
      <c r="AB1336" s="17">
        <v>0.10817720417428681</v>
      </c>
      <c r="AC1336" s="17">
        <v>0.15956660228384231</v>
      </c>
      <c r="AD1336" s="17">
        <v>0.18446965182434441</v>
      </c>
      <c r="AE1336" s="17">
        <v>0.13600932480992989</v>
      </c>
      <c r="AF1336" s="17">
        <v>8.7746134409689758E-2</v>
      </c>
      <c r="AG1336" s="17">
        <v>0.13227985510253651</v>
      </c>
      <c r="AH1336" s="17">
        <v>0.12463943676458671</v>
      </c>
      <c r="AI1336" s="17">
        <v>0.20372724496421779</v>
      </c>
    </row>
    <row r="1337" spans="2:35" ht="16" x14ac:dyDescent="0.2">
      <c r="B1337" s="16" t="s">
        <v>396</v>
      </c>
      <c r="C1337" s="17">
        <v>4.1979447907976773E-2</v>
      </c>
      <c r="D1337" s="17">
        <v>7.0237715609468551E-2</v>
      </c>
      <c r="E1337" s="17">
        <v>3.2870888043703687E-2</v>
      </c>
      <c r="F1337" s="17">
        <v>4.3633895039264577E-2</v>
      </c>
      <c r="G1337" s="17">
        <v>4.4713696063678428E-2</v>
      </c>
      <c r="H1337" s="17">
        <v>3.3714711816939559E-2</v>
      </c>
      <c r="I1337" s="17">
        <v>3.2608364750477917E-2</v>
      </c>
      <c r="K1337" s="17">
        <v>5.0608788870098183E-2</v>
      </c>
      <c r="L1337" s="17">
        <v>3.289573118479229E-2</v>
      </c>
      <c r="N1337" s="17">
        <v>3.600554798556977E-2</v>
      </c>
      <c r="O1337" s="17">
        <v>0.1053024557316552</v>
      </c>
      <c r="P1337" s="17">
        <v>6.1947034789002077E-2</v>
      </c>
      <c r="Q1337" s="17">
        <v>5.9078035909126102E-2</v>
      </c>
      <c r="R1337" s="17">
        <v>3.8937540389096553E-2</v>
      </c>
      <c r="S1337" s="17">
        <v>2.3457159070731131E-2</v>
      </c>
      <c r="T1337" s="17">
        <v>3.4400055909659277E-2</v>
      </c>
      <c r="U1337" s="17">
        <v>4.136660310778352E-2</v>
      </c>
      <c r="V1337" s="17">
        <v>3.1573127063781493E-2</v>
      </c>
      <c r="W1337" s="17">
        <v>5.5852442946036217E-2</v>
      </c>
      <c r="X1337" s="17">
        <v>5.0198469158990823E-2</v>
      </c>
      <c r="Y1337" s="17">
        <v>2.3788772476592349E-2</v>
      </c>
      <c r="AA1337" s="17">
        <v>2.510277142235302E-2</v>
      </c>
      <c r="AB1337" s="17">
        <v>2.7267061073643621E-2</v>
      </c>
      <c r="AC1337" s="17">
        <v>6.6811242279526131E-2</v>
      </c>
      <c r="AD1337" s="17">
        <v>4.3670686160818727E-2</v>
      </c>
      <c r="AE1337" s="17">
        <v>3.4967560652450248E-2</v>
      </c>
      <c r="AF1337" s="17">
        <v>8.3796758569263913E-2</v>
      </c>
      <c r="AG1337" s="17">
        <v>5.4188218766938558E-2</v>
      </c>
      <c r="AH1337" s="17">
        <v>5.1041506249274553E-2</v>
      </c>
      <c r="AI1337" s="17">
        <v>7.5281279659202976E-2</v>
      </c>
    </row>
    <row r="1338" spans="2:35" ht="16" x14ac:dyDescent="0.2">
      <c r="B1338" s="16" t="s">
        <v>75</v>
      </c>
      <c r="C1338" s="17">
        <v>4.8344816691756831E-2</v>
      </c>
      <c r="D1338" s="17">
        <v>5.3195826338710242E-2</v>
      </c>
      <c r="E1338" s="17">
        <v>6.0462645580046208E-2</v>
      </c>
      <c r="F1338" s="17">
        <v>6.6400887402628853E-2</v>
      </c>
      <c r="G1338" s="17">
        <v>2.5238518916667989E-2</v>
      </c>
      <c r="H1338" s="17">
        <v>3.5085134841388449E-2</v>
      </c>
      <c r="I1338" s="17">
        <v>4.8353238108971769E-2</v>
      </c>
      <c r="K1338" s="17">
        <v>3.1692132819732849E-2</v>
      </c>
      <c r="L1338" s="17">
        <v>6.4905064767419751E-2</v>
      </c>
      <c r="N1338" s="17">
        <v>5.4438987390442242E-2</v>
      </c>
      <c r="O1338" s="17">
        <v>2.0902024161111709E-2</v>
      </c>
      <c r="P1338" s="17">
        <v>5.8277918385903703E-2</v>
      </c>
      <c r="Q1338" s="17">
        <v>7.1974028102876078E-2</v>
      </c>
      <c r="R1338" s="17">
        <v>4.0540481280290613E-2</v>
      </c>
      <c r="S1338" s="17">
        <v>5.4160843176469298E-2</v>
      </c>
      <c r="T1338" s="17">
        <v>3.6675826981542377E-2</v>
      </c>
      <c r="U1338" s="17">
        <v>6.3507132866777352E-2</v>
      </c>
      <c r="V1338" s="17">
        <v>6.0076219548325739E-2</v>
      </c>
      <c r="W1338" s="17">
        <v>3.0044117887354799E-2</v>
      </c>
      <c r="X1338" s="17">
        <v>4.996874065579094E-2</v>
      </c>
      <c r="Y1338" s="17">
        <v>4.0441892043110918E-2</v>
      </c>
      <c r="AA1338" s="17">
        <v>2.945195220830606E-2</v>
      </c>
      <c r="AB1338" s="17">
        <v>3.9193522547227723E-2</v>
      </c>
      <c r="AC1338" s="17">
        <v>4.7785925574689213E-2</v>
      </c>
      <c r="AD1338" s="17">
        <v>3.5458574179825633E-2</v>
      </c>
      <c r="AE1338" s="17">
        <v>1.9623591546592691E-2</v>
      </c>
      <c r="AF1338" s="17">
        <v>3.3789106796099151E-2</v>
      </c>
      <c r="AG1338" s="17">
        <v>0.1211214196235896</v>
      </c>
      <c r="AH1338" s="17">
        <v>0.16083437043260829</v>
      </c>
      <c r="AI1338" s="17">
        <v>1.8688186962140741E-2</v>
      </c>
    </row>
    <row r="1340" spans="2:35" ht="80" x14ac:dyDescent="0.2">
      <c r="B1340" s="14" t="s">
        <v>400</v>
      </c>
    </row>
    <row r="1341" spans="2:35" ht="16" x14ac:dyDescent="0.2">
      <c r="B1341" s="15" t="s">
        <v>16</v>
      </c>
    </row>
    <row r="1342" spans="2:35" ht="16" x14ac:dyDescent="0.2">
      <c r="B1342" s="16" t="s">
        <v>393</v>
      </c>
      <c r="C1342" s="17">
        <v>0.45823543067461248</v>
      </c>
      <c r="D1342" s="17">
        <v>0.36940044392232019</v>
      </c>
      <c r="E1342" s="17">
        <v>0.47162056765344412</v>
      </c>
      <c r="F1342" s="17">
        <v>0.44376350911718487</v>
      </c>
      <c r="G1342" s="17">
        <v>0.44721824216616057</v>
      </c>
      <c r="H1342" s="17">
        <v>0.51273440058757547</v>
      </c>
      <c r="I1342" s="17">
        <v>0.4904819912939456</v>
      </c>
      <c r="K1342" s="17">
        <v>0.47677660339632388</v>
      </c>
      <c r="L1342" s="17">
        <v>0.43956540096031421</v>
      </c>
      <c r="N1342" s="17">
        <v>0.48973302462899881</v>
      </c>
      <c r="O1342" s="17">
        <v>0.35764937986947648</v>
      </c>
      <c r="P1342" s="17">
        <v>0.46174737204913657</v>
      </c>
      <c r="Q1342" s="17">
        <v>0.36660202818994608</v>
      </c>
      <c r="R1342" s="17">
        <v>0.51774548217407956</v>
      </c>
      <c r="S1342" s="17">
        <v>0.46753363208838711</v>
      </c>
      <c r="T1342" s="17">
        <v>0.42666830557787888</v>
      </c>
      <c r="U1342" s="17">
        <v>0.41858054512337978</v>
      </c>
      <c r="V1342" s="17">
        <v>0.4887107551751293</v>
      </c>
      <c r="W1342" s="17">
        <v>0.45473562582491472</v>
      </c>
      <c r="X1342" s="17">
        <v>0.4032530410742492</v>
      </c>
      <c r="Y1342" s="17">
        <v>0.48834313536131302</v>
      </c>
      <c r="AA1342" s="17">
        <v>0.49557757624059368</v>
      </c>
      <c r="AB1342" s="17">
        <v>0.51698319659080938</v>
      </c>
      <c r="AC1342" s="17">
        <v>0.45914246813357062</v>
      </c>
      <c r="AD1342" s="17">
        <v>0.45257241064143239</v>
      </c>
      <c r="AE1342" s="17">
        <v>0.45653868905502509</v>
      </c>
      <c r="AF1342" s="17">
        <v>0.43599856697916017</v>
      </c>
      <c r="AG1342" s="17">
        <v>0.47543590864739121</v>
      </c>
      <c r="AH1342" s="17">
        <v>0.36467068794171398</v>
      </c>
      <c r="AI1342" s="17">
        <v>0.30681448859842569</v>
      </c>
    </row>
    <row r="1343" spans="2:35" ht="16" x14ac:dyDescent="0.2">
      <c r="B1343" s="16" t="s">
        <v>394</v>
      </c>
      <c r="C1343" s="17">
        <v>0.36171632094185041</v>
      </c>
      <c r="D1343" s="17">
        <v>0.35291145695139448</v>
      </c>
      <c r="E1343" s="17">
        <v>0.30749572924594881</v>
      </c>
      <c r="F1343" s="17">
        <v>0.34910090565463109</v>
      </c>
      <c r="G1343" s="17">
        <v>0.39585188605987642</v>
      </c>
      <c r="H1343" s="17">
        <v>0.37041661447672858</v>
      </c>
      <c r="I1343" s="17">
        <v>0.38810429904945543</v>
      </c>
      <c r="K1343" s="17">
        <v>0.35682698439070831</v>
      </c>
      <c r="L1343" s="17">
        <v>0.36598188316024971</v>
      </c>
      <c r="N1343" s="17">
        <v>0.37173016099495892</v>
      </c>
      <c r="O1343" s="17">
        <v>0.48494065164742151</v>
      </c>
      <c r="P1343" s="17">
        <v>0.37334771506781522</v>
      </c>
      <c r="Q1343" s="17">
        <v>0.36866968103438719</v>
      </c>
      <c r="R1343" s="17">
        <v>0.31911563623022171</v>
      </c>
      <c r="S1343" s="17">
        <v>0.36592343145165451</v>
      </c>
      <c r="T1343" s="17">
        <v>0.39703706121204108</v>
      </c>
      <c r="U1343" s="17">
        <v>0.35797243978769122</v>
      </c>
      <c r="V1343" s="17">
        <v>0.2982605720155912</v>
      </c>
      <c r="W1343" s="17">
        <v>0.36919034618790397</v>
      </c>
      <c r="X1343" s="17">
        <v>0.41890956568001869</v>
      </c>
      <c r="Y1343" s="17">
        <v>0.36331043994236378</v>
      </c>
      <c r="AA1343" s="17">
        <v>0.36288109844460809</v>
      </c>
      <c r="AB1343" s="17">
        <v>0.33773790129764159</v>
      </c>
      <c r="AC1343" s="17">
        <v>0.36795965803227659</v>
      </c>
      <c r="AD1343" s="17">
        <v>0.34326200819851932</v>
      </c>
      <c r="AE1343" s="17">
        <v>0.39895396875144612</v>
      </c>
      <c r="AF1343" s="17">
        <v>0.46272032770147931</v>
      </c>
      <c r="AG1343" s="17">
        <v>0.21821654207477811</v>
      </c>
      <c r="AH1343" s="17">
        <v>0.36374825218284179</v>
      </c>
      <c r="AI1343" s="17">
        <v>0.44224962435992271</v>
      </c>
    </row>
    <row r="1344" spans="2:35" ht="16" x14ac:dyDescent="0.2">
      <c r="B1344" s="16" t="s">
        <v>395</v>
      </c>
      <c r="C1344" s="17">
        <v>0.1067031733497131</v>
      </c>
      <c r="D1344" s="17">
        <v>0.17623321515072929</v>
      </c>
      <c r="E1344" s="17">
        <v>0.1201035870329927</v>
      </c>
      <c r="F1344" s="17">
        <v>0.10788893240462551</v>
      </c>
      <c r="G1344" s="17">
        <v>0.10304716785346001</v>
      </c>
      <c r="H1344" s="17">
        <v>7.3397955746455704E-2</v>
      </c>
      <c r="I1344" s="17">
        <v>7.4081699446068544E-2</v>
      </c>
      <c r="K1344" s="17">
        <v>0.11468306028980239</v>
      </c>
      <c r="L1344" s="17">
        <v>9.9533775842548314E-2</v>
      </c>
      <c r="N1344" s="17">
        <v>7.2027696405983915E-2</v>
      </c>
      <c r="O1344" s="17">
        <v>9.1465520330993588E-2</v>
      </c>
      <c r="P1344" s="17">
        <v>9.3110027866976086E-2</v>
      </c>
      <c r="Q1344" s="17">
        <v>0.18167356479272059</v>
      </c>
      <c r="R1344" s="17">
        <v>9.1297622129103181E-2</v>
      </c>
      <c r="S1344" s="17">
        <v>7.0626019246841476E-2</v>
      </c>
      <c r="T1344" s="17">
        <v>0.10984982997258259</v>
      </c>
      <c r="U1344" s="17">
        <v>0.13220005134387511</v>
      </c>
      <c r="V1344" s="17">
        <v>0.14036346485264481</v>
      </c>
      <c r="W1344" s="17">
        <v>0.10837103238257879</v>
      </c>
      <c r="X1344" s="17">
        <v>9.5949288026122709E-2</v>
      </c>
      <c r="Y1344" s="17">
        <v>9.8227184112124735E-2</v>
      </c>
      <c r="AA1344" s="17">
        <v>0.1054978053251488</v>
      </c>
      <c r="AB1344" s="17">
        <v>9.3121776977394446E-2</v>
      </c>
      <c r="AC1344" s="17">
        <v>0.1046527327984141</v>
      </c>
      <c r="AD1344" s="17">
        <v>0.12960475178699041</v>
      </c>
      <c r="AE1344" s="17">
        <v>9.9665935692366758E-2</v>
      </c>
      <c r="AF1344" s="17">
        <v>3.3524103412455902E-2</v>
      </c>
      <c r="AG1344" s="17">
        <v>0.1151531106980138</v>
      </c>
      <c r="AH1344" s="17">
        <v>0.12516846707144669</v>
      </c>
      <c r="AI1344" s="17">
        <v>0.14539386072788621</v>
      </c>
    </row>
    <row r="1345" spans="2:35" ht="16" x14ac:dyDescent="0.2">
      <c r="B1345" s="16" t="s">
        <v>396</v>
      </c>
      <c r="C1345" s="17">
        <v>2.3488784973410282E-2</v>
      </c>
      <c r="D1345" s="17">
        <v>3.0278683308326129E-2</v>
      </c>
      <c r="E1345" s="17">
        <v>4.125445549854731E-2</v>
      </c>
      <c r="F1345" s="17">
        <v>2.970962620337168E-2</v>
      </c>
      <c r="G1345" s="17">
        <v>1.47358144295291E-2</v>
      </c>
      <c r="H1345" s="17">
        <v>1.823293677378646E-2</v>
      </c>
      <c r="I1345" s="17">
        <v>1.019299951466965E-2</v>
      </c>
      <c r="K1345" s="17">
        <v>2.004964478647649E-2</v>
      </c>
      <c r="L1345" s="17">
        <v>2.698850805203664E-2</v>
      </c>
      <c r="N1345" s="17">
        <v>2.3689479910359981E-2</v>
      </c>
      <c r="O1345" s="17">
        <v>3.0460412705802051E-2</v>
      </c>
      <c r="P1345" s="17">
        <v>3.9972810079773373E-2</v>
      </c>
      <c r="Q1345" s="17">
        <v>2.445112384455491E-2</v>
      </c>
      <c r="R1345" s="17">
        <v>2.1084672942242502E-2</v>
      </c>
      <c r="S1345" s="17">
        <v>3.6807324597668049E-2</v>
      </c>
      <c r="T1345" s="17">
        <v>4.4600141790482967E-2</v>
      </c>
      <c r="U1345" s="17">
        <v>2.278762782564784E-2</v>
      </c>
      <c r="V1345" s="17">
        <v>1.7613260601906069E-2</v>
      </c>
      <c r="W1345" s="17">
        <v>1.110873805908778E-2</v>
      </c>
      <c r="X1345" s="17">
        <v>1.1996332813420709E-2</v>
      </c>
      <c r="Y1345" s="17">
        <v>2.4112389148869082E-2</v>
      </c>
      <c r="AA1345" s="17">
        <v>1.9858319230318409E-2</v>
      </c>
      <c r="AB1345" s="17">
        <v>1.2666376336394451E-2</v>
      </c>
      <c r="AC1345" s="17">
        <v>2.6770298472487821E-2</v>
      </c>
      <c r="AD1345" s="17">
        <v>2.705285917677662E-2</v>
      </c>
      <c r="AE1345" s="17">
        <v>2.3308102090274941E-2</v>
      </c>
      <c r="AF1345" s="17">
        <v>1.6729597444521249E-2</v>
      </c>
      <c r="AG1345" s="17">
        <v>2.782991786819183E-2</v>
      </c>
      <c r="AH1345" s="17">
        <v>1.246284239474413E-2</v>
      </c>
      <c r="AI1345" s="17">
        <v>7.7624419632890573E-2</v>
      </c>
    </row>
    <row r="1346" spans="2:35" ht="16" x14ac:dyDescent="0.2">
      <c r="B1346" s="16" t="s">
        <v>75</v>
      </c>
      <c r="C1346" s="17">
        <v>4.9856290060413568E-2</v>
      </c>
      <c r="D1346" s="17">
        <v>7.1176200667229766E-2</v>
      </c>
      <c r="E1346" s="17">
        <v>5.9525660569067149E-2</v>
      </c>
      <c r="F1346" s="17">
        <v>6.9537026620186848E-2</v>
      </c>
      <c r="G1346" s="17">
        <v>3.9146889490974002E-2</v>
      </c>
      <c r="H1346" s="17">
        <v>2.521809241545378E-2</v>
      </c>
      <c r="I1346" s="17">
        <v>3.7139010695860807E-2</v>
      </c>
      <c r="K1346" s="17">
        <v>3.1663707136688861E-2</v>
      </c>
      <c r="L1346" s="17">
        <v>6.7930431984851339E-2</v>
      </c>
      <c r="N1346" s="17">
        <v>4.2819638059698267E-2</v>
      </c>
      <c r="O1346" s="17">
        <v>3.5484035446306503E-2</v>
      </c>
      <c r="P1346" s="17">
        <v>3.1822074936298898E-2</v>
      </c>
      <c r="Q1346" s="17">
        <v>5.8603602138391463E-2</v>
      </c>
      <c r="R1346" s="17">
        <v>5.075658652435322E-2</v>
      </c>
      <c r="S1346" s="17">
        <v>5.9109592615448882E-2</v>
      </c>
      <c r="T1346" s="17">
        <v>2.1844661447014461E-2</v>
      </c>
      <c r="U1346" s="17">
        <v>6.8459335919406145E-2</v>
      </c>
      <c r="V1346" s="17">
        <v>5.5051947354728389E-2</v>
      </c>
      <c r="W1346" s="17">
        <v>5.6594257545514587E-2</v>
      </c>
      <c r="X1346" s="17">
        <v>6.9891772406188601E-2</v>
      </c>
      <c r="Y1346" s="17">
        <v>2.6006851435329228E-2</v>
      </c>
      <c r="AA1346" s="17">
        <v>1.6185200759330911E-2</v>
      </c>
      <c r="AB1346" s="17">
        <v>3.9490748797760093E-2</v>
      </c>
      <c r="AC1346" s="17">
        <v>4.1474842563250833E-2</v>
      </c>
      <c r="AD1346" s="17">
        <v>4.75079701962813E-2</v>
      </c>
      <c r="AE1346" s="17">
        <v>2.1533304410887091E-2</v>
      </c>
      <c r="AF1346" s="17">
        <v>5.1027404462383658E-2</v>
      </c>
      <c r="AG1346" s="17">
        <v>0.16336452071162499</v>
      </c>
      <c r="AH1346" s="17">
        <v>0.13394975040925339</v>
      </c>
      <c r="AI1346" s="17">
        <v>2.7917606680874611E-2</v>
      </c>
    </row>
    <row r="1348" spans="2:35" ht="80" x14ac:dyDescent="0.2">
      <c r="B1348" s="14" t="s">
        <v>401</v>
      </c>
    </row>
    <row r="1349" spans="2:35" ht="16" x14ac:dyDescent="0.2">
      <c r="B1349" s="15" t="s">
        <v>16</v>
      </c>
    </row>
    <row r="1350" spans="2:35" ht="16" x14ac:dyDescent="0.2">
      <c r="B1350" s="16" t="s">
        <v>393</v>
      </c>
      <c r="C1350" s="17">
        <v>0.63330347474801618</v>
      </c>
      <c r="D1350" s="17">
        <v>0.44131135816610462</v>
      </c>
      <c r="E1350" s="17">
        <v>0.49140458193633202</v>
      </c>
      <c r="F1350" s="17">
        <v>0.56754807384228168</v>
      </c>
      <c r="G1350" s="17">
        <v>0.68753410815815275</v>
      </c>
      <c r="H1350" s="17">
        <v>0.78465139277869678</v>
      </c>
      <c r="I1350" s="17">
        <v>0.7834106823160335</v>
      </c>
      <c r="K1350" s="17">
        <v>0.63883509568871111</v>
      </c>
      <c r="L1350" s="17">
        <v>0.62748471083712853</v>
      </c>
      <c r="N1350" s="17">
        <v>0.70289066960642721</v>
      </c>
      <c r="O1350" s="17">
        <v>0.68763436239320541</v>
      </c>
      <c r="P1350" s="17">
        <v>0.65531037293422256</v>
      </c>
      <c r="Q1350" s="17">
        <v>0.47239535089218282</v>
      </c>
      <c r="R1350" s="17">
        <v>0.63694213677824763</v>
      </c>
      <c r="S1350" s="17">
        <v>0.60240470244090993</v>
      </c>
      <c r="T1350" s="17">
        <v>0.58905092068433007</v>
      </c>
      <c r="U1350" s="17">
        <v>0.59118874846890102</v>
      </c>
      <c r="V1350" s="17">
        <v>0.58798850608468667</v>
      </c>
      <c r="W1350" s="17">
        <v>0.6692526747549099</v>
      </c>
      <c r="X1350" s="17">
        <v>0.67942517620659015</v>
      </c>
      <c r="Y1350" s="17">
        <v>0.68200770858541304</v>
      </c>
      <c r="AA1350" s="17">
        <v>0.70635070407398781</v>
      </c>
      <c r="AB1350" s="17">
        <v>0.60799695533405529</v>
      </c>
      <c r="AC1350" s="17">
        <v>0.68733517787897758</v>
      </c>
      <c r="AD1350" s="17">
        <v>0.59198953819840361</v>
      </c>
      <c r="AE1350" s="17">
        <v>0.65436932942930659</v>
      </c>
      <c r="AF1350" s="17">
        <v>0.69295945784383217</v>
      </c>
      <c r="AG1350" s="17">
        <v>0.59210932546153916</v>
      </c>
      <c r="AH1350" s="17">
        <v>0.55329469539760823</v>
      </c>
      <c r="AI1350" s="17">
        <v>0.61813431992947754</v>
      </c>
    </row>
    <row r="1351" spans="2:35" ht="16" x14ac:dyDescent="0.2">
      <c r="B1351" s="16" t="s">
        <v>394</v>
      </c>
      <c r="C1351" s="17">
        <v>0.23021291809338659</v>
      </c>
      <c r="D1351" s="17">
        <v>0.28067734056913968</v>
      </c>
      <c r="E1351" s="17">
        <v>0.2942670852757987</v>
      </c>
      <c r="F1351" s="17">
        <v>0.25090625547873568</v>
      </c>
      <c r="G1351" s="17">
        <v>0.207506354623024</v>
      </c>
      <c r="H1351" s="17">
        <v>0.17294257928910309</v>
      </c>
      <c r="I1351" s="17">
        <v>0.18487901689519079</v>
      </c>
      <c r="K1351" s="17">
        <v>0.24438955811561189</v>
      </c>
      <c r="L1351" s="17">
        <v>0.21681822999874209</v>
      </c>
      <c r="N1351" s="17">
        <v>0.19258515700615711</v>
      </c>
      <c r="O1351" s="17">
        <v>0.26113577621201339</v>
      </c>
      <c r="P1351" s="17">
        <v>0.1818729547942847</v>
      </c>
      <c r="Q1351" s="17">
        <v>0.25985767518796787</v>
      </c>
      <c r="R1351" s="17">
        <v>0.24856852376497141</v>
      </c>
      <c r="S1351" s="17">
        <v>0.26864127989922498</v>
      </c>
      <c r="T1351" s="17">
        <v>0.2439369056261462</v>
      </c>
      <c r="U1351" s="17">
        <v>0.22981446617458359</v>
      </c>
      <c r="V1351" s="17">
        <v>0.25933604884852429</v>
      </c>
      <c r="W1351" s="17">
        <v>0.2144990300272554</v>
      </c>
      <c r="X1351" s="17">
        <v>0.19283735238631489</v>
      </c>
      <c r="Y1351" s="17">
        <v>0.21487295658232999</v>
      </c>
      <c r="AA1351" s="17">
        <v>0.21796447535759689</v>
      </c>
      <c r="AB1351" s="17">
        <v>0.29710579550697591</v>
      </c>
      <c r="AC1351" s="17">
        <v>0.20269913725143821</v>
      </c>
      <c r="AD1351" s="17">
        <v>0.2518248965005333</v>
      </c>
      <c r="AE1351" s="17">
        <v>0.2328415962004145</v>
      </c>
      <c r="AF1351" s="17">
        <v>0.18384649419981761</v>
      </c>
      <c r="AG1351" s="17">
        <v>0.1247734119506185</v>
      </c>
      <c r="AH1351" s="17">
        <v>0.21342315046917029</v>
      </c>
      <c r="AI1351" s="17">
        <v>0.1858841175868427</v>
      </c>
    </row>
    <row r="1352" spans="2:35" ht="16" x14ac:dyDescent="0.2">
      <c r="B1352" s="16" t="s">
        <v>395</v>
      </c>
      <c r="C1352" s="17">
        <v>6.7301406804399444E-2</v>
      </c>
      <c r="D1352" s="17">
        <v>0.14054067494298239</v>
      </c>
      <c r="E1352" s="17">
        <v>0.11304903039310191</v>
      </c>
      <c r="F1352" s="17">
        <v>8.7056495797485367E-2</v>
      </c>
      <c r="G1352" s="17">
        <v>6.2113959159445731E-2</v>
      </c>
      <c r="H1352" s="17">
        <v>1.3683502081445489E-2</v>
      </c>
      <c r="I1352" s="17">
        <v>5.7808638659057089E-3</v>
      </c>
      <c r="K1352" s="17">
        <v>6.6019389455843944E-2</v>
      </c>
      <c r="L1352" s="17">
        <v>6.8098337892511199E-2</v>
      </c>
      <c r="N1352" s="17">
        <v>3.7166900997808228E-2</v>
      </c>
      <c r="O1352" s="17">
        <v>1.5800318055037239E-2</v>
      </c>
      <c r="P1352" s="17">
        <v>8.6001388044326943E-2</v>
      </c>
      <c r="Q1352" s="17">
        <v>0.15901316648958791</v>
      </c>
      <c r="R1352" s="17">
        <v>5.4929793303358988E-2</v>
      </c>
      <c r="S1352" s="17">
        <v>7.6171353185943702E-2</v>
      </c>
      <c r="T1352" s="17">
        <v>9.090961662076151E-2</v>
      </c>
      <c r="U1352" s="17">
        <v>7.4174810353565948E-2</v>
      </c>
      <c r="V1352" s="17">
        <v>7.0974066026778984E-2</v>
      </c>
      <c r="W1352" s="17">
        <v>5.2069959533162583E-2</v>
      </c>
      <c r="X1352" s="17">
        <v>5.5004450477671579E-2</v>
      </c>
      <c r="Y1352" s="17">
        <v>7.2737763664351321E-2</v>
      </c>
      <c r="AA1352" s="17">
        <v>5.5700581079359157E-2</v>
      </c>
      <c r="AB1352" s="17">
        <v>4.8734260939209718E-2</v>
      </c>
      <c r="AC1352" s="17">
        <v>6.2525755732162486E-2</v>
      </c>
      <c r="AD1352" s="17">
        <v>7.3680136733490456E-2</v>
      </c>
      <c r="AE1352" s="17">
        <v>6.866815492960672E-2</v>
      </c>
      <c r="AF1352" s="17">
        <v>5.3619337016527421E-2</v>
      </c>
      <c r="AG1352" s="17">
        <v>7.8976183945225348E-2</v>
      </c>
      <c r="AH1352" s="17">
        <v>6.2884325443641934E-2</v>
      </c>
      <c r="AI1352" s="17">
        <v>0.151981219913493</v>
      </c>
    </row>
    <row r="1353" spans="2:35" ht="16" x14ac:dyDescent="0.2">
      <c r="B1353" s="16" t="s">
        <v>396</v>
      </c>
      <c r="C1353" s="17">
        <v>2.10744203219435E-2</v>
      </c>
      <c r="D1353" s="17">
        <v>5.4529290968714887E-2</v>
      </c>
      <c r="E1353" s="17">
        <v>4.151388005102942E-2</v>
      </c>
      <c r="F1353" s="17">
        <v>1.5126475939242479E-2</v>
      </c>
      <c r="G1353" s="17">
        <v>1.432639305979236E-2</v>
      </c>
      <c r="H1353" s="17">
        <v>6.7346810522312638E-3</v>
      </c>
      <c r="I1353" s="17">
        <v>2.257605135984555E-3</v>
      </c>
      <c r="K1353" s="17">
        <v>1.9377561352554289E-2</v>
      </c>
      <c r="L1353" s="17">
        <v>2.285713029109393E-2</v>
      </c>
      <c r="N1353" s="17">
        <v>1.785617594102468E-2</v>
      </c>
      <c r="O1353" s="17">
        <v>1.45275191786321E-2</v>
      </c>
      <c r="P1353" s="17">
        <v>2.927346673740968E-2</v>
      </c>
      <c r="Q1353" s="17">
        <v>2.445112384455491E-2</v>
      </c>
      <c r="R1353" s="17">
        <v>1.78713522275839E-2</v>
      </c>
      <c r="S1353" s="17">
        <v>1.7133435036926041E-2</v>
      </c>
      <c r="T1353" s="17">
        <v>3.4671517648509641E-2</v>
      </c>
      <c r="U1353" s="17">
        <v>3.2161126532087157E-2</v>
      </c>
      <c r="V1353" s="17">
        <v>2.1609962756553559E-2</v>
      </c>
      <c r="W1353" s="17">
        <v>2.205171220092007E-2</v>
      </c>
      <c r="X1353" s="17">
        <v>1.2547889976276471E-2</v>
      </c>
      <c r="Y1353" s="17">
        <v>1.1510323933500431E-2</v>
      </c>
      <c r="AA1353" s="17">
        <v>7.5658122509025608E-3</v>
      </c>
      <c r="AB1353" s="17">
        <v>1.2762156206067139E-2</v>
      </c>
      <c r="AC1353" s="17">
        <v>3.2973095587263142E-2</v>
      </c>
      <c r="AD1353" s="17">
        <v>3.2553627086471491E-2</v>
      </c>
      <c r="AE1353" s="17">
        <v>1.8597254413855908E-2</v>
      </c>
      <c r="AF1353" s="17">
        <v>1.5783257940257651E-2</v>
      </c>
      <c r="AG1353" s="17">
        <v>4.6843079146475668E-2</v>
      </c>
      <c r="AH1353" s="17">
        <v>1.8107019513537541E-2</v>
      </c>
      <c r="AI1353" s="17">
        <v>2.685479293297462E-2</v>
      </c>
    </row>
    <row r="1354" spans="2:35" ht="16" x14ac:dyDescent="0.2">
      <c r="B1354" s="16" t="s">
        <v>75</v>
      </c>
      <c r="C1354" s="17">
        <v>4.8107780032254133E-2</v>
      </c>
      <c r="D1354" s="17">
        <v>8.2941335353058365E-2</v>
      </c>
      <c r="E1354" s="17">
        <v>5.9765422343738071E-2</v>
      </c>
      <c r="F1354" s="17">
        <v>7.9362698942254825E-2</v>
      </c>
      <c r="G1354" s="17">
        <v>2.851918499958532E-2</v>
      </c>
      <c r="H1354" s="17">
        <v>2.19878447985234E-2</v>
      </c>
      <c r="I1354" s="17">
        <v>2.3671831786885419E-2</v>
      </c>
      <c r="K1354" s="17">
        <v>3.1378395387278928E-2</v>
      </c>
      <c r="L1354" s="17">
        <v>6.474159098052433E-2</v>
      </c>
      <c r="N1354" s="17">
        <v>4.9501096448582443E-2</v>
      </c>
      <c r="O1354" s="17">
        <v>2.0902024161111709E-2</v>
      </c>
      <c r="P1354" s="17">
        <v>4.7541817489756118E-2</v>
      </c>
      <c r="Q1354" s="17">
        <v>8.4282683585706689E-2</v>
      </c>
      <c r="R1354" s="17">
        <v>4.1688193925837967E-2</v>
      </c>
      <c r="S1354" s="17">
        <v>3.5649229436995097E-2</v>
      </c>
      <c r="T1354" s="17">
        <v>4.1431039420252808E-2</v>
      </c>
      <c r="U1354" s="17">
        <v>7.2660848470862308E-2</v>
      </c>
      <c r="V1354" s="17">
        <v>6.009141628345617E-2</v>
      </c>
      <c r="W1354" s="17">
        <v>4.2126623483751832E-2</v>
      </c>
      <c r="X1354" s="17">
        <v>6.0185130953146808E-2</v>
      </c>
      <c r="Y1354" s="17">
        <v>1.887124723440518E-2</v>
      </c>
      <c r="AA1354" s="17">
        <v>1.241842723815355E-2</v>
      </c>
      <c r="AB1354" s="17">
        <v>3.3400832013691942E-2</v>
      </c>
      <c r="AC1354" s="17">
        <v>1.4466833550158679E-2</v>
      </c>
      <c r="AD1354" s="17">
        <v>4.9951801481101017E-2</v>
      </c>
      <c r="AE1354" s="17">
        <v>2.5523665026816241E-2</v>
      </c>
      <c r="AF1354" s="17">
        <v>5.3791452999565441E-2</v>
      </c>
      <c r="AG1354" s="17">
        <v>0.15729799949614129</v>
      </c>
      <c r="AH1354" s="17">
        <v>0.15229080917604201</v>
      </c>
      <c r="AI1354" s="17">
        <v>1.7145549637211981E-2</v>
      </c>
    </row>
    <row r="1356" spans="2:35" ht="80" x14ac:dyDescent="0.2">
      <c r="B1356" s="14" t="s">
        <v>402</v>
      </c>
    </row>
    <row r="1357" spans="2:35" ht="16" x14ac:dyDescent="0.2">
      <c r="B1357" s="15" t="s">
        <v>16</v>
      </c>
    </row>
    <row r="1358" spans="2:35" ht="16" x14ac:dyDescent="0.2">
      <c r="B1358" s="16" t="s">
        <v>393</v>
      </c>
      <c r="C1358" s="17">
        <v>0.53951366710584281</v>
      </c>
      <c r="D1358" s="17">
        <v>0.44603626821888642</v>
      </c>
      <c r="E1358" s="17">
        <v>0.51628152652057702</v>
      </c>
      <c r="F1358" s="17">
        <v>0.53791678173732782</v>
      </c>
      <c r="G1358" s="17">
        <v>0.55003227575841385</v>
      </c>
      <c r="H1358" s="17">
        <v>0.63520875816447653</v>
      </c>
      <c r="I1358" s="17">
        <v>0.54901158480896262</v>
      </c>
      <c r="K1358" s="17">
        <v>0.55329226148701793</v>
      </c>
      <c r="L1358" s="17">
        <v>0.52680142427256194</v>
      </c>
      <c r="N1358" s="17">
        <v>0.630976352061695</v>
      </c>
      <c r="O1358" s="17">
        <v>0.48165724185216702</v>
      </c>
      <c r="P1358" s="17">
        <v>0.52239567887969529</v>
      </c>
      <c r="Q1358" s="17">
        <v>0.38470647459853602</v>
      </c>
      <c r="R1358" s="17">
        <v>0.55772373987167767</v>
      </c>
      <c r="S1358" s="17">
        <v>0.48982157688888622</v>
      </c>
      <c r="T1358" s="17">
        <v>0.54621177721145675</v>
      </c>
      <c r="U1358" s="17">
        <v>0.49280857429464409</v>
      </c>
      <c r="V1358" s="17">
        <v>0.52782839639142309</v>
      </c>
      <c r="W1358" s="17">
        <v>0.58275741966005923</v>
      </c>
      <c r="X1358" s="17">
        <v>0.55702477888014756</v>
      </c>
      <c r="Y1358" s="17">
        <v>0.54913636991016224</v>
      </c>
      <c r="AA1358" s="17">
        <v>0.56084391574647374</v>
      </c>
      <c r="AB1358" s="17">
        <v>0.56725307370537403</v>
      </c>
      <c r="AC1358" s="17">
        <v>0.53076888965928049</v>
      </c>
      <c r="AD1358" s="17">
        <v>0.51274291967170171</v>
      </c>
      <c r="AE1358" s="17">
        <v>0.54931106955788755</v>
      </c>
      <c r="AF1358" s="17">
        <v>0.67657156981275091</v>
      </c>
      <c r="AG1358" s="17">
        <v>0.54162241430642322</v>
      </c>
      <c r="AH1358" s="17">
        <v>0.45992169318761461</v>
      </c>
      <c r="AI1358" s="17">
        <v>0.45440202698899329</v>
      </c>
    </row>
    <row r="1359" spans="2:35" ht="16" x14ac:dyDescent="0.2">
      <c r="B1359" s="16" t="s">
        <v>394</v>
      </c>
      <c r="C1359" s="17">
        <v>0.31462296039409537</v>
      </c>
      <c r="D1359" s="17">
        <v>0.3037120108089571</v>
      </c>
      <c r="E1359" s="17">
        <v>0.30818226330711668</v>
      </c>
      <c r="F1359" s="17">
        <v>0.29970171544730467</v>
      </c>
      <c r="G1359" s="17">
        <v>0.32831490993700829</v>
      </c>
      <c r="H1359" s="17">
        <v>0.28859238771330309</v>
      </c>
      <c r="I1359" s="17">
        <v>0.34540584064697988</v>
      </c>
      <c r="K1359" s="17">
        <v>0.30711223459710107</v>
      </c>
      <c r="L1359" s="17">
        <v>0.32209974118163781</v>
      </c>
      <c r="N1359" s="17">
        <v>0.25309454623662098</v>
      </c>
      <c r="O1359" s="17">
        <v>0.32951195226630592</v>
      </c>
      <c r="P1359" s="17">
        <v>0.35797987624144212</v>
      </c>
      <c r="Q1359" s="17">
        <v>0.39369399042578718</v>
      </c>
      <c r="R1359" s="17">
        <v>0.29934985256772467</v>
      </c>
      <c r="S1359" s="17">
        <v>0.34340473795465032</v>
      </c>
      <c r="T1359" s="17">
        <v>0.27732806391942011</v>
      </c>
      <c r="U1359" s="17">
        <v>0.32424898854722478</v>
      </c>
      <c r="V1359" s="17">
        <v>0.3148951449452998</v>
      </c>
      <c r="W1359" s="17">
        <v>0.29798375147055289</v>
      </c>
      <c r="X1359" s="17">
        <v>0.3111125887939587</v>
      </c>
      <c r="Y1359" s="17">
        <v>0.3510745948739955</v>
      </c>
      <c r="AA1359" s="17">
        <v>0.34042337347195722</v>
      </c>
      <c r="AB1359" s="17">
        <v>0.30537729444666928</v>
      </c>
      <c r="AC1359" s="17">
        <v>0.3406916414648074</v>
      </c>
      <c r="AD1359" s="17">
        <v>0.35154509542860579</v>
      </c>
      <c r="AE1359" s="17">
        <v>0.32614375100583731</v>
      </c>
      <c r="AF1359" s="17">
        <v>0.2220944730987186</v>
      </c>
      <c r="AG1359" s="17">
        <v>0.18834757590274859</v>
      </c>
      <c r="AH1359" s="17">
        <v>0.32031528582564978</v>
      </c>
      <c r="AI1359" s="17">
        <v>0.32653281957129038</v>
      </c>
    </row>
    <row r="1360" spans="2:35" ht="16" x14ac:dyDescent="0.2">
      <c r="B1360" s="16" t="s">
        <v>395</v>
      </c>
      <c r="C1360" s="17">
        <v>8.2585366336899113E-2</v>
      </c>
      <c r="D1360" s="17">
        <v>0.16281401295958661</v>
      </c>
      <c r="E1360" s="17">
        <v>9.1451568384811222E-2</v>
      </c>
      <c r="F1360" s="17">
        <v>7.4624619309800161E-2</v>
      </c>
      <c r="G1360" s="17">
        <v>7.456300235939442E-2</v>
      </c>
      <c r="H1360" s="17">
        <v>4.4750051751293068E-2</v>
      </c>
      <c r="I1360" s="17">
        <v>6.0550255886503167E-2</v>
      </c>
      <c r="K1360" s="17">
        <v>9.1680920491084145E-2</v>
      </c>
      <c r="L1360" s="17">
        <v>7.3285572727223428E-2</v>
      </c>
      <c r="N1360" s="17">
        <v>3.7655282052393282E-2</v>
      </c>
      <c r="O1360" s="17">
        <v>0.11823102408812571</v>
      </c>
      <c r="P1360" s="17">
        <v>6.9390979265664676E-2</v>
      </c>
      <c r="Q1360" s="17">
        <v>0.1014694992806605</v>
      </c>
      <c r="R1360" s="17">
        <v>8.0054507299117575E-2</v>
      </c>
      <c r="S1360" s="17">
        <v>0.1142679262875186</v>
      </c>
      <c r="T1360" s="17">
        <v>0.1238530234845016</v>
      </c>
      <c r="U1360" s="17">
        <v>9.2892698337247726E-2</v>
      </c>
      <c r="V1360" s="17">
        <v>9.4187464269301233E-2</v>
      </c>
      <c r="W1360" s="17">
        <v>6.6017871845318724E-2</v>
      </c>
      <c r="X1360" s="17">
        <v>4.4363102364034158E-2</v>
      </c>
      <c r="Y1360" s="17">
        <v>8.6916365841916227E-2</v>
      </c>
      <c r="AA1360" s="17">
        <v>7.8784015985437592E-2</v>
      </c>
      <c r="AB1360" s="17">
        <v>8.3526237339828641E-2</v>
      </c>
      <c r="AC1360" s="17">
        <v>7.3134499215803436E-2</v>
      </c>
      <c r="AD1360" s="17">
        <v>6.6717491007890387E-2</v>
      </c>
      <c r="AE1360" s="17">
        <v>8.9446268822290051E-2</v>
      </c>
      <c r="AF1360" s="17">
        <v>3.509610411129855E-2</v>
      </c>
      <c r="AG1360" s="17">
        <v>7.1027186446195573E-2</v>
      </c>
      <c r="AH1360" s="17">
        <v>7.665103433748359E-2</v>
      </c>
      <c r="AI1360" s="17">
        <v>0.1640532337945379</v>
      </c>
    </row>
    <row r="1361" spans="2:35" ht="16" x14ac:dyDescent="0.2">
      <c r="B1361" s="16" t="s">
        <v>396</v>
      </c>
      <c r="C1361" s="17">
        <v>2.2605432605628771E-2</v>
      </c>
      <c r="D1361" s="17">
        <v>4.1597310497896493E-2</v>
      </c>
      <c r="E1361" s="17">
        <v>3.9238895169653537E-2</v>
      </c>
      <c r="F1361" s="17">
        <v>2.1367393712655822E-2</v>
      </c>
      <c r="G1361" s="17">
        <v>1.7085797608604639E-2</v>
      </c>
      <c r="H1361" s="17">
        <v>9.9516775157113893E-3</v>
      </c>
      <c r="I1361" s="17">
        <v>1.0504663952055319E-2</v>
      </c>
      <c r="K1361" s="17">
        <v>2.4172291387566078E-2</v>
      </c>
      <c r="L1361" s="17">
        <v>2.1207473293425538E-2</v>
      </c>
      <c r="N1361" s="17">
        <v>4.1747544826936211E-2</v>
      </c>
      <c r="O1361" s="17">
        <v>0</v>
      </c>
      <c r="P1361" s="17">
        <v>2.115806353909196E-2</v>
      </c>
      <c r="Q1361" s="17">
        <v>2.4714632275154639E-2</v>
      </c>
      <c r="R1361" s="17">
        <v>3.4720470262050093E-2</v>
      </c>
      <c r="S1361" s="17">
        <v>1.1543293631946909E-2</v>
      </c>
      <c r="T1361" s="17">
        <v>2.8944038707167091E-2</v>
      </c>
      <c r="U1361" s="17">
        <v>3.2198252146601603E-2</v>
      </c>
      <c r="V1361" s="17">
        <v>2.2202897632618748E-2</v>
      </c>
      <c r="W1361" s="17">
        <v>7.5765002406260971E-3</v>
      </c>
      <c r="X1361" s="17">
        <v>3.1348323790907927E-2</v>
      </c>
      <c r="Y1361" s="17">
        <v>5.9885045776591648E-3</v>
      </c>
      <c r="AA1361" s="17">
        <v>1.1910874466382899E-2</v>
      </c>
      <c r="AB1361" s="17">
        <v>1.2678356746303431E-2</v>
      </c>
      <c r="AC1361" s="17">
        <v>3.317079027196726E-2</v>
      </c>
      <c r="AD1361" s="17">
        <v>2.9209555388203291E-2</v>
      </c>
      <c r="AE1361" s="17">
        <v>2.0514476860538061E-2</v>
      </c>
      <c r="AF1361" s="17">
        <v>4.9497458139193831E-2</v>
      </c>
      <c r="AG1361" s="17">
        <v>3.670692076626611E-2</v>
      </c>
      <c r="AH1361" s="17">
        <v>1.852709402193059E-2</v>
      </c>
      <c r="AI1361" s="17">
        <v>3.6578700849700871E-2</v>
      </c>
    </row>
    <row r="1362" spans="2:35" ht="16" x14ac:dyDescent="0.2">
      <c r="B1362" s="16" t="s">
        <v>75</v>
      </c>
      <c r="C1362" s="17">
        <v>4.0672573557533898E-2</v>
      </c>
      <c r="D1362" s="17">
        <v>4.5840397514673302E-2</v>
      </c>
      <c r="E1362" s="17">
        <v>4.4845746617841492E-2</v>
      </c>
      <c r="F1362" s="17">
        <v>6.6389489792911455E-2</v>
      </c>
      <c r="G1362" s="17">
        <v>3.0004014336578851E-2</v>
      </c>
      <c r="H1362" s="17">
        <v>2.149712485521587E-2</v>
      </c>
      <c r="I1362" s="17">
        <v>3.452765470549899E-2</v>
      </c>
      <c r="K1362" s="17">
        <v>2.3742292037230849E-2</v>
      </c>
      <c r="L1362" s="17">
        <v>5.6605788525151371E-2</v>
      </c>
      <c r="N1362" s="17">
        <v>3.6526274822354293E-2</v>
      </c>
      <c r="O1362" s="17">
        <v>7.0599781793401442E-2</v>
      </c>
      <c r="P1362" s="17">
        <v>2.9075402074106221E-2</v>
      </c>
      <c r="Q1362" s="17">
        <v>9.5415403419861933E-2</v>
      </c>
      <c r="R1362" s="17">
        <v>2.815142999942986E-2</v>
      </c>
      <c r="S1362" s="17">
        <v>4.0962465236997883E-2</v>
      </c>
      <c r="T1362" s="17">
        <v>2.366309667745467E-2</v>
      </c>
      <c r="U1362" s="17">
        <v>5.7851486674281791E-2</v>
      </c>
      <c r="V1362" s="17">
        <v>4.0886096761357002E-2</v>
      </c>
      <c r="W1362" s="17">
        <v>4.5664456783442962E-2</v>
      </c>
      <c r="X1362" s="17">
        <v>5.6151206170951581E-2</v>
      </c>
      <c r="Y1362" s="17">
        <v>6.884164796266687E-3</v>
      </c>
      <c r="AA1362" s="17">
        <v>8.0378203297486531E-3</v>
      </c>
      <c r="AB1362" s="17">
        <v>3.1165037761824499E-2</v>
      </c>
      <c r="AC1362" s="17">
        <v>2.2234179388141449E-2</v>
      </c>
      <c r="AD1362" s="17">
        <v>3.9784938503598911E-2</v>
      </c>
      <c r="AE1362" s="17">
        <v>1.4584433753447061E-2</v>
      </c>
      <c r="AF1362" s="17">
        <v>1.674039483803836E-2</v>
      </c>
      <c r="AG1362" s="17">
        <v>0.16229590257836651</v>
      </c>
      <c r="AH1362" s="17">
        <v>0.12458489262732141</v>
      </c>
      <c r="AI1362" s="17">
        <v>1.8433218795477459E-2</v>
      </c>
    </row>
    <row r="1364" spans="2:35" ht="80" x14ac:dyDescent="0.2">
      <c r="B1364" s="14" t="s">
        <v>403</v>
      </c>
    </row>
    <row r="1365" spans="2:35" ht="16" x14ac:dyDescent="0.2">
      <c r="B1365" s="15" t="s">
        <v>16</v>
      </c>
    </row>
    <row r="1366" spans="2:35" ht="16" x14ac:dyDescent="0.2">
      <c r="B1366" s="16" t="s">
        <v>393</v>
      </c>
      <c r="C1366" s="17">
        <v>0.27342430056510653</v>
      </c>
      <c r="D1366" s="17">
        <v>0.22778164685235491</v>
      </c>
      <c r="E1366" s="17">
        <v>0.2695871464555904</v>
      </c>
      <c r="F1366" s="17">
        <v>0.31759291867740208</v>
      </c>
      <c r="G1366" s="17">
        <v>0.28418181495123018</v>
      </c>
      <c r="H1366" s="17">
        <v>0.25756729594426347</v>
      </c>
      <c r="I1366" s="17">
        <v>0.27279453333681691</v>
      </c>
      <c r="K1366" s="17">
        <v>0.27723113326167931</v>
      </c>
      <c r="L1366" s="17">
        <v>0.27131692613279712</v>
      </c>
      <c r="N1366" s="17">
        <v>0.29120875637543597</v>
      </c>
      <c r="O1366" s="17">
        <v>0.26432482813025049</v>
      </c>
      <c r="P1366" s="17">
        <v>0.21185345296115279</v>
      </c>
      <c r="Q1366" s="17">
        <v>0.25212779169220317</v>
      </c>
      <c r="R1366" s="17">
        <v>0.29458684922348438</v>
      </c>
      <c r="S1366" s="17">
        <v>0.26225486735139009</v>
      </c>
      <c r="T1366" s="17">
        <v>0.27713552884446419</v>
      </c>
      <c r="U1366" s="17">
        <v>0.28046014916685941</v>
      </c>
      <c r="V1366" s="17">
        <v>0.32682264029043379</v>
      </c>
      <c r="W1366" s="17">
        <v>0.26578721003941269</v>
      </c>
      <c r="X1366" s="17">
        <v>0.24696395277523281</v>
      </c>
      <c r="Y1366" s="17">
        <v>0.22781441929988541</v>
      </c>
      <c r="AA1366" s="17">
        <v>0.30778616903129841</v>
      </c>
      <c r="AB1366" s="17">
        <v>0.30742094680493692</v>
      </c>
      <c r="AC1366" s="17">
        <v>0.26486988777092751</v>
      </c>
      <c r="AD1366" s="17">
        <v>0.22272792786985901</v>
      </c>
      <c r="AE1366" s="17">
        <v>0.27982406642395452</v>
      </c>
      <c r="AF1366" s="17">
        <v>0.30354245645651201</v>
      </c>
      <c r="AG1366" s="17">
        <v>0.29415888043767002</v>
      </c>
      <c r="AH1366" s="17">
        <v>0.21161613752212649</v>
      </c>
      <c r="AI1366" s="17">
        <v>0.21656492910815331</v>
      </c>
    </row>
    <row r="1367" spans="2:35" ht="16" x14ac:dyDescent="0.2">
      <c r="B1367" s="16" t="s">
        <v>394</v>
      </c>
      <c r="C1367" s="17">
        <v>0.45478448616124689</v>
      </c>
      <c r="D1367" s="17">
        <v>0.35377983927946349</v>
      </c>
      <c r="E1367" s="17">
        <v>0.44783640217534437</v>
      </c>
      <c r="F1367" s="17">
        <v>0.40628976545862322</v>
      </c>
      <c r="G1367" s="17">
        <v>0.49182774773830179</v>
      </c>
      <c r="H1367" s="17">
        <v>0.4966131553262576</v>
      </c>
      <c r="I1367" s="17">
        <v>0.50847584885591357</v>
      </c>
      <c r="K1367" s="17">
        <v>0.45312188572879553</v>
      </c>
      <c r="L1367" s="17">
        <v>0.45478851965604772</v>
      </c>
      <c r="N1367" s="17">
        <v>0.47311472667984489</v>
      </c>
      <c r="O1367" s="17">
        <v>0.47503974832302309</v>
      </c>
      <c r="P1367" s="17">
        <v>0.49806717930475741</v>
      </c>
      <c r="Q1367" s="17">
        <v>0.45119525522068737</v>
      </c>
      <c r="R1367" s="17">
        <v>0.45822263930205881</v>
      </c>
      <c r="S1367" s="17">
        <v>0.3969015719208473</v>
      </c>
      <c r="T1367" s="17">
        <v>0.48461467470787789</v>
      </c>
      <c r="U1367" s="17">
        <v>0.44381964552514258</v>
      </c>
      <c r="V1367" s="17">
        <v>0.42588407693430419</v>
      </c>
      <c r="W1367" s="17">
        <v>0.44380757292300538</v>
      </c>
      <c r="X1367" s="17">
        <v>0.46813233578988139</v>
      </c>
      <c r="Y1367" s="17">
        <v>0.49127268188853102</v>
      </c>
      <c r="AA1367" s="17">
        <v>0.50804682446390947</v>
      </c>
      <c r="AB1367" s="17">
        <v>0.46379778391901288</v>
      </c>
      <c r="AC1367" s="17">
        <v>0.48582709427798382</v>
      </c>
      <c r="AD1367" s="17">
        <v>0.4355311109026927</v>
      </c>
      <c r="AE1367" s="17">
        <v>0.4541504676626823</v>
      </c>
      <c r="AF1367" s="17">
        <v>0.47660106724953433</v>
      </c>
      <c r="AG1367" s="17">
        <v>0.34802677063808318</v>
      </c>
      <c r="AH1367" s="17">
        <v>0.43104296247305618</v>
      </c>
      <c r="AI1367" s="17">
        <v>0.46095891492770202</v>
      </c>
    </row>
    <row r="1368" spans="2:35" ht="16" x14ac:dyDescent="0.2">
      <c r="B1368" s="16" t="s">
        <v>395</v>
      </c>
      <c r="C1368" s="17">
        <v>0.15880052589892599</v>
      </c>
      <c r="D1368" s="17">
        <v>0.2403675538242763</v>
      </c>
      <c r="E1368" s="17">
        <v>0.18445040431525461</v>
      </c>
      <c r="F1368" s="17">
        <v>0.15638178253275609</v>
      </c>
      <c r="G1368" s="17">
        <v>0.13913438464582659</v>
      </c>
      <c r="H1368" s="17">
        <v>0.1273579184486501</v>
      </c>
      <c r="I1368" s="17">
        <v>0.12299444763762379</v>
      </c>
      <c r="K1368" s="17">
        <v>0.17138598299236019</v>
      </c>
      <c r="L1368" s="17">
        <v>0.146604010245693</v>
      </c>
      <c r="N1368" s="17">
        <v>0.1203016390763935</v>
      </c>
      <c r="O1368" s="17">
        <v>0.14862482687798759</v>
      </c>
      <c r="P1368" s="17">
        <v>0.18223364209891479</v>
      </c>
      <c r="Q1368" s="17">
        <v>0.14823492009489189</v>
      </c>
      <c r="R1368" s="17">
        <v>0.14985013404449199</v>
      </c>
      <c r="S1368" s="17">
        <v>0.2213390215483633</v>
      </c>
      <c r="T1368" s="17">
        <v>0.15566281001490101</v>
      </c>
      <c r="U1368" s="17">
        <v>0.14797782613741731</v>
      </c>
      <c r="V1368" s="17">
        <v>0.1506682073058771</v>
      </c>
      <c r="W1368" s="17">
        <v>0.15528196542174591</v>
      </c>
      <c r="X1368" s="17">
        <v>0.17160963869669199</v>
      </c>
      <c r="Y1368" s="17">
        <v>0.16745459763093901</v>
      </c>
      <c r="AA1368" s="17">
        <v>8.7087458131902815E-2</v>
      </c>
      <c r="AB1368" s="17">
        <v>0.14707013778502651</v>
      </c>
      <c r="AC1368" s="17">
        <v>0.18089233454112569</v>
      </c>
      <c r="AD1368" s="17">
        <v>0.22182161018628019</v>
      </c>
      <c r="AE1368" s="17">
        <v>0.17563493556477019</v>
      </c>
      <c r="AF1368" s="17">
        <v>0.1336619481203461</v>
      </c>
      <c r="AG1368" s="17">
        <v>0.13268649044188979</v>
      </c>
      <c r="AH1368" s="17">
        <v>0.1209276842890247</v>
      </c>
      <c r="AI1368" s="17">
        <v>0.24035967494631399</v>
      </c>
    </row>
    <row r="1369" spans="2:35" ht="16" x14ac:dyDescent="0.2">
      <c r="B1369" s="16" t="s">
        <v>396</v>
      </c>
      <c r="C1369" s="17">
        <v>6.4885646979349496E-2</v>
      </c>
      <c r="D1369" s="17">
        <v>0.1213688499861733</v>
      </c>
      <c r="E1369" s="17">
        <v>5.3787763169191177E-2</v>
      </c>
      <c r="F1369" s="17">
        <v>5.7067909876048019E-2</v>
      </c>
      <c r="G1369" s="17">
        <v>4.7842770464838487E-2</v>
      </c>
      <c r="H1369" s="17">
        <v>8.2039882555916585E-2</v>
      </c>
      <c r="I1369" s="17">
        <v>4.5232965521107282E-2</v>
      </c>
      <c r="K1369" s="17">
        <v>6.5268343637519308E-2</v>
      </c>
      <c r="L1369" s="17">
        <v>6.4132036453727295E-2</v>
      </c>
      <c r="N1369" s="17">
        <v>6.7200598578984874E-2</v>
      </c>
      <c r="O1369" s="17">
        <v>7.8971977568213295E-2</v>
      </c>
      <c r="P1369" s="17">
        <v>5.6554185765916282E-2</v>
      </c>
      <c r="Q1369" s="17">
        <v>7.3897245492515515E-2</v>
      </c>
      <c r="R1369" s="17">
        <v>5.131273626366372E-2</v>
      </c>
      <c r="S1369" s="17">
        <v>6.0509806457553168E-2</v>
      </c>
      <c r="T1369" s="17">
        <v>6.709881616520505E-2</v>
      </c>
      <c r="U1369" s="17">
        <v>6.0640466563092833E-2</v>
      </c>
      <c r="V1369" s="17">
        <v>4.9868842403818198E-2</v>
      </c>
      <c r="W1369" s="17">
        <v>8.4306792782176482E-2</v>
      </c>
      <c r="X1369" s="17">
        <v>4.776387748514458E-2</v>
      </c>
      <c r="Y1369" s="17">
        <v>9.1951738562700738E-2</v>
      </c>
      <c r="AA1369" s="17">
        <v>6.9057425808577141E-2</v>
      </c>
      <c r="AB1369" s="17">
        <v>4.5023210539064648E-2</v>
      </c>
      <c r="AC1369" s="17">
        <v>4.1408755884439923E-2</v>
      </c>
      <c r="AD1369" s="17">
        <v>8.781942251324866E-2</v>
      </c>
      <c r="AE1369" s="17">
        <v>6.669134270970227E-2</v>
      </c>
      <c r="AF1369" s="17">
        <v>5.2405421377508747E-2</v>
      </c>
      <c r="AG1369" s="17">
        <v>7.6908705693362764E-2</v>
      </c>
      <c r="AH1369" s="17">
        <v>8.703271650911637E-2</v>
      </c>
      <c r="AI1369" s="17">
        <v>5.4193832953416378E-2</v>
      </c>
    </row>
    <row r="1370" spans="2:35" ht="16" x14ac:dyDescent="0.2">
      <c r="B1370" s="16" t="s">
        <v>75</v>
      </c>
      <c r="C1370" s="17">
        <v>4.810504039537096E-2</v>
      </c>
      <c r="D1370" s="17">
        <v>5.6702110057731889E-2</v>
      </c>
      <c r="E1370" s="17">
        <v>4.4338283884619342E-2</v>
      </c>
      <c r="F1370" s="17">
        <v>6.2667623455170698E-2</v>
      </c>
      <c r="G1370" s="17">
        <v>3.7013282199802967E-2</v>
      </c>
      <c r="H1370" s="17">
        <v>3.6421747724912287E-2</v>
      </c>
      <c r="I1370" s="17">
        <v>5.0502204648538392E-2</v>
      </c>
      <c r="K1370" s="17">
        <v>3.2992654379645762E-2</v>
      </c>
      <c r="L1370" s="17">
        <v>6.3158507511735018E-2</v>
      </c>
      <c r="N1370" s="17">
        <v>4.8174279289340531E-2</v>
      </c>
      <c r="O1370" s="17">
        <v>3.3038619100525732E-2</v>
      </c>
      <c r="P1370" s="17">
        <v>5.1291539869258808E-2</v>
      </c>
      <c r="Q1370" s="17">
        <v>7.4544787499702281E-2</v>
      </c>
      <c r="R1370" s="17">
        <v>4.6027641166301009E-2</v>
      </c>
      <c r="S1370" s="17">
        <v>5.8994732721846119E-2</v>
      </c>
      <c r="T1370" s="17">
        <v>1.548817026755182E-2</v>
      </c>
      <c r="U1370" s="17">
        <v>6.7101912607487824E-2</v>
      </c>
      <c r="V1370" s="17">
        <v>4.6756233065566422E-2</v>
      </c>
      <c r="W1370" s="17">
        <v>5.0816458833659317E-2</v>
      </c>
      <c r="X1370" s="17">
        <v>6.5530195253049123E-2</v>
      </c>
      <c r="Y1370" s="17">
        <v>2.1506562617943769E-2</v>
      </c>
      <c r="AA1370" s="17">
        <v>2.802212256431208E-2</v>
      </c>
      <c r="AB1370" s="17">
        <v>3.6687920951959108E-2</v>
      </c>
      <c r="AC1370" s="17">
        <v>2.700192752552321E-2</v>
      </c>
      <c r="AD1370" s="17">
        <v>3.2099928527919451E-2</v>
      </c>
      <c r="AE1370" s="17">
        <v>2.3699187638890701E-2</v>
      </c>
      <c r="AF1370" s="17">
        <v>3.3789106796099151E-2</v>
      </c>
      <c r="AG1370" s="17">
        <v>0.14821915278899431</v>
      </c>
      <c r="AH1370" s="17">
        <v>0.1493804992066764</v>
      </c>
      <c r="AI1370" s="17">
        <v>2.792264806441427E-2</v>
      </c>
    </row>
    <row r="1372" spans="2:35" ht="112" x14ac:dyDescent="0.2">
      <c r="B1372" s="14" t="s">
        <v>404</v>
      </c>
    </row>
    <row r="1373" spans="2:35" ht="16" x14ac:dyDescent="0.2">
      <c r="B1373" s="15" t="s">
        <v>16</v>
      </c>
    </row>
    <row r="1374" spans="2:35" ht="16" x14ac:dyDescent="0.2">
      <c r="B1374" s="16" t="s">
        <v>393</v>
      </c>
      <c r="C1374" s="17">
        <v>0.30687131011634899</v>
      </c>
      <c r="D1374" s="17">
        <v>0.27673756008663769</v>
      </c>
      <c r="E1374" s="17">
        <v>0.32623603702767973</v>
      </c>
      <c r="F1374" s="17">
        <v>0.30666950009251343</v>
      </c>
      <c r="G1374" s="17">
        <v>0.2805894425853358</v>
      </c>
      <c r="H1374" s="17">
        <v>0.34801970782845792</v>
      </c>
      <c r="I1374" s="17">
        <v>0.30519300949789552</v>
      </c>
      <c r="K1374" s="17">
        <v>0.30987516010360239</v>
      </c>
      <c r="L1374" s="17">
        <v>0.30150337357774359</v>
      </c>
      <c r="N1374" s="17">
        <v>0.31390604707920328</v>
      </c>
      <c r="O1374" s="17">
        <v>0.2483191588456467</v>
      </c>
      <c r="P1374" s="17">
        <v>0.27074029799296001</v>
      </c>
      <c r="Q1374" s="17">
        <v>0.31884789645942008</v>
      </c>
      <c r="R1374" s="17">
        <v>0.33119194822801429</v>
      </c>
      <c r="S1374" s="17">
        <v>0.27838839549987238</v>
      </c>
      <c r="T1374" s="17">
        <v>0.25530440818721478</v>
      </c>
      <c r="U1374" s="17">
        <v>0.29142251114933188</v>
      </c>
      <c r="V1374" s="17">
        <v>0.31447442844462331</v>
      </c>
      <c r="W1374" s="17">
        <v>0.31684299955992451</v>
      </c>
      <c r="X1374" s="17">
        <v>0.35063689149247862</v>
      </c>
      <c r="Y1374" s="17">
        <v>0.31990004956128082</v>
      </c>
      <c r="AA1374" s="17">
        <v>0.33655860232070428</v>
      </c>
      <c r="AB1374" s="17">
        <v>0.33080618284874108</v>
      </c>
      <c r="AC1374" s="17">
        <v>0.29277787041746972</v>
      </c>
      <c r="AD1374" s="17">
        <v>0.28279615794625329</v>
      </c>
      <c r="AE1374" s="17">
        <v>0.32948945764813509</v>
      </c>
      <c r="AF1374" s="17">
        <v>0.35043240299444789</v>
      </c>
      <c r="AG1374" s="17">
        <v>0.34178957787570541</v>
      </c>
      <c r="AH1374" s="17">
        <v>0.20327040763111859</v>
      </c>
      <c r="AI1374" s="17">
        <v>0.2107125008731815</v>
      </c>
    </row>
    <row r="1375" spans="2:35" ht="16" x14ac:dyDescent="0.2">
      <c r="B1375" s="16" t="s">
        <v>394</v>
      </c>
      <c r="C1375" s="17">
        <v>0.33643998919859819</v>
      </c>
      <c r="D1375" s="17">
        <v>0.30423385128859082</v>
      </c>
      <c r="E1375" s="17">
        <v>0.36465974577457438</v>
      </c>
      <c r="F1375" s="17">
        <v>0.33457791660327879</v>
      </c>
      <c r="G1375" s="17">
        <v>0.37910229400043333</v>
      </c>
      <c r="H1375" s="17">
        <v>0.30644424360397171</v>
      </c>
      <c r="I1375" s="17">
        <v>0.32171051253147182</v>
      </c>
      <c r="K1375" s="17">
        <v>0.3420652740885391</v>
      </c>
      <c r="L1375" s="17">
        <v>0.3329271767601818</v>
      </c>
      <c r="N1375" s="17">
        <v>0.390703155866931</v>
      </c>
      <c r="O1375" s="17">
        <v>0.35293731045289889</v>
      </c>
      <c r="P1375" s="17">
        <v>0.40494234175357091</v>
      </c>
      <c r="Q1375" s="17">
        <v>0.34391772837757051</v>
      </c>
      <c r="R1375" s="17">
        <v>0.31614721167429333</v>
      </c>
      <c r="S1375" s="17">
        <v>0.31961550597491012</v>
      </c>
      <c r="T1375" s="17">
        <v>0.39608167648427861</v>
      </c>
      <c r="U1375" s="17">
        <v>0.35937334237561969</v>
      </c>
      <c r="V1375" s="17">
        <v>0.34599313974379092</v>
      </c>
      <c r="W1375" s="17">
        <v>0.2801389824103952</v>
      </c>
      <c r="X1375" s="17">
        <v>0.27212227474106881</v>
      </c>
      <c r="Y1375" s="17">
        <v>0.32965127120080567</v>
      </c>
      <c r="AA1375" s="17">
        <v>0.34579025619506859</v>
      </c>
      <c r="AB1375" s="17">
        <v>0.34575533446894208</v>
      </c>
      <c r="AC1375" s="17">
        <v>0.32767701029184931</v>
      </c>
      <c r="AD1375" s="17">
        <v>0.34573192259444108</v>
      </c>
      <c r="AE1375" s="17">
        <v>0.33678247656894728</v>
      </c>
      <c r="AF1375" s="17">
        <v>0.33239697285260261</v>
      </c>
      <c r="AG1375" s="17">
        <v>0.23382222290444479</v>
      </c>
      <c r="AH1375" s="17">
        <v>0.33849924633581441</v>
      </c>
      <c r="AI1375" s="17">
        <v>0.40541684982077791</v>
      </c>
    </row>
    <row r="1376" spans="2:35" ht="16" x14ac:dyDescent="0.2">
      <c r="B1376" s="16" t="s">
        <v>395</v>
      </c>
      <c r="C1376" s="17">
        <v>0.20566243416320229</v>
      </c>
      <c r="D1376" s="17">
        <v>0.2396489008098191</v>
      </c>
      <c r="E1376" s="17">
        <v>0.18066089150655321</v>
      </c>
      <c r="F1376" s="17">
        <v>0.2072353161551255</v>
      </c>
      <c r="G1376" s="17">
        <v>0.22473157260287291</v>
      </c>
      <c r="H1376" s="17">
        <v>0.18703094771505319</v>
      </c>
      <c r="I1376" s="17">
        <v>0.19907281924683229</v>
      </c>
      <c r="K1376" s="17">
        <v>0.19877288385423519</v>
      </c>
      <c r="L1376" s="17">
        <v>0.21195203771303561</v>
      </c>
      <c r="N1376" s="17">
        <v>0.16110162787279661</v>
      </c>
      <c r="O1376" s="17">
        <v>0.22311793361105781</v>
      </c>
      <c r="P1376" s="17">
        <v>0.1773624029183021</v>
      </c>
      <c r="Q1376" s="17">
        <v>0.16603300471868451</v>
      </c>
      <c r="R1376" s="17">
        <v>0.1906084705421992</v>
      </c>
      <c r="S1376" s="17">
        <v>0.26658143646490312</v>
      </c>
      <c r="T1376" s="17">
        <v>0.20379772174672051</v>
      </c>
      <c r="U1376" s="17">
        <v>0.19412608721878069</v>
      </c>
      <c r="V1376" s="17">
        <v>0.17802019342865799</v>
      </c>
      <c r="W1376" s="17">
        <v>0.25028221421573382</v>
      </c>
      <c r="X1376" s="17">
        <v>0.2010617111382377</v>
      </c>
      <c r="Y1376" s="17">
        <v>0.23749008204175601</v>
      </c>
      <c r="AA1376" s="17">
        <v>0.19569030950001881</v>
      </c>
      <c r="AB1376" s="17">
        <v>0.19823183697866301</v>
      </c>
      <c r="AC1376" s="17">
        <v>0.22797663573587371</v>
      </c>
      <c r="AD1376" s="17">
        <v>0.20466798126763891</v>
      </c>
      <c r="AE1376" s="17">
        <v>0.1978801628141659</v>
      </c>
      <c r="AF1376" s="17">
        <v>0.18056979158386979</v>
      </c>
      <c r="AG1376" s="17">
        <v>0.21574556020765559</v>
      </c>
      <c r="AH1376" s="17">
        <v>0.22011919156387549</v>
      </c>
      <c r="AI1376" s="17">
        <v>0.2435804238475808</v>
      </c>
    </row>
    <row r="1377" spans="2:35" ht="16" x14ac:dyDescent="0.2">
      <c r="B1377" s="16" t="s">
        <v>396</v>
      </c>
      <c r="C1377" s="17">
        <v>9.666197276321109E-2</v>
      </c>
      <c r="D1377" s="17">
        <v>0.11737213993015801</v>
      </c>
      <c r="E1377" s="17">
        <v>7.1894140577516433E-2</v>
      </c>
      <c r="F1377" s="17">
        <v>7.9099074041026271E-2</v>
      </c>
      <c r="G1377" s="17">
        <v>7.5609725785911255E-2</v>
      </c>
      <c r="H1377" s="17">
        <v>0.1232069050370436</v>
      </c>
      <c r="I1377" s="17">
        <v>0.1166586243895044</v>
      </c>
      <c r="K1377" s="17">
        <v>0.10855811739814521</v>
      </c>
      <c r="L1377" s="17">
        <v>8.5605891847033835E-2</v>
      </c>
      <c r="N1377" s="17">
        <v>7.9251933421521745E-2</v>
      </c>
      <c r="O1377" s="17">
        <v>0.14400919249220981</v>
      </c>
      <c r="P1377" s="17">
        <v>0.1069378309463989</v>
      </c>
      <c r="Q1377" s="17">
        <v>9.9227342341449046E-2</v>
      </c>
      <c r="R1377" s="17">
        <v>0.11685187606964879</v>
      </c>
      <c r="S1377" s="17">
        <v>5.3126653713338128E-2</v>
      </c>
      <c r="T1377" s="17">
        <v>0.11523222044819</v>
      </c>
      <c r="U1377" s="17">
        <v>8.2939958825741872E-2</v>
      </c>
      <c r="V1377" s="17">
        <v>9.050211536298676E-2</v>
      </c>
      <c r="W1377" s="17">
        <v>0.10134134422935789</v>
      </c>
      <c r="X1377" s="17">
        <v>0.1200290816786494</v>
      </c>
      <c r="Y1377" s="17">
        <v>8.6819890688312973E-2</v>
      </c>
      <c r="AA1377" s="17">
        <v>9.8064962648470963E-2</v>
      </c>
      <c r="AB1377" s="17">
        <v>7.1562436956127448E-2</v>
      </c>
      <c r="AC1377" s="17">
        <v>9.6150313784272926E-2</v>
      </c>
      <c r="AD1377" s="17">
        <v>0.12388501537215819</v>
      </c>
      <c r="AE1377" s="17">
        <v>0.11630208529810331</v>
      </c>
      <c r="AF1377" s="17">
        <v>8.4307974088893137E-2</v>
      </c>
      <c r="AG1377" s="17">
        <v>8.2770750839002302E-2</v>
      </c>
      <c r="AH1377" s="17">
        <v>7.02965021176475E-2</v>
      </c>
      <c r="AI1377" s="17">
        <v>0.10325116254234649</v>
      </c>
    </row>
    <row r="1378" spans="2:35" ht="16" x14ac:dyDescent="0.2">
      <c r="B1378" s="16" t="s">
        <v>75</v>
      </c>
      <c r="C1378" s="17">
        <v>5.4364293758639312E-2</v>
      </c>
      <c r="D1378" s="17">
        <v>6.2007547884794283E-2</v>
      </c>
      <c r="E1378" s="17">
        <v>5.6549185113676147E-2</v>
      </c>
      <c r="F1378" s="17">
        <v>7.2418193108056028E-2</v>
      </c>
      <c r="G1378" s="17">
        <v>3.9966965025446742E-2</v>
      </c>
      <c r="H1378" s="17">
        <v>3.529819581547352E-2</v>
      </c>
      <c r="I1378" s="17">
        <v>5.7365034334296003E-2</v>
      </c>
      <c r="K1378" s="17">
        <v>4.0728564555478117E-2</v>
      </c>
      <c r="L1378" s="17">
        <v>6.8011520102005396E-2</v>
      </c>
      <c r="N1378" s="17">
        <v>5.5037235759547103E-2</v>
      </c>
      <c r="O1378" s="17">
        <v>3.1616404598186827E-2</v>
      </c>
      <c r="P1378" s="17">
        <v>4.0017126388768288E-2</v>
      </c>
      <c r="Q1378" s="17">
        <v>7.1974028102876078E-2</v>
      </c>
      <c r="R1378" s="17">
        <v>4.5200493485844311E-2</v>
      </c>
      <c r="S1378" s="17">
        <v>8.2288008346976069E-2</v>
      </c>
      <c r="T1378" s="17">
        <v>2.958397313359613E-2</v>
      </c>
      <c r="U1378" s="17">
        <v>7.2138100430525903E-2</v>
      </c>
      <c r="V1378" s="17">
        <v>7.1010123019940835E-2</v>
      </c>
      <c r="W1378" s="17">
        <v>5.1394459584588513E-2</v>
      </c>
      <c r="X1378" s="17">
        <v>5.6150040949565452E-2</v>
      </c>
      <c r="Y1378" s="17">
        <v>2.6138706507844511E-2</v>
      </c>
      <c r="AA1378" s="17">
        <v>2.3895869335737261E-2</v>
      </c>
      <c r="AB1378" s="17">
        <v>5.3644208747526283E-2</v>
      </c>
      <c r="AC1378" s="17">
        <v>5.5418169770534313E-2</v>
      </c>
      <c r="AD1378" s="17">
        <v>4.2918922819508411E-2</v>
      </c>
      <c r="AE1378" s="17">
        <v>1.9545817670648391E-2</v>
      </c>
      <c r="AF1378" s="17">
        <v>5.2292858480186798E-2</v>
      </c>
      <c r="AG1378" s="17">
        <v>0.125871888173192</v>
      </c>
      <c r="AH1378" s="17">
        <v>0.167814652351544</v>
      </c>
      <c r="AI1378" s="17">
        <v>3.7039062916113197E-2</v>
      </c>
    </row>
  </sheetData>
  <mergeCells count="4">
    <mergeCell ref="K5:L5"/>
    <mergeCell ref="D5:I5"/>
    <mergeCell ref="AA5:AI5"/>
    <mergeCell ref="N5:Y5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19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9" width="20" customWidth="1"/>
  </cols>
  <sheetData>
    <row r="2" spans="2:9" ht="40" customHeight="1" x14ac:dyDescent="0.2">
      <c r="D2" s="18" t="s">
        <v>423</v>
      </c>
    </row>
    <row r="6" spans="2:9" ht="74" customHeight="1" x14ac:dyDescent="0.2">
      <c r="C6" s="19" t="s">
        <v>424</v>
      </c>
      <c r="D6" s="19" t="s">
        <v>192</v>
      </c>
      <c r="E6" s="19" t="s">
        <v>196</v>
      </c>
      <c r="F6" s="19" t="s">
        <v>411</v>
      </c>
      <c r="G6" s="19" t="s">
        <v>193</v>
      </c>
      <c r="H6" s="19" t="s">
        <v>194</v>
      </c>
      <c r="I6" s="19" t="s">
        <v>425</v>
      </c>
    </row>
    <row r="7" spans="2:9" ht="16" x14ac:dyDescent="0.2">
      <c r="B7" s="20" t="s">
        <v>112</v>
      </c>
      <c r="C7" s="17">
        <v>0.26443408506176208</v>
      </c>
      <c r="D7" s="17">
        <v>0.20799747655786549</v>
      </c>
      <c r="E7" s="17">
        <v>0.12756891431422909</v>
      </c>
      <c r="F7" s="17">
        <v>0.20774724391748969</v>
      </c>
      <c r="G7" s="17">
        <v>0.19616844358994739</v>
      </c>
      <c r="H7" s="17">
        <v>0.1269363119072397</v>
      </c>
      <c r="I7" s="17">
        <v>0.20249675861669841</v>
      </c>
    </row>
    <row r="8" spans="2:9" ht="16" x14ac:dyDescent="0.2">
      <c r="B8" s="20" t="s">
        <v>113</v>
      </c>
      <c r="C8" s="17">
        <v>0.22696896863060659</v>
      </c>
      <c r="D8" s="17">
        <v>0.19861956937829531</v>
      </c>
      <c r="E8" s="17">
        <v>0.22187463998098911</v>
      </c>
      <c r="F8" s="17">
        <v>0.20874826291343479</v>
      </c>
      <c r="G8" s="17">
        <v>0.2072009835167393</v>
      </c>
      <c r="H8" s="17">
        <v>0.16152363905241179</v>
      </c>
      <c r="I8" s="17">
        <v>0.24332953304485089</v>
      </c>
    </row>
    <row r="9" spans="2:9" ht="16" x14ac:dyDescent="0.2">
      <c r="B9" s="20" t="s">
        <v>114</v>
      </c>
      <c r="C9" s="17">
        <v>0.43569603801001378</v>
      </c>
      <c r="D9" s="17">
        <v>0.44140036224143142</v>
      </c>
      <c r="E9" s="17">
        <v>0.4940815661529856</v>
      </c>
      <c r="F9" s="17">
        <v>0.50872693421537474</v>
      </c>
      <c r="G9" s="17">
        <v>0.49493303708323683</v>
      </c>
      <c r="H9" s="17">
        <v>0.45479527131496811</v>
      </c>
      <c r="I9" s="17">
        <v>0.28710333206734218</v>
      </c>
    </row>
    <row r="10" spans="2:9" ht="16" x14ac:dyDescent="0.2">
      <c r="B10" s="20" t="s">
        <v>115</v>
      </c>
      <c r="C10" s="17">
        <v>3.878913760777751E-2</v>
      </c>
      <c r="D10" s="17">
        <v>7.182487333202317E-2</v>
      </c>
      <c r="E10" s="17">
        <v>9.2418503796846241E-2</v>
      </c>
      <c r="F10" s="17">
        <v>2.8836597358532889E-2</v>
      </c>
      <c r="G10" s="17">
        <v>4.8251460497371453E-2</v>
      </c>
      <c r="H10" s="17">
        <v>7.3258006279412827E-2</v>
      </c>
      <c r="I10" s="17">
        <v>5.5273607449774741E-2</v>
      </c>
    </row>
    <row r="11" spans="2:9" ht="16" x14ac:dyDescent="0.2">
      <c r="B11" s="20" t="s">
        <v>116</v>
      </c>
      <c r="C11" s="17">
        <v>1.422665551065231E-2</v>
      </c>
      <c r="D11" s="17">
        <v>5.5535443558932342E-2</v>
      </c>
      <c r="E11" s="17">
        <v>4.5057202605570189E-2</v>
      </c>
      <c r="F11" s="17">
        <v>2.1540541349537728E-2</v>
      </c>
      <c r="G11" s="17">
        <v>2.911360769575216E-2</v>
      </c>
      <c r="H11" s="17">
        <v>0.1073470294984097</v>
      </c>
      <c r="I11" s="17">
        <v>0.1114601193707889</v>
      </c>
    </row>
    <row r="12" spans="2:9" ht="16" x14ac:dyDescent="0.2">
      <c r="B12" s="20" t="s">
        <v>75</v>
      </c>
      <c r="C12" s="17">
        <v>1.9885115179187559E-2</v>
      </c>
      <c r="D12" s="17">
        <v>2.4622274931452311E-2</v>
      </c>
      <c r="E12" s="17">
        <v>1.8999173149379701E-2</v>
      </c>
      <c r="F12" s="17">
        <v>2.4400420245630019E-2</v>
      </c>
      <c r="G12" s="17">
        <v>2.4332467616952781E-2</v>
      </c>
      <c r="H12" s="17">
        <v>7.6139741947557849E-2</v>
      </c>
      <c r="I12" s="17">
        <v>0.1003366494505447</v>
      </c>
    </row>
    <row r="15" spans="2:9" x14ac:dyDescent="0.2">
      <c r="B15" t="s">
        <v>409</v>
      </c>
    </row>
    <row r="16" spans="2:9" x14ac:dyDescent="0.2">
      <c r="B16" t="s">
        <v>9</v>
      </c>
    </row>
    <row r="19" spans="2:2" x14ac:dyDescent="0.2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111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112</v>
      </c>
      <c r="C9" s="17">
        <v>0.26443408506176208</v>
      </c>
      <c r="D9" s="17">
        <v>0.35536612891874853</v>
      </c>
      <c r="E9" s="17">
        <v>0.35415430878806758</v>
      </c>
      <c r="F9" s="17">
        <v>0.32587501747735348</v>
      </c>
      <c r="G9" s="17">
        <v>0.26179111114726122</v>
      </c>
      <c r="H9" s="17">
        <v>0.1707508320121055</v>
      </c>
      <c r="I9" s="17">
        <v>0.14648176439617261</v>
      </c>
      <c r="K9" s="17">
        <v>0.27531294754765451</v>
      </c>
      <c r="L9" s="17">
        <v>0.25452867591789702</v>
      </c>
      <c r="N9" s="17">
        <v>0.23920633370998881</v>
      </c>
      <c r="O9" s="17">
        <v>0.23342505551761869</v>
      </c>
      <c r="P9" s="17">
        <v>0.23012074583122891</v>
      </c>
      <c r="Q9" s="17">
        <v>0.31283136590303129</v>
      </c>
      <c r="R9" s="17">
        <v>0.28958122953123921</v>
      </c>
      <c r="S9" s="17">
        <v>0.21602891757518419</v>
      </c>
      <c r="T9" s="17">
        <v>0.22793299837455899</v>
      </c>
      <c r="U9" s="17">
        <v>0.27724577869243439</v>
      </c>
      <c r="V9" s="17">
        <v>0.38190341263363831</v>
      </c>
      <c r="W9" s="17">
        <v>0.2341383762680706</v>
      </c>
      <c r="X9" s="17">
        <v>0.24166733271063431</v>
      </c>
      <c r="Y9" s="17">
        <v>0.20631550660484141</v>
      </c>
      <c r="AA9" s="17">
        <v>0.28099413007682439</v>
      </c>
      <c r="AB9" s="17">
        <v>0.32681124656480509</v>
      </c>
      <c r="AC9" s="17">
        <v>0.24196687329850719</v>
      </c>
      <c r="AD9" s="17">
        <v>0.30163173372440732</v>
      </c>
      <c r="AE9" s="17">
        <v>0.26316510528133458</v>
      </c>
      <c r="AF9" s="17">
        <v>0.23886061390886851</v>
      </c>
      <c r="AG9" s="17">
        <v>0.166642180414181</v>
      </c>
      <c r="AH9" s="17">
        <v>0.18144151775672829</v>
      </c>
      <c r="AI9" s="17">
        <v>0.22277108643605151</v>
      </c>
    </row>
    <row r="10" spans="2:37" ht="19" customHeight="1" x14ac:dyDescent="0.2">
      <c r="B10" s="20" t="s">
        <v>113</v>
      </c>
      <c r="C10" s="17">
        <v>0.22696896863060659</v>
      </c>
      <c r="D10" s="17">
        <v>0.22897020434668289</v>
      </c>
      <c r="E10" s="17">
        <v>0.26384260650517333</v>
      </c>
      <c r="F10" s="17">
        <v>0.244205135382599</v>
      </c>
      <c r="G10" s="17">
        <v>0.2161422956055285</v>
      </c>
      <c r="H10" s="17">
        <v>0.2241266502569432</v>
      </c>
      <c r="I10" s="17">
        <v>0.19250644842994691</v>
      </c>
      <c r="K10" s="17">
        <v>0.22852975292304389</v>
      </c>
      <c r="L10" s="17">
        <v>0.22592956135341419</v>
      </c>
      <c r="N10" s="17">
        <v>0.22951873375204571</v>
      </c>
      <c r="O10" s="17">
        <v>0.29289981584351932</v>
      </c>
      <c r="P10" s="17">
        <v>0.15268164398800241</v>
      </c>
      <c r="Q10" s="17">
        <v>0.18414909372331981</v>
      </c>
      <c r="R10" s="17">
        <v>0.21487056690588791</v>
      </c>
      <c r="S10" s="17">
        <v>0.25580769841759948</v>
      </c>
      <c r="T10" s="17">
        <v>0.24372971564787449</v>
      </c>
      <c r="U10" s="17">
        <v>0.19428870804464751</v>
      </c>
      <c r="V10" s="17">
        <v>0.2141399140773865</v>
      </c>
      <c r="W10" s="17">
        <v>0.24615597732960859</v>
      </c>
      <c r="X10" s="17">
        <v>0.25356643617274172</v>
      </c>
      <c r="Y10" s="17">
        <v>0.24027953415439771</v>
      </c>
      <c r="AA10" s="17">
        <v>0.22427353455320009</v>
      </c>
      <c r="AB10" s="17">
        <v>0.22448516762545831</v>
      </c>
      <c r="AC10" s="17">
        <v>0.2326139669641715</v>
      </c>
      <c r="AD10" s="17">
        <v>0.23993380900550479</v>
      </c>
      <c r="AE10" s="17">
        <v>0.25805801863971578</v>
      </c>
      <c r="AF10" s="17">
        <v>0.20575120078733031</v>
      </c>
      <c r="AG10" s="17">
        <v>0.19652861985970529</v>
      </c>
      <c r="AH10" s="17">
        <v>0.17260971805108741</v>
      </c>
      <c r="AI10" s="17">
        <v>0.20600922680354561</v>
      </c>
    </row>
    <row r="11" spans="2:37" ht="19" customHeight="1" x14ac:dyDescent="0.2">
      <c r="B11" s="20" t="s">
        <v>114</v>
      </c>
      <c r="C11" s="17">
        <v>0.43569603801001378</v>
      </c>
      <c r="D11" s="17">
        <v>0.30328884162471181</v>
      </c>
      <c r="E11" s="17">
        <v>0.31962178854164808</v>
      </c>
      <c r="F11" s="17">
        <v>0.34527890673057843</v>
      </c>
      <c r="G11" s="17">
        <v>0.43673520796146231</v>
      </c>
      <c r="H11" s="17">
        <v>0.54825406317034175</v>
      </c>
      <c r="I11" s="17">
        <v>0.61464139891119629</v>
      </c>
      <c r="K11" s="17">
        <v>0.43472719909673491</v>
      </c>
      <c r="L11" s="17">
        <v>0.43679393549105322</v>
      </c>
      <c r="N11" s="17">
        <v>0.45304740599533472</v>
      </c>
      <c r="O11" s="17">
        <v>0.35019832757255698</v>
      </c>
      <c r="P11" s="17">
        <v>0.52788744630105089</v>
      </c>
      <c r="Q11" s="17">
        <v>0.41526244912335553</v>
      </c>
      <c r="R11" s="17">
        <v>0.42843899946533198</v>
      </c>
      <c r="S11" s="17">
        <v>0.48088872286411349</v>
      </c>
      <c r="T11" s="17">
        <v>0.4306182202181596</v>
      </c>
      <c r="U11" s="17">
        <v>0.4458524332881536</v>
      </c>
      <c r="V11" s="17">
        <v>0.34262029080755202</v>
      </c>
      <c r="W11" s="17">
        <v>0.43834152589877018</v>
      </c>
      <c r="X11" s="17">
        <v>0.45262743267452749</v>
      </c>
      <c r="Y11" s="17">
        <v>0.49327916930098931</v>
      </c>
      <c r="AA11" s="17">
        <v>0.46099484882141178</v>
      </c>
      <c r="AB11" s="17">
        <v>0.38396853201547521</v>
      </c>
      <c r="AC11" s="17">
        <v>0.45884564559243618</v>
      </c>
      <c r="AD11" s="17">
        <v>0.3919319146106347</v>
      </c>
      <c r="AE11" s="17">
        <v>0.41420827050567882</v>
      </c>
      <c r="AF11" s="17">
        <v>0.50552491637629704</v>
      </c>
      <c r="AG11" s="17">
        <v>0.48624458725666753</v>
      </c>
      <c r="AH11" s="17">
        <v>0.55376663615262611</v>
      </c>
      <c r="AI11" s="17">
        <v>0.42851523590385149</v>
      </c>
    </row>
    <row r="12" spans="2:37" ht="19" customHeight="1" x14ac:dyDescent="0.2">
      <c r="B12" s="20" t="s">
        <v>115</v>
      </c>
      <c r="C12" s="17">
        <v>3.878913760777751E-2</v>
      </c>
      <c r="D12" s="17">
        <v>6.55584971321371E-2</v>
      </c>
      <c r="E12" s="17">
        <v>2.9158291787159871E-2</v>
      </c>
      <c r="F12" s="17">
        <v>3.6086313390472122E-2</v>
      </c>
      <c r="G12" s="17">
        <v>5.4958263449988332E-2</v>
      </c>
      <c r="H12" s="17">
        <v>3.1970687281543453E-2</v>
      </c>
      <c r="I12" s="17">
        <v>2.2453209912756171E-2</v>
      </c>
      <c r="K12" s="17">
        <v>3.3960233486905668E-2</v>
      </c>
      <c r="L12" s="17">
        <v>4.28396324262608E-2</v>
      </c>
      <c r="N12" s="17">
        <v>4.783179791869948E-2</v>
      </c>
      <c r="O12" s="17">
        <v>6.1601572410653151E-2</v>
      </c>
      <c r="P12" s="17">
        <v>4.9003389456710462E-2</v>
      </c>
      <c r="Q12" s="17">
        <v>4.8804670013218553E-2</v>
      </c>
      <c r="R12" s="17">
        <v>3.086028791232967E-2</v>
      </c>
      <c r="S12" s="17">
        <v>1.8867497916932131E-2</v>
      </c>
      <c r="T12" s="17">
        <v>5.5325561080384777E-2</v>
      </c>
      <c r="U12" s="17">
        <v>3.2931656685133717E-2</v>
      </c>
      <c r="V12" s="17">
        <v>2.8211427521588051E-2</v>
      </c>
      <c r="W12" s="17">
        <v>5.5935649056788439E-2</v>
      </c>
      <c r="X12" s="17">
        <v>1.9131349627998839E-2</v>
      </c>
      <c r="Y12" s="17">
        <v>4.159658489253313E-2</v>
      </c>
      <c r="AA12" s="17">
        <v>2.6630233267166209E-2</v>
      </c>
      <c r="AB12" s="17">
        <v>3.3497742794663041E-2</v>
      </c>
      <c r="AC12" s="17">
        <v>4.5672779519668763E-2</v>
      </c>
      <c r="AD12" s="17">
        <v>3.5807783172975893E-2</v>
      </c>
      <c r="AE12" s="17">
        <v>3.4402484558189603E-2</v>
      </c>
      <c r="AF12" s="17">
        <v>3.2903246123795277E-2</v>
      </c>
      <c r="AG12" s="17">
        <v>7.0112422848940925E-2</v>
      </c>
      <c r="AH12" s="17">
        <v>2.4389586861558048E-2</v>
      </c>
      <c r="AI12" s="17">
        <v>9.187706692431187E-2</v>
      </c>
    </row>
    <row r="13" spans="2:37" ht="19" customHeight="1" x14ac:dyDescent="0.2">
      <c r="B13" s="20" t="s">
        <v>116</v>
      </c>
      <c r="C13" s="17">
        <v>1.422665551065231E-2</v>
      </c>
      <c r="D13" s="17">
        <v>2.0274278682545499E-2</v>
      </c>
      <c r="E13" s="17">
        <v>1.510935616839266E-2</v>
      </c>
      <c r="F13" s="17">
        <v>1.8116592221514381E-2</v>
      </c>
      <c r="G13" s="17">
        <v>1.9048252950367821E-2</v>
      </c>
      <c r="H13" s="17">
        <v>7.0084885174527588E-3</v>
      </c>
      <c r="I13" s="17">
        <v>7.2526551465037642E-3</v>
      </c>
      <c r="K13" s="17">
        <v>1.639476574996181E-2</v>
      </c>
      <c r="L13" s="17">
        <v>1.129554626684501E-2</v>
      </c>
      <c r="N13" s="17">
        <v>6.0157780699045104E-3</v>
      </c>
      <c r="O13" s="17">
        <v>3.0134604310694851E-2</v>
      </c>
      <c r="P13" s="17">
        <v>2.1386523202118611E-2</v>
      </c>
      <c r="Q13" s="17">
        <v>1.4730088815307039E-2</v>
      </c>
      <c r="R13" s="17">
        <v>2.200466917961651E-2</v>
      </c>
      <c r="S13" s="17">
        <v>1.6907744470974699E-2</v>
      </c>
      <c r="T13" s="17">
        <v>4.2393504679022288E-2</v>
      </c>
      <c r="U13" s="17">
        <v>5.4946096620160506E-3</v>
      </c>
      <c r="V13" s="17">
        <v>1.0607866273540181E-2</v>
      </c>
      <c r="W13" s="17">
        <v>1.078329358111127E-2</v>
      </c>
      <c r="X13" s="17">
        <v>1.264583283644889E-2</v>
      </c>
      <c r="Y13" s="17">
        <v>0</v>
      </c>
      <c r="AA13" s="17">
        <v>3.663305888744407E-3</v>
      </c>
      <c r="AB13" s="17">
        <v>1.5361053687158181E-2</v>
      </c>
      <c r="AC13" s="17">
        <v>6.5529062161481643E-3</v>
      </c>
      <c r="AD13" s="17">
        <v>1.9412970035604361E-2</v>
      </c>
      <c r="AE13" s="17">
        <v>1.501058976894149E-2</v>
      </c>
      <c r="AF13" s="17">
        <v>0</v>
      </c>
      <c r="AG13" s="17">
        <v>2.652711900634604E-2</v>
      </c>
      <c r="AH13" s="17">
        <v>5.4496251711005162E-3</v>
      </c>
      <c r="AI13" s="17">
        <v>3.8451106182960298E-2</v>
      </c>
    </row>
    <row r="14" spans="2:37" ht="19" customHeight="1" x14ac:dyDescent="0.2">
      <c r="B14" s="20" t="s">
        <v>75</v>
      </c>
      <c r="C14" s="17">
        <v>1.9885115179187559E-2</v>
      </c>
      <c r="D14" s="17">
        <v>2.654204929517404E-2</v>
      </c>
      <c r="E14" s="17">
        <v>1.8113648209558401E-2</v>
      </c>
      <c r="F14" s="17">
        <v>3.043803479748276E-2</v>
      </c>
      <c r="G14" s="17">
        <v>1.132486888539193E-2</v>
      </c>
      <c r="H14" s="17">
        <v>1.788927876161334E-2</v>
      </c>
      <c r="I14" s="17">
        <v>1.6664523203424191E-2</v>
      </c>
      <c r="K14" s="17">
        <v>1.107510119569927E-2</v>
      </c>
      <c r="L14" s="17">
        <v>2.8612648544529981E-2</v>
      </c>
      <c r="N14" s="17">
        <v>2.437995055402668E-2</v>
      </c>
      <c r="O14" s="17">
        <v>3.1740624344957037E-2</v>
      </c>
      <c r="P14" s="17">
        <v>1.8920251220888751E-2</v>
      </c>
      <c r="Q14" s="17">
        <v>2.4222332421767911E-2</v>
      </c>
      <c r="R14" s="17">
        <v>1.4244247005594639E-2</v>
      </c>
      <c r="S14" s="17">
        <v>1.1499418755195809E-2</v>
      </c>
      <c r="T14" s="17">
        <v>0</v>
      </c>
      <c r="U14" s="17">
        <v>4.4186813627614882E-2</v>
      </c>
      <c r="V14" s="17">
        <v>2.2517088686294699E-2</v>
      </c>
      <c r="W14" s="17">
        <v>1.4645177865650821E-2</v>
      </c>
      <c r="X14" s="17">
        <v>2.036161597764867E-2</v>
      </c>
      <c r="Y14" s="17">
        <v>1.8529205047238581E-2</v>
      </c>
      <c r="AA14" s="17">
        <v>3.443947392652932E-3</v>
      </c>
      <c r="AB14" s="17">
        <v>1.587625731244004E-2</v>
      </c>
      <c r="AC14" s="17">
        <v>1.434782840906812E-2</v>
      </c>
      <c r="AD14" s="17">
        <v>1.1281789450873049E-2</v>
      </c>
      <c r="AE14" s="17">
        <v>1.5155531246139669E-2</v>
      </c>
      <c r="AF14" s="17">
        <v>1.6960022803709091E-2</v>
      </c>
      <c r="AG14" s="17">
        <v>5.3945070614159277E-2</v>
      </c>
      <c r="AH14" s="17">
        <v>6.2342916006899653E-2</v>
      </c>
      <c r="AI14" s="17">
        <v>1.2376277749279151E-2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117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112</v>
      </c>
      <c r="C9" s="17">
        <v>0.20799747655786549</v>
      </c>
      <c r="D9" s="17">
        <v>0.31170403700866739</v>
      </c>
      <c r="E9" s="17">
        <v>0.33492568019251262</v>
      </c>
      <c r="F9" s="17">
        <v>0.2799193813258245</v>
      </c>
      <c r="G9" s="17">
        <v>0.1676509728067046</v>
      </c>
      <c r="H9" s="17">
        <v>0.11567408266577819</v>
      </c>
      <c r="I9" s="17">
        <v>7.2728661134483494E-2</v>
      </c>
      <c r="K9" s="17">
        <v>0.1980766006648535</v>
      </c>
      <c r="L9" s="17">
        <v>0.2180871408807073</v>
      </c>
      <c r="N9" s="17">
        <v>0.22143981199015611</v>
      </c>
      <c r="O9" s="17">
        <v>0.17501910610217239</v>
      </c>
      <c r="P9" s="17">
        <v>0.21399493443802931</v>
      </c>
      <c r="Q9" s="17">
        <v>0.29337421980656919</v>
      </c>
      <c r="R9" s="17">
        <v>0.1940972994135719</v>
      </c>
      <c r="S9" s="17">
        <v>0.18173483129706819</v>
      </c>
      <c r="T9" s="17">
        <v>0.1904427692052327</v>
      </c>
      <c r="U9" s="17">
        <v>0.23974364283452099</v>
      </c>
      <c r="V9" s="17">
        <v>0.24858912126642191</v>
      </c>
      <c r="W9" s="17">
        <v>0.21344759811323491</v>
      </c>
      <c r="X9" s="17">
        <v>0.15061964332210129</v>
      </c>
      <c r="Y9" s="17">
        <v>0.16637611206990599</v>
      </c>
      <c r="AA9" s="17">
        <v>0.22182058104486629</v>
      </c>
      <c r="AB9" s="17">
        <v>0.23906289446810339</v>
      </c>
      <c r="AC9" s="17">
        <v>0.20971160387930129</v>
      </c>
      <c r="AD9" s="17">
        <v>0.25461084594250338</v>
      </c>
      <c r="AE9" s="17">
        <v>0.1834179401855448</v>
      </c>
      <c r="AF9" s="17">
        <v>0.22071007460034789</v>
      </c>
      <c r="AG9" s="17">
        <v>0.17959661965625859</v>
      </c>
      <c r="AH9" s="17">
        <v>0.1285248562963871</v>
      </c>
      <c r="AI9" s="17">
        <v>0.21664251653841271</v>
      </c>
    </row>
    <row r="10" spans="2:37" ht="19" customHeight="1" x14ac:dyDescent="0.2">
      <c r="B10" s="20" t="s">
        <v>113</v>
      </c>
      <c r="C10" s="17">
        <v>0.19861956937829531</v>
      </c>
      <c r="D10" s="17">
        <v>0.26989535160143602</v>
      </c>
      <c r="E10" s="17">
        <v>0.26222605789694242</v>
      </c>
      <c r="F10" s="17">
        <v>0.25270961149099069</v>
      </c>
      <c r="G10" s="17">
        <v>0.1816356487928952</v>
      </c>
      <c r="H10" s="17">
        <v>0.13491865063947231</v>
      </c>
      <c r="I10" s="17">
        <v>0.11244232195005729</v>
      </c>
      <c r="K10" s="17">
        <v>0.1959835818598244</v>
      </c>
      <c r="L10" s="17">
        <v>0.20154387781389951</v>
      </c>
      <c r="N10" s="17">
        <v>0.1140414097007362</v>
      </c>
      <c r="O10" s="17">
        <v>0.25982663991934468</v>
      </c>
      <c r="P10" s="17">
        <v>0.18580700331102371</v>
      </c>
      <c r="Q10" s="17">
        <v>0.1598384728495135</v>
      </c>
      <c r="R10" s="17">
        <v>0.21502110132385191</v>
      </c>
      <c r="S10" s="17">
        <v>0.18631926908448179</v>
      </c>
      <c r="T10" s="17">
        <v>0.15116770989968339</v>
      </c>
      <c r="U10" s="17">
        <v>0.17594555601193629</v>
      </c>
      <c r="V10" s="17">
        <v>0.28426210306883087</v>
      </c>
      <c r="W10" s="17">
        <v>0.19119403872530061</v>
      </c>
      <c r="X10" s="17">
        <v>0.23212507501163049</v>
      </c>
      <c r="Y10" s="17">
        <v>0.18501469599400361</v>
      </c>
      <c r="AA10" s="17">
        <v>0.16768007402155569</v>
      </c>
      <c r="AB10" s="17">
        <v>0.23848070333405111</v>
      </c>
      <c r="AC10" s="17">
        <v>0.1837623637252557</v>
      </c>
      <c r="AD10" s="17">
        <v>0.23196519608665259</v>
      </c>
      <c r="AE10" s="17">
        <v>0.19840355205295809</v>
      </c>
      <c r="AF10" s="17">
        <v>8.4825661445536868E-2</v>
      </c>
      <c r="AG10" s="17">
        <v>0.15605258818771309</v>
      </c>
      <c r="AH10" s="17">
        <v>0.19804004518259019</v>
      </c>
      <c r="AI10" s="17">
        <v>0.2005420178045883</v>
      </c>
    </row>
    <row r="11" spans="2:37" ht="19" customHeight="1" x14ac:dyDescent="0.2">
      <c r="B11" s="20" t="s">
        <v>114</v>
      </c>
      <c r="C11" s="17">
        <v>0.44140036224143142</v>
      </c>
      <c r="D11" s="17">
        <v>0.29395468761913718</v>
      </c>
      <c r="E11" s="17">
        <v>0.29938070345315781</v>
      </c>
      <c r="F11" s="17">
        <v>0.32573797414990752</v>
      </c>
      <c r="G11" s="17">
        <v>0.48129289125838293</v>
      </c>
      <c r="H11" s="17">
        <v>0.57632493582699262</v>
      </c>
      <c r="I11" s="17">
        <v>0.62520773690129872</v>
      </c>
      <c r="K11" s="17">
        <v>0.43491125573818229</v>
      </c>
      <c r="L11" s="17">
        <v>0.4478332291626626</v>
      </c>
      <c r="N11" s="17">
        <v>0.48975277735161488</v>
      </c>
      <c r="O11" s="17">
        <v>0.36198655349569192</v>
      </c>
      <c r="P11" s="17">
        <v>0.44212457817557782</v>
      </c>
      <c r="Q11" s="17">
        <v>0.41389827785895572</v>
      </c>
      <c r="R11" s="17">
        <v>0.42372241465335742</v>
      </c>
      <c r="S11" s="17">
        <v>0.5216508955032495</v>
      </c>
      <c r="T11" s="17">
        <v>0.44912637859675092</v>
      </c>
      <c r="U11" s="17">
        <v>0.43503141657757888</v>
      </c>
      <c r="V11" s="17">
        <v>0.34058285381453268</v>
      </c>
      <c r="W11" s="17">
        <v>0.47801984338903691</v>
      </c>
      <c r="X11" s="17">
        <v>0.45519711881470409</v>
      </c>
      <c r="Y11" s="17">
        <v>0.47395031370155227</v>
      </c>
      <c r="AA11" s="17">
        <v>0.51703985356408266</v>
      </c>
      <c r="AB11" s="17">
        <v>0.39367209484874632</v>
      </c>
      <c r="AC11" s="17">
        <v>0.48945080628711962</v>
      </c>
      <c r="AD11" s="17">
        <v>0.36027298346421438</v>
      </c>
      <c r="AE11" s="17">
        <v>0.43523175307545359</v>
      </c>
      <c r="AF11" s="17">
        <v>0.58058095610278837</v>
      </c>
      <c r="AG11" s="17">
        <v>0.428573642641563</v>
      </c>
      <c r="AH11" s="17">
        <v>0.49410619532865913</v>
      </c>
      <c r="AI11" s="17">
        <v>0.42506597897779802</v>
      </c>
    </row>
    <row r="12" spans="2:37" ht="19" customHeight="1" x14ac:dyDescent="0.2">
      <c r="B12" s="20" t="s">
        <v>115</v>
      </c>
      <c r="C12" s="17">
        <v>7.182487333202317E-2</v>
      </c>
      <c r="D12" s="17">
        <v>7.3978107255568734E-2</v>
      </c>
      <c r="E12" s="17">
        <v>6.2073757116283913E-2</v>
      </c>
      <c r="F12" s="17">
        <v>8.2151102770999143E-2</v>
      </c>
      <c r="G12" s="17">
        <v>7.6996184510211715E-2</v>
      </c>
      <c r="H12" s="17">
        <v>6.2602689335476427E-2</v>
      </c>
      <c r="I12" s="17">
        <v>7.1885417988006059E-2</v>
      </c>
      <c r="K12" s="17">
        <v>7.7907485693921558E-2</v>
      </c>
      <c r="L12" s="17">
        <v>6.5470596691440702E-2</v>
      </c>
      <c r="N12" s="17">
        <v>6.6026680894838832E-2</v>
      </c>
      <c r="O12" s="17">
        <v>6.0164806025151521E-2</v>
      </c>
      <c r="P12" s="17">
        <v>6.1211299106064647E-2</v>
      </c>
      <c r="Q12" s="17">
        <v>3.6109534256054912E-2</v>
      </c>
      <c r="R12" s="17">
        <v>8.2564651838364089E-2</v>
      </c>
      <c r="S12" s="17">
        <v>3.7805368117926723E-2</v>
      </c>
      <c r="T12" s="17">
        <v>0.12596919900819789</v>
      </c>
      <c r="U12" s="17">
        <v>6.6309295233516224E-2</v>
      </c>
      <c r="V12" s="17">
        <v>8.2650701434953108E-2</v>
      </c>
      <c r="W12" s="17">
        <v>5.3684247053238709E-2</v>
      </c>
      <c r="X12" s="17">
        <v>8.1616374511624845E-2</v>
      </c>
      <c r="Y12" s="17">
        <v>8.4397142513123621E-2</v>
      </c>
      <c r="AA12" s="17">
        <v>4.2429595372005052E-2</v>
      </c>
      <c r="AB12" s="17">
        <v>5.4803782263261623E-2</v>
      </c>
      <c r="AC12" s="17">
        <v>6.9356888189501642E-2</v>
      </c>
      <c r="AD12" s="17">
        <v>0.1070647606327436</v>
      </c>
      <c r="AE12" s="17">
        <v>8.533520250393388E-2</v>
      </c>
      <c r="AF12" s="17">
        <v>4.9277870871418147E-2</v>
      </c>
      <c r="AG12" s="17">
        <v>7.9019492445233111E-2</v>
      </c>
      <c r="AH12" s="17">
        <v>6.0427226904937202E-2</v>
      </c>
      <c r="AI12" s="17">
        <v>9.1246899213471983E-2</v>
      </c>
    </row>
    <row r="13" spans="2:37" ht="19" customHeight="1" x14ac:dyDescent="0.2">
      <c r="B13" s="20" t="s">
        <v>116</v>
      </c>
      <c r="C13" s="17">
        <v>5.5535443558932342E-2</v>
      </c>
      <c r="D13" s="17">
        <v>3.4137068041830608E-2</v>
      </c>
      <c r="E13" s="17">
        <v>2.9523757741533391E-2</v>
      </c>
      <c r="F13" s="17">
        <v>3.5404601612624882E-2</v>
      </c>
      <c r="G13" s="17">
        <v>7.8139970997205724E-2</v>
      </c>
      <c r="H13" s="17">
        <v>7.8620671772515152E-2</v>
      </c>
      <c r="I13" s="17">
        <v>7.3266464746295168E-2</v>
      </c>
      <c r="K13" s="17">
        <v>6.988262052836676E-2</v>
      </c>
      <c r="L13" s="17">
        <v>4.0945179533923882E-2</v>
      </c>
      <c r="N13" s="17">
        <v>6.5747892194326585E-2</v>
      </c>
      <c r="O13" s="17">
        <v>9.2705672185243782E-2</v>
      </c>
      <c r="P13" s="17">
        <v>9.6862184969304724E-2</v>
      </c>
      <c r="Q13" s="17">
        <v>6.0073046495253211E-2</v>
      </c>
      <c r="R13" s="17">
        <v>6.2447605299463187E-2</v>
      </c>
      <c r="S13" s="17">
        <v>5.4941553163521131E-2</v>
      </c>
      <c r="T13" s="17">
        <v>6.965659221819219E-2</v>
      </c>
      <c r="U13" s="17">
        <v>4.3329706522977657E-2</v>
      </c>
      <c r="V13" s="17">
        <v>2.9086174946176841E-2</v>
      </c>
      <c r="W13" s="17">
        <v>4.5100792975912768E-2</v>
      </c>
      <c r="X13" s="17">
        <v>6.0180308308267851E-2</v>
      </c>
      <c r="Y13" s="17">
        <v>5.3591425622733828E-2</v>
      </c>
      <c r="AA13" s="17">
        <v>3.9102639750616071E-2</v>
      </c>
      <c r="AB13" s="17">
        <v>5.3216520925043781E-2</v>
      </c>
      <c r="AC13" s="17">
        <v>2.6325142337410939E-2</v>
      </c>
      <c r="AD13" s="17">
        <v>3.8518405829390492E-2</v>
      </c>
      <c r="AE13" s="17">
        <v>6.4826089682971086E-2</v>
      </c>
      <c r="AF13" s="17">
        <v>4.8613700872942402E-2</v>
      </c>
      <c r="AG13" s="17">
        <v>0.1082686173604753</v>
      </c>
      <c r="AH13" s="17">
        <v>6.2592891031515219E-2</v>
      </c>
      <c r="AI13" s="17">
        <v>6.6502587465728999E-2</v>
      </c>
    </row>
    <row r="14" spans="2:37" ht="19" customHeight="1" x14ac:dyDescent="0.2">
      <c r="B14" s="20" t="s">
        <v>75</v>
      </c>
      <c r="C14" s="17">
        <v>2.4622274931452311E-2</v>
      </c>
      <c r="D14" s="17">
        <v>1.633074847336002E-2</v>
      </c>
      <c r="E14" s="17">
        <v>1.1870043599569851E-2</v>
      </c>
      <c r="F14" s="17">
        <v>2.4077328649653239E-2</v>
      </c>
      <c r="G14" s="17">
        <v>1.4284331634599891E-2</v>
      </c>
      <c r="H14" s="17">
        <v>3.1858969759765328E-2</v>
      </c>
      <c r="I14" s="17">
        <v>4.4469397279859407E-2</v>
      </c>
      <c r="K14" s="17">
        <v>2.3238455514851479E-2</v>
      </c>
      <c r="L14" s="17">
        <v>2.6119975917366169E-2</v>
      </c>
      <c r="N14" s="17">
        <v>4.2991427868327242E-2</v>
      </c>
      <c r="O14" s="17">
        <v>5.0297222272395692E-2</v>
      </c>
      <c r="P14" s="17">
        <v>0</v>
      </c>
      <c r="Q14" s="17">
        <v>3.6706448733653793E-2</v>
      </c>
      <c r="R14" s="17">
        <v>2.2146927471391482E-2</v>
      </c>
      <c r="S14" s="17">
        <v>1.7548082833752469E-2</v>
      </c>
      <c r="T14" s="17">
        <v>1.3637351071942951E-2</v>
      </c>
      <c r="U14" s="17">
        <v>3.9640382819469917E-2</v>
      </c>
      <c r="V14" s="17">
        <v>1.482904546908447E-2</v>
      </c>
      <c r="W14" s="17">
        <v>1.8553479743276081E-2</v>
      </c>
      <c r="X14" s="17">
        <v>2.0261480031671161E-2</v>
      </c>
      <c r="Y14" s="17">
        <v>3.6670310098680527E-2</v>
      </c>
      <c r="AA14" s="17">
        <v>1.192725624687415E-2</v>
      </c>
      <c r="AB14" s="17">
        <v>2.0764004160793739E-2</v>
      </c>
      <c r="AC14" s="17">
        <v>2.1393195581410951E-2</v>
      </c>
      <c r="AD14" s="17">
        <v>7.567808044495492E-3</v>
      </c>
      <c r="AE14" s="17">
        <v>3.2785462499138482E-2</v>
      </c>
      <c r="AF14" s="17">
        <v>1.5991736106966511E-2</v>
      </c>
      <c r="AG14" s="17">
        <v>4.8489039708756891E-2</v>
      </c>
      <c r="AH14" s="17">
        <v>5.6308785255911188E-2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118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112</v>
      </c>
      <c r="C9" s="17">
        <v>0.12756891431422909</v>
      </c>
      <c r="D9" s="17">
        <v>0.2111769006402531</v>
      </c>
      <c r="E9" s="17">
        <v>0.18449341318985521</v>
      </c>
      <c r="F9" s="17">
        <v>0.17051257454266211</v>
      </c>
      <c r="G9" s="17">
        <v>8.312135770410628E-2</v>
      </c>
      <c r="H9" s="17">
        <v>8.0904803458854063E-2</v>
      </c>
      <c r="I9" s="17">
        <v>5.8651606279379778E-2</v>
      </c>
      <c r="K9" s="17">
        <v>0.1258546730946864</v>
      </c>
      <c r="L9" s="17">
        <v>0.12916355183716871</v>
      </c>
      <c r="N9" s="17">
        <v>0.14456957564794451</v>
      </c>
      <c r="O9" s="17">
        <v>0.1086368629224829</v>
      </c>
      <c r="P9" s="17">
        <v>9.769198340587136E-2</v>
      </c>
      <c r="Q9" s="17">
        <v>7.5837874484736251E-2</v>
      </c>
      <c r="R9" s="17">
        <v>0.10282763805267101</v>
      </c>
      <c r="S9" s="17">
        <v>9.9867935037114205E-2</v>
      </c>
      <c r="T9" s="17">
        <v>0.1324540149778633</v>
      </c>
      <c r="U9" s="17">
        <v>0.14781934257864521</v>
      </c>
      <c r="V9" s="17">
        <v>0.1755814706910438</v>
      </c>
      <c r="W9" s="17">
        <v>0.14943073013514471</v>
      </c>
      <c r="X9" s="17">
        <v>0.1073455491196398</v>
      </c>
      <c r="Y9" s="17">
        <v>9.8789632849663467E-2</v>
      </c>
      <c r="AA9" s="17">
        <v>0.1127901623247851</v>
      </c>
      <c r="AB9" s="17">
        <v>0.17657096937265301</v>
      </c>
      <c r="AC9" s="17">
        <v>0.1208598097571229</v>
      </c>
      <c r="AD9" s="17">
        <v>0.15966422434798441</v>
      </c>
      <c r="AE9" s="17">
        <v>0.1167797245249025</v>
      </c>
      <c r="AF9" s="17">
        <v>0.15192321676652981</v>
      </c>
      <c r="AG9" s="17">
        <v>6.8735344608662027E-2</v>
      </c>
      <c r="AH9" s="17">
        <v>7.5152039815447991E-2</v>
      </c>
      <c r="AI9" s="17">
        <v>0.1146240882768388</v>
      </c>
    </row>
    <row r="10" spans="2:37" ht="19" customHeight="1" x14ac:dyDescent="0.2">
      <c r="B10" s="20" t="s">
        <v>113</v>
      </c>
      <c r="C10" s="17">
        <v>0.22187463998098911</v>
      </c>
      <c r="D10" s="17">
        <v>0.28106308148088088</v>
      </c>
      <c r="E10" s="17">
        <v>0.26083543432491629</v>
      </c>
      <c r="F10" s="17">
        <v>0.2435849023934045</v>
      </c>
      <c r="G10" s="17">
        <v>0.22059064033585729</v>
      </c>
      <c r="H10" s="17">
        <v>0.17140910654234839</v>
      </c>
      <c r="I10" s="17">
        <v>0.16828758457507209</v>
      </c>
      <c r="K10" s="17">
        <v>0.21903354167409669</v>
      </c>
      <c r="L10" s="17">
        <v>0.22430325137727539</v>
      </c>
      <c r="N10" s="17">
        <v>0.21081461767561721</v>
      </c>
      <c r="O10" s="17">
        <v>0.2485673115591025</v>
      </c>
      <c r="P10" s="17">
        <v>0.28376131821291872</v>
      </c>
      <c r="Q10" s="17">
        <v>0.35452112945030612</v>
      </c>
      <c r="R10" s="17">
        <v>0.27136133922120542</v>
      </c>
      <c r="S10" s="17">
        <v>0.17150540592067171</v>
      </c>
      <c r="T10" s="17">
        <v>0.1912657187606463</v>
      </c>
      <c r="U10" s="17">
        <v>0.2108755701167892</v>
      </c>
      <c r="V10" s="17">
        <v>0.21159055434466351</v>
      </c>
      <c r="W10" s="17">
        <v>0.21747508385591499</v>
      </c>
      <c r="X10" s="17">
        <v>0.22007818346986441</v>
      </c>
      <c r="Y10" s="17">
        <v>0.1738806759095366</v>
      </c>
      <c r="AA10" s="17">
        <v>0.19851100187219481</v>
      </c>
      <c r="AB10" s="17">
        <v>0.25631962763319599</v>
      </c>
      <c r="AC10" s="17">
        <v>0.21647324414027669</v>
      </c>
      <c r="AD10" s="17">
        <v>0.2296934802351531</v>
      </c>
      <c r="AE10" s="17">
        <v>0.24386654388477519</v>
      </c>
      <c r="AF10" s="17">
        <v>0.18854637190106011</v>
      </c>
      <c r="AG10" s="17">
        <v>0.1471429407406008</v>
      </c>
      <c r="AH10" s="17">
        <v>0.17773350871267629</v>
      </c>
      <c r="AI10" s="17">
        <v>0.23563158940885881</v>
      </c>
    </row>
    <row r="11" spans="2:37" ht="19" customHeight="1" x14ac:dyDescent="0.2">
      <c r="B11" s="20" t="s">
        <v>114</v>
      </c>
      <c r="C11" s="17">
        <v>0.4940815661529856</v>
      </c>
      <c r="D11" s="17">
        <v>0.32344084790431571</v>
      </c>
      <c r="E11" s="17">
        <v>0.42591813046918031</v>
      </c>
      <c r="F11" s="17">
        <v>0.39882453760293002</v>
      </c>
      <c r="G11" s="17">
        <v>0.54381487688539121</v>
      </c>
      <c r="H11" s="17">
        <v>0.59872948662034875</v>
      </c>
      <c r="I11" s="17">
        <v>0.62907338490417408</v>
      </c>
      <c r="K11" s="17">
        <v>0.49821697136809501</v>
      </c>
      <c r="L11" s="17">
        <v>0.49044167247463988</v>
      </c>
      <c r="N11" s="17">
        <v>0.45077946259525531</v>
      </c>
      <c r="O11" s="17">
        <v>0.41138919555971132</v>
      </c>
      <c r="P11" s="17">
        <v>0.44888585344413978</v>
      </c>
      <c r="Q11" s="17">
        <v>0.4606884463137968</v>
      </c>
      <c r="R11" s="17">
        <v>0.47515429367164169</v>
      </c>
      <c r="S11" s="17">
        <v>0.58466448013172145</v>
      </c>
      <c r="T11" s="17">
        <v>0.50297994378531796</v>
      </c>
      <c r="U11" s="17">
        <v>0.46155404859628069</v>
      </c>
      <c r="V11" s="17">
        <v>0.45982177473204178</v>
      </c>
      <c r="W11" s="17">
        <v>0.51488483918012606</v>
      </c>
      <c r="X11" s="17">
        <v>0.51738753263047521</v>
      </c>
      <c r="Y11" s="17">
        <v>0.57555456990392195</v>
      </c>
      <c r="AA11" s="17">
        <v>0.55542849698929153</v>
      </c>
      <c r="AB11" s="17">
        <v>0.44846045063329543</v>
      </c>
      <c r="AC11" s="17">
        <v>0.53085063673247757</v>
      </c>
      <c r="AD11" s="17">
        <v>0.41960439957320639</v>
      </c>
      <c r="AE11" s="17">
        <v>0.51466617983903307</v>
      </c>
      <c r="AF11" s="17">
        <v>0.45773660590427723</v>
      </c>
      <c r="AG11" s="17">
        <v>0.49257181584170701</v>
      </c>
      <c r="AH11" s="17">
        <v>0.54681718224213471</v>
      </c>
      <c r="AI11" s="17">
        <v>0.47851710221676858</v>
      </c>
    </row>
    <row r="12" spans="2:37" ht="19" customHeight="1" x14ac:dyDescent="0.2">
      <c r="B12" s="20" t="s">
        <v>115</v>
      </c>
      <c r="C12" s="17">
        <v>9.2418503796846241E-2</v>
      </c>
      <c r="D12" s="17">
        <v>0.12576846500496389</v>
      </c>
      <c r="E12" s="17">
        <v>9.5726863039954133E-2</v>
      </c>
      <c r="F12" s="17">
        <v>0.1116594899047413</v>
      </c>
      <c r="G12" s="17">
        <v>8.6319443642261018E-2</v>
      </c>
      <c r="H12" s="17">
        <v>6.7312288585413813E-2</v>
      </c>
      <c r="I12" s="17">
        <v>7.3807113489972015E-2</v>
      </c>
      <c r="K12" s="17">
        <v>9.0006237224434113E-2</v>
      </c>
      <c r="L12" s="17">
        <v>9.5321306793832092E-2</v>
      </c>
      <c r="N12" s="17">
        <v>0.110421677322578</v>
      </c>
      <c r="O12" s="17">
        <v>0.13757864829318189</v>
      </c>
      <c r="P12" s="17">
        <v>6.7742782178279018E-2</v>
      </c>
      <c r="Q12" s="17">
        <v>4.6839478977551308E-2</v>
      </c>
      <c r="R12" s="17">
        <v>8.5032561365092185E-2</v>
      </c>
      <c r="S12" s="17">
        <v>0.10217431255300299</v>
      </c>
      <c r="T12" s="17">
        <v>0.11703140896937191</v>
      </c>
      <c r="U12" s="17">
        <v>0.1050445442790932</v>
      </c>
      <c r="V12" s="17">
        <v>0.1043723529628883</v>
      </c>
      <c r="W12" s="17">
        <v>6.1582198170545693E-2</v>
      </c>
      <c r="X12" s="17">
        <v>8.8644219717080489E-2</v>
      </c>
      <c r="Y12" s="17">
        <v>9.1297369401750816E-2</v>
      </c>
      <c r="AA12" s="17">
        <v>6.7734127471921757E-2</v>
      </c>
      <c r="AB12" s="17">
        <v>8.115692137038899E-2</v>
      </c>
      <c r="AC12" s="17">
        <v>7.7892051715465996E-2</v>
      </c>
      <c r="AD12" s="17">
        <v>0.1267143916355272</v>
      </c>
      <c r="AE12" s="17">
        <v>6.0904276941056677E-2</v>
      </c>
      <c r="AF12" s="17">
        <v>0.13692006429500561</v>
      </c>
      <c r="AG12" s="17">
        <v>0.1795874478356789</v>
      </c>
      <c r="AH12" s="17">
        <v>0.10580372024645079</v>
      </c>
      <c r="AI12" s="17">
        <v>0.1120442336738646</v>
      </c>
    </row>
    <row r="13" spans="2:37" ht="19" customHeight="1" x14ac:dyDescent="0.2">
      <c r="B13" s="20" t="s">
        <v>116</v>
      </c>
      <c r="C13" s="17">
        <v>4.5057202605570189E-2</v>
      </c>
      <c r="D13" s="17">
        <v>4.1704058628597072E-2</v>
      </c>
      <c r="E13" s="17">
        <v>2.0978358878841349E-2</v>
      </c>
      <c r="F13" s="17">
        <v>5.4250792910383178E-2</v>
      </c>
      <c r="G13" s="17">
        <v>4.2598547423671522E-2</v>
      </c>
      <c r="H13" s="17">
        <v>5.6445357160601818E-2</v>
      </c>
      <c r="I13" s="17">
        <v>5.3732323631726413E-2</v>
      </c>
      <c r="K13" s="17">
        <v>5.4506304367317578E-2</v>
      </c>
      <c r="L13" s="17">
        <v>3.5192114591371212E-2</v>
      </c>
      <c r="N13" s="17">
        <v>4.7950754573848772E-2</v>
      </c>
      <c r="O13" s="17">
        <v>6.2087357320564501E-2</v>
      </c>
      <c r="P13" s="17">
        <v>6.1527598848114123E-2</v>
      </c>
      <c r="Q13" s="17">
        <v>1.248968960298689E-2</v>
      </c>
      <c r="R13" s="17">
        <v>5.6486096863804618E-2</v>
      </c>
      <c r="S13" s="17">
        <v>2.9929736891637391E-2</v>
      </c>
      <c r="T13" s="17">
        <v>5.6268913506800557E-2</v>
      </c>
      <c r="U13" s="17">
        <v>4.6145942645680123E-2</v>
      </c>
      <c r="V13" s="17">
        <v>3.7087969906187727E-2</v>
      </c>
      <c r="W13" s="17">
        <v>4.15988281233668E-2</v>
      </c>
      <c r="X13" s="17">
        <v>4.5005971422175682E-2</v>
      </c>
      <c r="Y13" s="17">
        <v>4.8890420685004182E-2</v>
      </c>
      <c r="AA13" s="17">
        <v>4.9764466119315592E-2</v>
      </c>
      <c r="AB13" s="17">
        <v>2.155855362025531E-2</v>
      </c>
      <c r="AC13" s="17">
        <v>4.6131716890665399E-2</v>
      </c>
      <c r="AD13" s="17">
        <v>5.6534576487364832E-2</v>
      </c>
      <c r="AE13" s="17">
        <v>4.6461697705271802E-2</v>
      </c>
      <c r="AF13" s="17">
        <v>4.8882005026160968E-2</v>
      </c>
      <c r="AG13" s="17">
        <v>6.424491143356649E-2</v>
      </c>
      <c r="AH13" s="17">
        <v>4.4023498542353129E-2</v>
      </c>
      <c r="AI13" s="17">
        <v>5.9182986423669107E-2</v>
      </c>
    </row>
    <row r="14" spans="2:37" ht="19" customHeight="1" x14ac:dyDescent="0.2">
      <c r="B14" s="20" t="s">
        <v>75</v>
      </c>
      <c r="C14" s="17">
        <v>1.8999173149379701E-2</v>
      </c>
      <c r="D14" s="17">
        <v>1.6846646340989441E-2</v>
      </c>
      <c r="E14" s="17">
        <v>1.2047800097252689E-2</v>
      </c>
      <c r="F14" s="17">
        <v>2.1167702645878909E-2</v>
      </c>
      <c r="G14" s="17">
        <v>2.3555134008712689E-2</v>
      </c>
      <c r="H14" s="17">
        <v>2.519895763243326E-2</v>
      </c>
      <c r="I14" s="17">
        <v>1.6447987119675791E-2</v>
      </c>
      <c r="K14" s="17">
        <v>1.2382272271370341E-2</v>
      </c>
      <c r="L14" s="17">
        <v>2.557810292571281E-2</v>
      </c>
      <c r="N14" s="17">
        <v>3.5463912184756037E-2</v>
      </c>
      <c r="O14" s="17">
        <v>3.1740624344957037E-2</v>
      </c>
      <c r="P14" s="17">
        <v>4.0390463910677188E-2</v>
      </c>
      <c r="Q14" s="17">
        <v>4.962338117062292E-2</v>
      </c>
      <c r="R14" s="17">
        <v>9.1380708255849596E-3</v>
      </c>
      <c r="S14" s="17">
        <v>1.185812946585206E-2</v>
      </c>
      <c r="T14" s="17">
        <v>0</v>
      </c>
      <c r="U14" s="17">
        <v>2.8560551783511561E-2</v>
      </c>
      <c r="V14" s="17">
        <v>1.154587736317474E-2</v>
      </c>
      <c r="W14" s="17">
        <v>1.502832053490169E-2</v>
      </c>
      <c r="X14" s="17">
        <v>2.153854364076432E-2</v>
      </c>
      <c r="Y14" s="17">
        <v>1.1587331250123029E-2</v>
      </c>
      <c r="AA14" s="17">
        <v>1.577174522249114E-2</v>
      </c>
      <c r="AB14" s="17">
        <v>1.5933477370211321E-2</v>
      </c>
      <c r="AC14" s="17">
        <v>7.7925407639915191E-3</v>
      </c>
      <c r="AD14" s="17">
        <v>7.7889277207641491E-3</v>
      </c>
      <c r="AE14" s="17">
        <v>1.7321577104960819E-2</v>
      </c>
      <c r="AF14" s="17">
        <v>1.5991736106966511E-2</v>
      </c>
      <c r="AG14" s="17">
        <v>4.7717539539784908E-2</v>
      </c>
      <c r="AH14" s="17">
        <v>5.0470050440937129E-2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119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112</v>
      </c>
      <c r="C9" s="17">
        <v>0.20774724391748969</v>
      </c>
      <c r="D9" s="17">
        <v>0.31797955309828141</v>
      </c>
      <c r="E9" s="17">
        <v>0.2558115867972785</v>
      </c>
      <c r="F9" s="17">
        <v>0.25027795733597841</v>
      </c>
      <c r="G9" s="17">
        <v>0.22396605694320271</v>
      </c>
      <c r="H9" s="17">
        <v>0.130717357219685</v>
      </c>
      <c r="I9" s="17">
        <v>9.961552232609043E-2</v>
      </c>
      <c r="K9" s="17">
        <v>0.21746349139257851</v>
      </c>
      <c r="L9" s="17">
        <v>0.19864364733682349</v>
      </c>
      <c r="N9" s="17">
        <v>0.18731315241483959</v>
      </c>
      <c r="O9" s="17">
        <v>0.25152845786324018</v>
      </c>
      <c r="P9" s="17">
        <v>0.201373938674062</v>
      </c>
      <c r="Q9" s="17">
        <v>0.25162832445549921</v>
      </c>
      <c r="R9" s="17">
        <v>0.21448633889898841</v>
      </c>
      <c r="S9" s="17">
        <v>0.2097046180786814</v>
      </c>
      <c r="T9" s="17">
        <v>0.2403085560966941</v>
      </c>
      <c r="U9" s="17">
        <v>0.23406383313395451</v>
      </c>
      <c r="V9" s="17">
        <v>0.21471193910088399</v>
      </c>
      <c r="W9" s="17">
        <v>0.21307715301211319</v>
      </c>
      <c r="X9" s="17">
        <v>0.19351485928983519</v>
      </c>
      <c r="Y9" s="17">
        <v>0.13030369929417651</v>
      </c>
      <c r="AA9" s="17">
        <v>0.2154916037467276</v>
      </c>
      <c r="AB9" s="17">
        <v>0.25428067904278639</v>
      </c>
      <c r="AC9" s="17">
        <v>0.1783875514468406</v>
      </c>
      <c r="AD9" s="17">
        <v>0.2139166531525804</v>
      </c>
      <c r="AE9" s="17">
        <v>0.20959696914735301</v>
      </c>
      <c r="AF9" s="17">
        <v>0.1709460313714577</v>
      </c>
      <c r="AG9" s="17">
        <v>0.1688570384468534</v>
      </c>
      <c r="AH9" s="17">
        <v>0.12753737459606199</v>
      </c>
      <c r="AI9" s="17">
        <v>0.23993639298475181</v>
      </c>
    </row>
    <row r="10" spans="2:37" ht="19" customHeight="1" x14ac:dyDescent="0.2">
      <c r="B10" s="20" t="s">
        <v>113</v>
      </c>
      <c r="C10" s="17">
        <v>0.20874826291343479</v>
      </c>
      <c r="D10" s="17">
        <v>0.25621032020507728</v>
      </c>
      <c r="E10" s="17">
        <v>0.23065371467216669</v>
      </c>
      <c r="F10" s="17">
        <v>0.28592104802228158</v>
      </c>
      <c r="G10" s="17">
        <v>0.1682948258007024</v>
      </c>
      <c r="H10" s="17">
        <v>0.20458247811877731</v>
      </c>
      <c r="I10" s="17">
        <v>0.13275064043689941</v>
      </c>
      <c r="K10" s="17">
        <v>0.20058329601738339</v>
      </c>
      <c r="L10" s="17">
        <v>0.21713591865814971</v>
      </c>
      <c r="N10" s="17">
        <v>0.17040794381452889</v>
      </c>
      <c r="O10" s="17">
        <v>0.21620672422014181</v>
      </c>
      <c r="P10" s="17">
        <v>0.1825860675411568</v>
      </c>
      <c r="Q10" s="17">
        <v>0.2431758705326959</v>
      </c>
      <c r="R10" s="17">
        <v>0.23405920802914371</v>
      </c>
      <c r="S10" s="17">
        <v>0.20360257530755849</v>
      </c>
      <c r="T10" s="17">
        <v>0.1669615081194977</v>
      </c>
      <c r="U10" s="17">
        <v>0.24078710364960509</v>
      </c>
      <c r="V10" s="17">
        <v>0.25418661901132589</v>
      </c>
      <c r="W10" s="17">
        <v>0.1669325513447957</v>
      </c>
      <c r="X10" s="17">
        <v>0.20090591126504301</v>
      </c>
      <c r="Y10" s="17">
        <v>0.21425627499940081</v>
      </c>
      <c r="AA10" s="17">
        <v>0.21137306031894801</v>
      </c>
      <c r="AB10" s="17">
        <v>0.23497181769022951</v>
      </c>
      <c r="AC10" s="17">
        <v>0.14197053260216119</v>
      </c>
      <c r="AD10" s="17">
        <v>0.25903049955349788</v>
      </c>
      <c r="AE10" s="17">
        <v>0.20689127064002291</v>
      </c>
      <c r="AF10" s="17">
        <v>0.20555097698756761</v>
      </c>
      <c r="AG10" s="17">
        <v>0.15361535700499371</v>
      </c>
      <c r="AH10" s="17">
        <v>0.20200489180918019</v>
      </c>
      <c r="AI10" s="17">
        <v>0.17507510222416109</v>
      </c>
    </row>
    <row r="11" spans="2:37" ht="19" customHeight="1" x14ac:dyDescent="0.2">
      <c r="B11" s="20" t="s">
        <v>114</v>
      </c>
      <c r="C11" s="17">
        <v>0.50872693421537474</v>
      </c>
      <c r="D11" s="17">
        <v>0.34426501402652449</v>
      </c>
      <c r="E11" s="17">
        <v>0.43792793817584852</v>
      </c>
      <c r="F11" s="17">
        <v>0.38704261415093161</v>
      </c>
      <c r="G11" s="17">
        <v>0.53791189646628845</v>
      </c>
      <c r="H11" s="17">
        <v>0.61082848428926739</v>
      </c>
      <c r="I11" s="17">
        <v>0.68161332316151269</v>
      </c>
      <c r="K11" s="17">
        <v>0.50885673705627399</v>
      </c>
      <c r="L11" s="17">
        <v>0.50910792242069869</v>
      </c>
      <c r="N11" s="17">
        <v>0.53845525125904292</v>
      </c>
      <c r="O11" s="17">
        <v>0.42297581137413259</v>
      </c>
      <c r="P11" s="17">
        <v>0.50548164710718313</v>
      </c>
      <c r="Q11" s="17">
        <v>0.4172331518679962</v>
      </c>
      <c r="R11" s="17">
        <v>0.48299935756130108</v>
      </c>
      <c r="S11" s="17">
        <v>0.53264138237492709</v>
      </c>
      <c r="T11" s="17">
        <v>0.51515313258397166</v>
      </c>
      <c r="U11" s="17">
        <v>0.42348115485159687</v>
      </c>
      <c r="V11" s="17">
        <v>0.46449009027344512</v>
      </c>
      <c r="W11" s="17">
        <v>0.55867862890420206</v>
      </c>
      <c r="X11" s="17">
        <v>0.54597663145182862</v>
      </c>
      <c r="Y11" s="17">
        <v>0.60408847193981163</v>
      </c>
      <c r="AA11" s="17">
        <v>0.5319020677014511</v>
      </c>
      <c r="AB11" s="17">
        <v>0.45066079152142252</v>
      </c>
      <c r="AC11" s="17">
        <v>0.60496203485344924</v>
      </c>
      <c r="AD11" s="17">
        <v>0.48693287744490432</v>
      </c>
      <c r="AE11" s="17">
        <v>0.51303568744226924</v>
      </c>
      <c r="AF11" s="17">
        <v>0.48643230678721661</v>
      </c>
      <c r="AG11" s="17">
        <v>0.51515459807561015</v>
      </c>
      <c r="AH11" s="17">
        <v>0.57435334357945089</v>
      </c>
      <c r="AI11" s="17">
        <v>0.46055994042230619</v>
      </c>
    </row>
    <row r="12" spans="2:37" ht="19" customHeight="1" x14ac:dyDescent="0.2">
      <c r="B12" s="20" t="s">
        <v>115</v>
      </c>
      <c r="C12" s="17">
        <v>2.8836597358532889E-2</v>
      </c>
      <c r="D12" s="17">
        <v>4.342245861648493E-2</v>
      </c>
      <c r="E12" s="17">
        <v>4.6437244817067451E-2</v>
      </c>
      <c r="F12" s="17">
        <v>2.3995502655570339E-2</v>
      </c>
      <c r="G12" s="17">
        <v>4.1457355045891382E-2</v>
      </c>
      <c r="H12" s="17">
        <v>3.503926397798542E-3</v>
      </c>
      <c r="I12" s="17">
        <v>1.549183750034666E-2</v>
      </c>
      <c r="K12" s="17">
        <v>2.937517993428794E-2</v>
      </c>
      <c r="L12" s="17">
        <v>2.8480356675342121E-2</v>
      </c>
      <c r="N12" s="17">
        <v>3.7668074348079651E-2</v>
      </c>
      <c r="O12" s="17">
        <v>4.6120984920863632E-2</v>
      </c>
      <c r="P12" s="17">
        <v>1.9583616264327058E-2</v>
      </c>
      <c r="Q12" s="17">
        <v>4.8551165088117597E-2</v>
      </c>
      <c r="R12" s="17">
        <v>1.298133312093361E-2</v>
      </c>
      <c r="S12" s="17">
        <v>1.8097059113508281E-2</v>
      </c>
      <c r="T12" s="17">
        <v>3.5861578289104017E-2</v>
      </c>
      <c r="U12" s="17">
        <v>4.5082939885245463E-2</v>
      </c>
      <c r="V12" s="17">
        <v>2.450782813426099E-2</v>
      </c>
      <c r="W12" s="17">
        <v>3.4562786691615797E-2</v>
      </c>
      <c r="X12" s="17">
        <v>1.8160600403291181E-2</v>
      </c>
      <c r="Y12" s="17">
        <v>2.5796319205109719E-2</v>
      </c>
      <c r="AA12" s="17">
        <v>8.6459356552976083E-3</v>
      </c>
      <c r="AB12" s="17">
        <v>2.324390843183281E-2</v>
      </c>
      <c r="AC12" s="17">
        <v>3.3492854912955623E-2</v>
      </c>
      <c r="AD12" s="17">
        <v>2.840267231382939E-2</v>
      </c>
      <c r="AE12" s="17">
        <v>2.1465288944162799E-2</v>
      </c>
      <c r="AF12" s="17">
        <v>6.9913338031735037E-2</v>
      </c>
      <c r="AG12" s="17">
        <v>7.6735655523380727E-2</v>
      </c>
      <c r="AH12" s="17">
        <v>0</v>
      </c>
      <c r="AI12" s="17">
        <v>8.5970607964132209E-2</v>
      </c>
    </row>
    <row r="13" spans="2:37" ht="19" customHeight="1" x14ac:dyDescent="0.2">
      <c r="B13" s="20" t="s">
        <v>116</v>
      </c>
      <c r="C13" s="17">
        <v>2.1540541349537728E-2</v>
      </c>
      <c r="D13" s="17">
        <v>1.6893280572093869E-2</v>
      </c>
      <c r="E13" s="17">
        <v>2.3092777494566862E-2</v>
      </c>
      <c r="F13" s="17">
        <v>2.5347789036326309E-2</v>
      </c>
      <c r="G13" s="17">
        <v>8.0235194755883931E-3</v>
      </c>
      <c r="H13" s="17">
        <v>2.094988827305103E-2</v>
      </c>
      <c r="I13" s="17">
        <v>3.1674078412469817E-2</v>
      </c>
      <c r="K13" s="17">
        <v>2.3297312635981639E-2</v>
      </c>
      <c r="L13" s="17">
        <v>1.8201521146236872E-2</v>
      </c>
      <c r="N13" s="17">
        <v>1.8166250943909511E-2</v>
      </c>
      <c r="O13" s="17">
        <v>4.6009408561859637E-2</v>
      </c>
      <c r="P13" s="17">
        <v>6.02981426926682E-2</v>
      </c>
      <c r="Q13" s="17">
        <v>2.460085581387084E-2</v>
      </c>
      <c r="R13" s="17">
        <v>2.7324210947155699E-2</v>
      </c>
      <c r="S13" s="17">
        <v>1.7807403335428192E-2</v>
      </c>
      <c r="T13" s="17">
        <v>2.7818775776821628E-2</v>
      </c>
      <c r="U13" s="17">
        <v>2.2472840673101579E-2</v>
      </c>
      <c r="V13" s="17">
        <v>1.6280749113427109E-2</v>
      </c>
      <c r="W13" s="17">
        <v>1.202410546013569E-2</v>
      </c>
      <c r="X13" s="17">
        <v>1.38825126613688E-2</v>
      </c>
      <c r="Y13" s="17">
        <v>1.312716574126423E-2</v>
      </c>
      <c r="AA13" s="17">
        <v>1.7070079038900721E-2</v>
      </c>
      <c r="AB13" s="17">
        <v>1.8295010475874549E-2</v>
      </c>
      <c r="AC13" s="17">
        <v>1.3278574570136139E-2</v>
      </c>
      <c r="AD13" s="17">
        <v>3.9283698144239824E-3</v>
      </c>
      <c r="AE13" s="17">
        <v>2.5059245087166081E-2</v>
      </c>
      <c r="AF13" s="17">
        <v>3.3576003848494983E-2</v>
      </c>
      <c r="AG13" s="17">
        <v>5.0250338775456593E-2</v>
      </c>
      <c r="AH13" s="17">
        <v>3.2099071637585123E-2</v>
      </c>
      <c r="AI13" s="17">
        <v>1.8693298897446781E-2</v>
      </c>
    </row>
    <row r="14" spans="2:37" ht="19" customHeight="1" x14ac:dyDescent="0.2">
      <c r="B14" s="20" t="s">
        <v>75</v>
      </c>
      <c r="C14" s="17">
        <v>2.4400420245630019E-2</v>
      </c>
      <c r="D14" s="17">
        <v>2.122937348153808E-2</v>
      </c>
      <c r="E14" s="17">
        <v>6.0767380430718568E-3</v>
      </c>
      <c r="F14" s="17">
        <v>2.7415088798911729E-2</v>
      </c>
      <c r="G14" s="17">
        <v>2.0346346268326761E-2</v>
      </c>
      <c r="H14" s="17">
        <v>2.9417865701420711E-2</v>
      </c>
      <c r="I14" s="17">
        <v>3.885459816268106E-2</v>
      </c>
      <c r="K14" s="17">
        <v>2.0423982963494531E-2</v>
      </c>
      <c r="L14" s="17">
        <v>2.843063376274918E-2</v>
      </c>
      <c r="N14" s="17">
        <v>4.7989327219599337E-2</v>
      </c>
      <c r="O14" s="17">
        <v>1.715861305976225E-2</v>
      </c>
      <c r="P14" s="17">
        <v>3.0676587720602961E-2</v>
      </c>
      <c r="Q14" s="17">
        <v>1.4810632241820601E-2</v>
      </c>
      <c r="R14" s="17">
        <v>2.81495514424774E-2</v>
      </c>
      <c r="S14" s="17">
        <v>1.8146961789896471E-2</v>
      </c>
      <c r="T14" s="17">
        <v>1.3896449133911019E-2</v>
      </c>
      <c r="U14" s="17">
        <v>3.411212780649623E-2</v>
      </c>
      <c r="V14" s="17">
        <v>2.5822774366656781E-2</v>
      </c>
      <c r="W14" s="17">
        <v>1.47247745871376E-2</v>
      </c>
      <c r="X14" s="17">
        <v>2.7559484928633089E-2</v>
      </c>
      <c r="Y14" s="17">
        <v>1.2428068820237059E-2</v>
      </c>
      <c r="AA14" s="17">
        <v>1.5517253538675059E-2</v>
      </c>
      <c r="AB14" s="17">
        <v>1.854779283785429E-2</v>
      </c>
      <c r="AC14" s="17">
        <v>2.7908451614457298E-2</v>
      </c>
      <c r="AD14" s="17">
        <v>7.7889277207641491E-3</v>
      </c>
      <c r="AE14" s="17">
        <v>2.3951538739025922E-2</v>
      </c>
      <c r="AF14" s="17">
        <v>3.3581342973528439E-2</v>
      </c>
      <c r="AG14" s="17">
        <v>3.5387012173705573E-2</v>
      </c>
      <c r="AH14" s="17">
        <v>6.4005318377721776E-2</v>
      </c>
      <c r="AI14" s="17">
        <v>1.9764657507201841E-2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120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112</v>
      </c>
      <c r="C9" s="17">
        <v>0.19616844358994739</v>
      </c>
      <c r="D9" s="17">
        <v>0.22877022631621599</v>
      </c>
      <c r="E9" s="17">
        <v>0.25782134325918499</v>
      </c>
      <c r="F9" s="17">
        <v>0.27434753519263239</v>
      </c>
      <c r="G9" s="17">
        <v>0.19547064343316031</v>
      </c>
      <c r="H9" s="17">
        <v>0.14179238466689581</v>
      </c>
      <c r="I9" s="17">
        <v>9.8165221415693588E-2</v>
      </c>
      <c r="K9" s="17">
        <v>0.20750861161153461</v>
      </c>
      <c r="L9" s="17">
        <v>0.18624279040213931</v>
      </c>
      <c r="N9" s="17">
        <v>0.17844451155684529</v>
      </c>
      <c r="O9" s="17">
        <v>0.12844409885607061</v>
      </c>
      <c r="P9" s="17">
        <v>0.1762908221836611</v>
      </c>
      <c r="Q9" s="17">
        <v>0.2197510455510478</v>
      </c>
      <c r="R9" s="17">
        <v>0.2344840662995063</v>
      </c>
      <c r="S9" s="17">
        <v>0.18297445465520179</v>
      </c>
      <c r="T9" s="17">
        <v>0.14858998425397471</v>
      </c>
      <c r="U9" s="17">
        <v>0.23501760832726509</v>
      </c>
      <c r="V9" s="17">
        <v>0.23603291507711471</v>
      </c>
      <c r="W9" s="17">
        <v>0.19539051653873721</v>
      </c>
      <c r="X9" s="17">
        <v>0.1756796722666156</v>
      </c>
      <c r="Y9" s="17">
        <v>0.15697919186568221</v>
      </c>
      <c r="AA9" s="17">
        <v>0.2053526302320916</v>
      </c>
      <c r="AB9" s="17">
        <v>0.26605263802156309</v>
      </c>
      <c r="AC9" s="17">
        <v>0.15394881305382191</v>
      </c>
      <c r="AD9" s="17">
        <v>0.19475450204869979</v>
      </c>
      <c r="AE9" s="17">
        <v>0.19969341460534851</v>
      </c>
      <c r="AF9" s="17">
        <v>0.1518362523118986</v>
      </c>
      <c r="AG9" s="17">
        <v>0.12978362921214781</v>
      </c>
      <c r="AH9" s="17">
        <v>0.14925904895992559</v>
      </c>
      <c r="AI9" s="17">
        <v>0.15288502062572409</v>
      </c>
    </row>
    <row r="10" spans="2:37" ht="19" customHeight="1" x14ac:dyDescent="0.2">
      <c r="B10" s="20" t="s">
        <v>113</v>
      </c>
      <c r="C10" s="17">
        <v>0.2072009835167393</v>
      </c>
      <c r="D10" s="17">
        <v>0.26804432981142501</v>
      </c>
      <c r="E10" s="17">
        <v>0.2451560215524024</v>
      </c>
      <c r="F10" s="17">
        <v>0.23632429162551619</v>
      </c>
      <c r="G10" s="17">
        <v>0.203622404074846</v>
      </c>
      <c r="H10" s="17">
        <v>0.15500606999770111</v>
      </c>
      <c r="I10" s="17">
        <v>0.150349530474123</v>
      </c>
      <c r="K10" s="17">
        <v>0.2137142541970557</v>
      </c>
      <c r="L10" s="17">
        <v>0.1986499911651308</v>
      </c>
      <c r="N10" s="17">
        <v>0.17193850490643431</v>
      </c>
      <c r="O10" s="17">
        <v>0.19430065668427021</v>
      </c>
      <c r="P10" s="17">
        <v>0.17452524106958581</v>
      </c>
      <c r="Q10" s="17">
        <v>0.22167177316875741</v>
      </c>
      <c r="R10" s="17">
        <v>0.22414458212153079</v>
      </c>
      <c r="S10" s="17">
        <v>0.14332859820045929</v>
      </c>
      <c r="T10" s="17">
        <v>0.20708889764048141</v>
      </c>
      <c r="U10" s="17">
        <v>0.16391352226575981</v>
      </c>
      <c r="V10" s="17">
        <v>0.28369532015205479</v>
      </c>
      <c r="W10" s="17">
        <v>0.2022089721769674</v>
      </c>
      <c r="X10" s="17">
        <v>0.22619526460122369</v>
      </c>
      <c r="Y10" s="17">
        <v>0.20900104003612721</v>
      </c>
      <c r="AA10" s="17">
        <v>0.21410294655265369</v>
      </c>
      <c r="AB10" s="17">
        <v>0.22960849477425929</v>
      </c>
      <c r="AC10" s="17">
        <v>0.22587131662815629</v>
      </c>
      <c r="AD10" s="17">
        <v>0.2406128812635773</v>
      </c>
      <c r="AE10" s="17">
        <v>0.2004357531791606</v>
      </c>
      <c r="AF10" s="17">
        <v>0.15640910241070891</v>
      </c>
      <c r="AG10" s="17">
        <v>0.13335711292848071</v>
      </c>
      <c r="AH10" s="17">
        <v>0.19787082569215009</v>
      </c>
      <c r="AI10" s="17">
        <v>0.1780090645680755</v>
      </c>
    </row>
    <row r="11" spans="2:37" ht="19" customHeight="1" x14ac:dyDescent="0.2">
      <c r="B11" s="20" t="s">
        <v>114</v>
      </c>
      <c r="C11" s="17">
        <v>0.49493303708323683</v>
      </c>
      <c r="D11" s="17">
        <v>0.34665099616536599</v>
      </c>
      <c r="E11" s="17">
        <v>0.39892966831375459</v>
      </c>
      <c r="F11" s="17">
        <v>0.39070234531099379</v>
      </c>
      <c r="G11" s="17">
        <v>0.50298961244392482</v>
      </c>
      <c r="H11" s="17">
        <v>0.63726694497121361</v>
      </c>
      <c r="I11" s="17">
        <v>0.65370629915278722</v>
      </c>
      <c r="K11" s="17">
        <v>0.48275524790033048</v>
      </c>
      <c r="L11" s="17">
        <v>0.50815886288820111</v>
      </c>
      <c r="N11" s="17">
        <v>0.53964735708587874</v>
      </c>
      <c r="O11" s="17">
        <v>0.53364117705814407</v>
      </c>
      <c r="P11" s="17">
        <v>0.52259995999213416</v>
      </c>
      <c r="Q11" s="17">
        <v>0.42326011532892732</v>
      </c>
      <c r="R11" s="17">
        <v>0.47415676720110289</v>
      </c>
      <c r="S11" s="17">
        <v>0.59660627557889634</v>
      </c>
      <c r="T11" s="17">
        <v>0.52081187760955427</v>
      </c>
      <c r="U11" s="17">
        <v>0.46826814840719538</v>
      </c>
      <c r="V11" s="17">
        <v>0.38679451112489788</v>
      </c>
      <c r="W11" s="17">
        <v>0.49064572036372389</v>
      </c>
      <c r="X11" s="17">
        <v>0.5134686333969285</v>
      </c>
      <c r="Y11" s="17">
        <v>0.55384721635971623</v>
      </c>
      <c r="AA11" s="17">
        <v>0.49038140725337281</v>
      </c>
      <c r="AB11" s="17">
        <v>0.42191479210285232</v>
      </c>
      <c r="AC11" s="17">
        <v>0.5526987773787323</v>
      </c>
      <c r="AD11" s="17">
        <v>0.4828056228133959</v>
      </c>
      <c r="AE11" s="17">
        <v>0.51903243577084712</v>
      </c>
      <c r="AF11" s="17">
        <v>0.61025952988159005</v>
      </c>
      <c r="AG11" s="17">
        <v>0.51045631929863355</v>
      </c>
      <c r="AH11" s="17">
        <v>0.53443294304711475</v>
      </c>
      <c r="AI11" s="17">
        <v>0.45863594936146368</v>
      </c>
    </row>
    <row r="12" spans="2:37" ht="19" customHeight="1" x14ac:dyDescent="0.2">
      <c r="B12" s="20" t="s">
        <v>115</v>
      </c>
      <c r="C12" s="17">
        <v>4.8251460497371453E-2</v>
      </c>
      <c r="D12" s="17">
        <v>9.1540549180135156E-2</v>
      </c>
      <c r="E12" s="17">
        <v>5.1004799389416031E-2</v>
      </c>
      <c r="F12" s="17">
        <v>3.5887405425202711E-2</v>
      </c>
      <c r="G12" s="17">
        <v>4.7963165751135878E-2</v>
      </c>
      <c r="H12" s="17">
        <v>2.412760942487983E-2</v>
      </c>
      <c r="I12" s="17">
        <v>4.3735544274335507E-2</v>
      </c>
      <c r="K12" s="17">
        <v>4.3093901881175803E-2</v>
      </c>
      <c r="L12" s="17">
        <v>5.2680622215433258E-2</v>
      </c>
      <c r="N12" s="17">
        <v>4.298499169235119E-2</v>
      </c>
      <c r="O12" s="17">
        <v>7.9434288596138325E-2</v>
      </c>
      <c r="P12" s="17">
        <v>6.4561954413557235E-2</v>
      </c>
      <c r="Q12" s="17">
        <v>6.2214295978857137E-2</v>
      </c>
      <c r="R12" s="17">
        <v>2.1542952721222159E-2</v>
      </c>
      <c r="S12" s="17">
        <v>2.8633881874354131E-2</v>
      </c>
      <c r="T12" s="17">
        <v>6.8060148438280149E-2</v>
      </c>
      <c r="U12" s="17">
        <v>6.569850589967402E-2</v>
      </c>
      <c r="V12" s="17">
        <v>3.9212434204248893E-2</v>
      </c>
      <c r="W12" s="17">
        <v>5.9774351332068591E-2</v>
      </c>
      <c r="X12" s="17">
        <v>4.1019255183685648E-2</v>
      </c>
      <c r="Y12" s="17">
        <v>4.8963618445434023E-2</v>
      </c>
      <c r="AA12" s="17">
        <v>5.103956906312123E-2</v>
      </c>
      <c r="AB12" s="17">
        <v>4.0505333858450662E-2</v>
      </c>
      <c r="AC12" s="17">
        <v>3.2794357997152433E-2</v>
      </c>
      <c r="AD12" s="17">
        <v>5.4869341536572448E-2</v>
      </c>
      <c r="AE12" s="17">
        <v>3.2246358198104383E-2</v>
      </c>
      <c r="AF12" s="17">
        <v>1.5783257940257651E-2</v>
      </c>
      <c r="AG12" s="17">
        <v>0.10590243618923841</v>
      </c>
      <c r="AH12" s="17">
        <v>1.7225711290243671E-2</v>
      </c>
      <c r="AI12" s="17">
        <v>0.14284141168333031</v>
      </c>
    </row>
    <row r="13" spans="2:37" ht="19" customHeight="1" x14ac:dyDescent="0.2">
      <c r="B13" s="20" t="s">
        <v>116</v>
      </c>
      <c r="C13" s="17">
        <v>2.911360769575216E-2</v>
      </c>
      <c r="D13" s="17">
        <v>3.0722394253134389E-2</v>
      </c>
      <c r="E13" s="17">
        <v>2.686929402030051E-2</v>
      </c>
      <c r="F13" s="17">
        <v>3.8201207196753142E-2</v>
      </c>
      <c r="G13" s="17">
        <v>2.6256257855331849E-2</v>
      </c>
      <c r="H13" s="17">
        <v>2.4214870171597201E-2</v>
      </c>
      <c r="I13" s="17">
        <v>2.8102514387414779E-2</v>
      </c>
      <c r="K13" s="17">
        <v>3.2177431223859868E-2</v>
      </c>
      <c r="L13" s="17">
        <v>2.629102879577408E-2</v>
      </c>
      <c r="N13" s="17">
        <v>3.0419507840486179E-2</v>
      </c>
      <c r="O13" s="17">
        <v>4.7021165745614601E-2</v>
      </c>
      <c r="P13" s="17">
        <v>3.3352005470958589E-2</v>
      </c>
      <c r="Q13" s="17">
        <v>4.8719274277640973E-2</v>
      </c>
      <c r="R13" s="17">
        <v>2.765131821067519E-2</v>
      </c>
      <c r="S13" s="17">
        <v>3.0880500681338269E-2</v>
      </c>
      <c r="T13" s="17">
        <v>2.7244477224015861E-2</v>
      </c>
      <c r="U13" s="17">
        <v>1.188726690380291E-2</v>
      </c>
      <c r="V13" s="17">
        <v>3.0996122622592829E-2</v>
      </c>
      <c r="W13" s="17">
        <v>3.30796551074981E-2</v>
      </c>
      <c r="X13" s="17">
        <v>1.7707022953055641E-2</v>
      </c>
      <c r="Y13" s="17">
        <v>3.120893329304035E-2</v>
      </c>
      <c r="AA13" s="17">
        <v>2.7353261851447552E-2</v>
      </c>
      <c r="AB13" s="17">
        <v>2.1313543233468901E-2</v>
      </c>
      <c r="AC13" s="17">
        <v>2.0160517936005821E-2</v>
      </c>
      <c r="AD13" s="17">
        <v>1.192769311053357E-2</v>
      </c>
      <c r="AE13" s="17">
        <v>3.4437784115956313E-2</v>
      </c>
      <c r="AF13" s="17">
        <v>3.3356375882824238E-2</v>
      </c>
      <c r="AG13" s="17">
        <v>7.0934696813410095E-2</v>
      </c>
      <c r="AH13" s="17">
        <v>1.375761712941889E-2</v>
      </c>
      <c r="AI13" s="17">
        <v>5.7922068824916739E-2</v>
      </c>
    </row>
    <row r="14" spans="2:37" ht="19" customHeight="1" x14ac:dyDescent="0.2">
      <c r="B14" s="20" t="s">
        <v>75</v>
      </c>
      <c r="C14" s="17">
        <v>2.4332467616952781E-2</v>
      </c>
      <c r="D14" s="17">
        <v>3.4271504273723302E-2</v>
      </c>
      <c r="E14" s="17">
        <v>2.021887346494149E-2</v>
      </c>
      <c r="F14" s="17">
        <v>2.4537215248901699E-2</v>
      </c>
      <c r="G14" s="17">
        <v>2.369791644160104E-2</v>
      </c>
      <c r="H14" s="17">
        <v>1.7592120767712351E-2</v>
      </c>
      <c r="I14" s="17">
        <v>2.5940890295645849E-2</v>
      </c>
      <c r="K14" s="17">
        <v>2.0750553186043491E-2</v>
      </c>
      <c r="L14" s="17">
        <v>2.79767045333216E-2</v>
      </c>
      <c r="N14" s="17">
        <v>3.6565126918004107E-2</v>
      </c>
      <c r="O14" s="17">
        <v>1.715861305976225E-2</v>
      </c>
      <c r="P14" s="17">
        <v>2.8670016870103249E-2</v>
      </c>
      <c r="Q14" s="17">
        <v>2.4383495694769719E-2</v>
      </c>
      <c r="R14" s="17">
        <v>1.802031344596252E-2</v>
      </c>
      <c r="S14" s="17">
        <v>1.7576289009749939E-2</v>
      </c>
      <c r="T14" s="17">
        <v>2.820461483369377E-2</v>
      </c>
      <c r="U14" s="17">
        <v>5.5214948196302661E-2</v>
      </c>
      <c r="V14" s="17">
        <v>2.3268696819090551E-2</v>
      </c>
      <c r="W14" s="17">
        <v>1.890078448100483E-2</v>
      </c>
      <c r="X14" s="17">
        <v>2.593015159849078E-2</v>
      </c>
      <c r="Y14" s="17">
        <v>0</v>
      </c>
      <c r="AA14" s="17">
        <v>1.1770185047313151E-2</v>
      </c>
      <c r="AB14" s="17">
        <v>2.0605198009405822E-2</v>
      </c>
      <c r="AC14" s="17">
        <v>1.452621700613119E-2</v>
      </c>
      <c r="AD14" s="17">
        <v>1.502995922722102E-2</v>
      </c>
      <c r="AE14" s="17">
        <v>1.4154254130583041E-2</v>
      </c>
      <c r="AF14" s="17">
        <v>3.2355481572720828E-2</v>
      </c>
      <c r="AG14" s="17">
        <v>4.9565805558089621E-2</v>
      </c>
      <c r="AH14" s="17">
        <v>8.7453853881147139E-2</v>
      </c>
      <c r="AI14" s="17">
        <v>9.7064849364895817E-3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121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112</v>
      </c>
      <c r="C9" s="17">
        <v>0.1269363119072397</v>
      </c>
      <c r="D9" s="17">
        <v>0.25380658876527762</v>
      </c>
      <c r="E9" s="17">
        <v>0.1774249476891529</v>
      </c>
      <c r="F9" s="17">
        <v>0.1750202835207583</v>
      </c>
      <c r="G9" s="17">
        <v>0.1000443849729772</v>
      </c>
      <c r="H9" s="17">
        <v>5.5751770220628508E-2</v>
      </c>
      <c r="I9" s="17">
        <v>3.251852512029503E-2</v>
      </c>
      <c r="K9" s="17">
        <v>0.1436632247995584</v>
      </c>
      <c r="L9" s="17">
        <v>0.1096065369575397</v>
      </c>
      <c r="N9" s="17">
        <v>0.10584198514127351</v>
      </c>
      <c r="O9" s="17">
        <v>4.7248209491660358E-2</v>
      </c>
      <c r="P9" s="17">
        <v>0.1434356224750839</v>
      </c>
      <c r="Q9" s="17">
        <v>0.1664756865972474</v>
      </c>
      <c r="R9" s="17">
        <v>0.14586755213922409</v>
      </c>
      <c r="S9" s="17">
        <v>0.1175532797265276</v>
      </c>
      <c r="T9" s="17">
        <v>8.7253996734400985E-2</v>
      </c>
      <c r="U9" s="17">
        <v>0.139079078722113</v>
      </c>
      <c r="V9" s="17">
        <v>0.19228613578060441</v>
      </c>
      <c r="W9" s="17">
        <v>0.1160762794156317</v>
      </c>
      <c r="X9" s="17">
        <v>0.1030336739083165</v>
      </c>
      <c r="Y9" s="17">
        <v>8.6803033410834382E-2</v>
      </c>
      <c r="AA9" s="17">
        <v>9.4263851314731639E-2</v>
      </c>
      <c r="AB9" s="17">
        <v>0.17162246549099749</v>
      </c>
      <c r="AC9" s="17">
        <v>0.16238211447903331</v>
      </c>
      <c r="AD9" s="17">
        <v>0.1733573220115055</v>
      </c>
      <c r="AE9" s="17">
        <v>0.1163373550876068</v>
      </c>
      <c r="AF9" s="17">
        <v>6.8739604814943289E-2</v>
      </c>
      <c r="AG9" s="17">
        <v>8.7482702085037389E-2</v>
      </c>
      <c r="AH9" s="17">
        <v>7.0652539531771849E-2</v>
      </c>
      <c r="AI9" s="17">
        <v>0.11261520738660059</v>
      </c>
    </row>
    <row r="10" spans="2:37" ht="19" customHeight="1" x14ac:dyDescent="0.2">
      <c r="B10" s="20" t="s">
        <v>113</v>
      </c>
      <c r="C10" s="17">
        <v>0.16152363905241179</v>
      </c>
      <c r="D10" s="17">
        <v>0.2193418475901194</v>
      </c>
      <c r="E10" s="17">
        <v>0.26539438488613648</v>
      </c>
      <c r="F10" s="17">
        <v>0.20643101144516479</v>
      </c>
      <c r="G10" s="17">
        <v>0.1694809466292789</v>
      </c>
      <c r="H10" s="17">
        <v>6.8732147455616482E-2</v>
      </c>
      <c r="I10" s="17">
        <v>5.8199403012913452E-2</v>
      </c>
      <c r="K10" s="17">
        <v>0.17438307449450199</v>
      </c>
      <c r="L10" s="17">
        <v>0.14990877855584331</v>
      </c>
      <c r="N10" s="17">
        <v>0.1762086821408311</v>
      </c>
      <c r="O10" s="17">
        <v>0.1502978556249932</v>
      </c>
      <c r="P10" s="17">
        <v>0.15411480913138209</v>
      </c>
      <c r="Q10" s="17">
        <v>0.14526774370094769</v>
      </c>
      <c r="R10" s="17">
        <v>0.13806909331239481</v>
      </c>
      <c r="S10" s="17">
        <v>0.14332050601124441</v>
      </c>
      <c r="T10" s="17">
        <v>0.1865739534449132</v>
      </c>
      <c r="U10" s="17">
        <v>0.15634992538606551</v>
      </c>
      <c r="V10" s="17">
        <v>0.22294661865868221</v>
      </c>
      <c r="W10" s="17">
        <v>0.1382880690158905</v>
      </c>
      <c r="X10" s="17">
        <v>0.1208566222701562</v>
      </c>
      <c r="Y10" s="17">
        <v>0.16654181716798641</v>
      </c>
      <c r="AA10" s="17">
        <v>0.1586205378852025</v>
      </c>
      <c r="AB10" s="17">
        <v>0.1954334245617273</v>
      </c>
      <c r="AC10" s="17">
        <v>0.1004206494778465</v>
      </c>
      <c r="AD10" s="17">
        <v>0.17469297103125761</v>
      </c>
      <c r="AE10" s="17">
        <v>0.15780823497151319</v>
      </c>
      <c r="AF10" s="17">
        <v>0.18650442843195</v>
      </c>
      <c r="AG10" s="17">
        <v>0.10972250653540409</v>
      </c>
      <c r="AH10" s="17">
        <v>0.13839574755484091</v>
      </c>
      <c r="AI10" s="17">
        <v>0.20695223001967911</v>
      </c>
    </row>
    <row r="11" spans="2:37" ht="19" customHeight="1" x14ac:dyDescent="0.2">
      <c r="B11" s="20" t="s">
        <v>114</v>
      </c>
      <c r="C11" s="17">
        <v>0.45479527131496811</v>
      </c>
      <c r="D11" s="17">
        <v>0.38396572621964392</v>
      </c>
      <c r="E11" s="17">
        <v>0.42009604395858618</v>
      </c>
      <c r="F11" s="17">
        <v>0.37137206073676787</v>
      </c>
      <c r="G11" s="17">
        <v>0.46882624438777321</v>
      </c>
      <c r="H11" s="17">
        <v>0.52639062833416039</v>
      </c>
      <c r="I11" s="17">
        <v>0.53815113257295888</v>
      </c>
      <c r="K11" s="17">
        <v>0.44626759332236082</v>
      </c>
      <c r="L11" s="17">
        <v>0.46339326543782128</v>
      </c>
      <c r="N11" s="17">
        <v>0.40748493448401868</v>
      </c>
      <c r="O11" s="17">
        <v>0.43693831194655153</v>
      </c>
      <c r="P11" s="17">
        <v>0.45708222218986438</v>
      </c>
      <c r="Q11" s="17">
        <v>0.36795578125806389</v>
      </c>
      <c r="R11" s="17">
        <v>0.43250825420275252</v>
      </c>
      <c r="S11" s="17">
        <v>0.52471572376938735</v>
      </c>
      <c r="T11" s="17">
        <v>0.49470854673707948</v>
      </c>
      <c r="U11" s="17">
        <v>0.44729206967561602</v>
      </c>
      <c r="V11" s="17">
        <v>0.39769084265974308</v>
      </c>
      <c r="W11" s="17">
        <v>0.4964885234368881</v>
      </c>
      <c r="X11" s="17">
        <v>0.49145118277458111</v>
      </c>
      <c r="Y11" s="17">
        <v>0.48304681348835937</v>
      </c>
      <c r="AA11" s="17">
        <v>0.50519325437837925</v>
      </c>
      <c r="AB11" s="17">
        <v>0.4244055976568244</v>
      </c>
      <c r="AC11" s="17">
        <v>0.52563211182934255</v>
      </c>
      <c r="AD11" s="17">
        <v>0.45091191356226951</v>
      </c>
      <c r="AE11" s="17">
        <v>0.43014844043286182</v>
      </c>
      <c r="AF11" s="17">
        <v>0.45630055879728632</v>
      </c>
      <c r="AG11" s="17">
        <v>0.41347085104492742</v>
      </c>
      <c r="AH11" s="17">
        <v>0.51750343976781188</v>
      </c>
      <c r="AI11" s="17">
        <v>0.41430346269164059</v>
      </c>
    </row>
    <row r="12" spans="2:37" ht="19" customHeight="1" x14ac:dyDescent="0.2">
      <c r="B12" s="20" t="s">
        <v>115</v>
      </c>
      <c r="C12" s="17">
        <v>7.3258006279412827E-2</v>
      </c>
      <c r="D12" s="17">
        <v>4.1180435220969529E-2</v>
      </c>
      <c r="E12" s="17">
        <v>6.2150597870048362E-2</v>
      </c>
      <c r="F12" s="17">
        <v>9.0144928401416732E-2</v>
      </c>
      <c r="G12" s="17">
        <v>9.2127941479883471E-2</v>
      </c>
      <c r="H12" s="17">
        <v>8.6354866788867057E-2</v>
      </c>
      <c r="I12" s="17">
        <v>6.5695710940519042E-2</v>
      </c>
      <c r="K12" s="17">
        <v>6.6287679156104146E-2</v>
      </c>
      <c r="L12" s="17">
        <v>8.0502458786691655E-2</v>
      </c>
      <c r="N12" s="17">
        <v>8.2515345716381916E-2</v>
      </c>
      <c r="O12" s="17">
        <v>7.6564555727461917E-2</v>
      </c>
      <c r="P12" s="17">
        <v>5.7604847498576153E-2</v>
      </c>
      <c r="Q12" s="17">
        <v>0.1433788784129682</v>
      </c>
      <c r="R12" s="17">
        <v>6.6911095897278089E-2</v>
      </c>
      <c r="S12" s="17">
        <v>8.3881490764365713E-2</v>
      </c>
      <c r="T12" s="17">
        <v>9.1530853305718529E-2</v>
      </c>
      <c r="U12" s="17">
        <v>5.4190411853905177E-2</v>
      </c>
      <c r="V12" s="17">
        <v>6.5101652677988592E-2</v>
      </c>
      <c r="W12" s="17">
        <v>6.1902663883149467E-2</v>
      </c>
      <c r="X12" s="17">
        <v>6.0984439798896943E-2</v>
      </c>
      <c r="Y12" s="17">
        <v>8.3790430000415875E-2</v>
      </c>
      <c r="AA12" s="17">
        <v>5.1012789787567521E-2</v>
      </c>
      <c r="AB12" s="17">
        <v>9.0973609442034864E-2</v>
      </c>
      <c r="AC12" s="17">
        <v>5.5818837046196487E-2</v>
      </c>
      <c r="AD12" s="17">
        <v>7.0748171498036E-2</v>
      </c>
      <c r="AE12" s="17">
        <v>7.5860366422935505E-2</v>
      </c>
      <c r="AF12" s="17">
        <v>6.9268198479621693E-2</v>
      </c>
      <c r="AG12" s="17">
        <v>8.4666624214213698E-2</v>
      </c>
      <c r="AH12" s="17">
        <v>5.1713277945230431E-2</v>
      </c>
      <c r="AI12" s="17">
        <v>0.104654370835459</v>
      </c>
    </row>
    <row r="13" spans="2:37" ht="19" customHeight="1" x14ac:dyDescent="0.2">
      <c r="B13" s="20" t="s">
        <v>116</v>
      </c>
      <c r="C13" s="17">
        <v>0.1073470294984097</v>
      </c>
      <c r="D13" s="17">
        <v>5.4993443880845101E-2</v>
      </c>
      <c r="E13" s="17">
        <v>4.2144613093847157E-2</v>
      </c>
      <c r="F13" s="17">
        <v>8.5210668037754622E-2</v>
      </c>
      <c r="G13" s="17">
        <v>0.1056632771653723</v>
      </c>
      <c r="H13" s="17">
        <v>0.1441941558371313</v>
      </c>
      <c r="I13" s="17">
        <v>0.1895379682059028</v>
      </c>
      <c r="K13" s="17">
        <v>0.112308901391815</v>
      </c>
      <c r="L13" s="17">
        <v>0.1013818290721093</v>
      </c>
      <c r="N13" s="17">
        <v>9.7235634990236866E-2</v>
      </c>
      <c r="O13" s="17">
        <v>0.1886761853921983</v>
      </c>
      <c r="P13" s="17">
        <v>9.8214426879661226E-2</v>
      </c>
      <c r="Q13" s="17">
        <v>8.9453850350515077E-2</v>
      </c>
      <c r="R13" s="17">
        <v>0.12168823861109671</v>
      </c>
      <c r="S13" s="17">
        <v>8.2756144100897766E-2</v>
      </c>
      <c r="T13" s="17">
        <v>8.2847599945113218E-2</v>
      </c>
      <c r="U13" s="17">
        <v>0.1135206074263969</v>
      </c>
      <c r="V13" s="17">
        <v>7.0301328235425148E-2</v>
      </c>
      <c r="W13" s="17">
        <v>0.1256742435564292</v>
      </c>
      <c r="X13" s="17">
        <v>0.1325685627897647</v>
      </c>
      <c r="Y13" s="17">
        <v>0.12919068463939221</v>
      </c>
      <c r="AA13" s="17">
        <v>0.12866209077436411</v>
      </c>
      <c r="AB13" s="17">
        <v>6.1528240396072499E-2</v>
      </c>
      <c r="AC13" s="17">
        <v>0.1002902854832282</v>
      </c>
      <c r="AD13" s="17">
        <v>7.7232541065267071E-2</v>
      </c>
      <c r="AE13" s="17">
        <v>0.14297331763754659</v>
      </c>
      <c r="AF13" s="17">
        <v>0.13196880543524109</v>
      </c>
      <c r="AG13" s="17">
        <v>0.1388021854444392</v>
      </c>
      <c r="AH13" s="17">
        <v>9.7337470031948189E-2</v>
      </c>
      <c r="AI13" s="17">
        <v>0.1020162114146151</v>
      </c>
    </row>
    <row r="14" spans="2:37" ht="19" customHeight="1" x14ac:dyDescent="0.2">
      <c r="B14" s="20" t="s">
        <v>75</v>
      </c>
      <c r="C14" s="17">
        <v>7.6139741947557849E-2</v>
      </c>
      <c r="D14" s="17">
        <v>4.6711958323144682E-2</v>
      </c>
      <c r="E14" s="17">
        <v>3.2789412502228783E-2</v>
      </c>
      <c r="F14" s="17">
        <v>7.1821047858137643E-2</v>
      </c>
      <c r="G14" s="17">
        <v>6.3857205364714897E-2</v>
      </c>
      <c r="H14" s="17">
        <v>0.1185764313635962</v>
      </c>
      <c r="I14" s="17">
        <v>0.1158972601474109</v>
      </c>
      <c r="K14" s="17">
        <v>5.708952683565973E-2</v>
      </c>
      <c r="L14" s="17">
        <v>9.5207131189994965E-2</v>
      </c>
      <c r="N14" s="17">
        <v>0.13071341752725771</v>
      </c>
      <c r="O14" s="17">
        <v>0.1002748818171347</v>
      </c>
      <c r="P14" s="17">
        <v>8.9548071825432285E-2</v>
      </c>
      <c r="Q14" s="17">
        <v>8.7468059680257976E-2</v>
      </c>
      <c r="R14" s="17">
        <v>9.4955765837253819E-2</v>
      </c>
      <c r="S14" s="17">
        <v>4.7772855627577097E-2</v>
      </c>
      <c r="T14" s="17">
        <v>5.7085049832774647E-2</v>
      </c>
      <c r="U14" s="17">
        <v>8.956790693590333E-2</v>
      </c>
      <c r="V14" s="17">
        <v>5.1673421987556228E-2</v>
      </c>
      <c r="W14" s="17">
        <v>6.1570220692010971E-2</v>
      </c>
      <c r="X14" s="17">
        <v>9.1105518458284462E-2</v>
      </c>
      <c r="Y14" s="17">
        <v>5.0627221293011747E-2</v>
      </c>
      <c r="AA14" s="17">
        <v>6.2247475859754972E-2</v>
      </c>
      <c r="AB14" s="17">
        <v>5.6036662452343317E-2</v>
      </c>
      <c r="AC14" s="17">
        <v>5.5456001684353003E-2</v>
      </c>
      <c r="AD14" s="17">
        <v>5.3057080831664487E-2</v>
      </c>
      <c r="AE14" s="17">
        <v>7.6872285447536048E-2</v>
      </c>
      <c r="AF14" s="17">
        <v>8.7218404040957861E-2</v>
      </c>
      <c r="AG14" s="17">
        <v>0.16585513067597829</v>
      </c>
      <c r="AH14" s="17">
        <v>0.12439752516839669</v>
      </c>
      <c r="AI14" s="17">
        <v>5.9458517652005403E-2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122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112</v>
      </c>
      <c r="C9" s="17">
        <v>0.20249675861669841</v>
      </c>
      <c r="D9" s="17">
        <v>0.26751048699989838</v>
      </c>
      <c r="E9" s="17">
        <v>0.27227206024405048</v>
      </c>
      <c r="F9" s="17">
        <v>0.26778473142911619</v>
      </c>
      <c r="G9" s="17">
        <v>0.2156713560137927</v>
      </c>
      <c r="H9" s="17">
        <v>0.1346527736292715</v>
      </c>
      <c r="I9" s="17">
        <v>8.4604513724980721E-2</v>
      </c>
      <c r="K9" s="17">
        <v>0.2168576031070335</v>
      </c>
      <c r="L9" s="17">
        <v>0.18792517846868631</v>
      </c>
      <c r="N9" s="17">
        <v>0.19907321288079299</v>
      </c>
      <c r="O9" s="17">
        <v>0.12157075953531329</v>
      </c>
      <c r="P9" s="17">
        <v>0.1712015081142034</v>
      </c>
      <c r="Q9" s="17">
        <v>0.1922034642771582</v>
      </c>
      <c r="R9" s="17">
        <v>0.20892924350863321</v>
      </c>
      <c r="S9" s="17">
        <v>0.17682755027906419</v>
      </c>
      <c r="T9" s="17">
        <v>0.17904353767333131</v>
      </c>
      <c r="U9" s="17">
        <v>0.22652296185245879</v>
      </c>
      <c r="V9" s="17">
        <v>0.27033144338666759</v>
      </c>
      <c r="W9" s="17">
        <v>0.1884407634253249</v>
      </c>
      <c r="X9" s="17">
        <v>0.19730719457610249</v>
      </c>
      <c r="Y9" s="17">
        <v>0.1830619037009906</v>
      </c>
      <c r="AA9" s="17">
        <v>0.230468969130042</v>
      </c>
      <c r="AB9" s="17">
        <v>0.28013150613327692</v>
      </c>
      <c r="AC9" s="17">
        <v>0.18489900704908119</v>
      </c>
      <c r="AD9" s="17">
        <v>0.17016322225000721</v>
      </c>
      <c r="AE9" s="17">
        <v>0.20394669150246511</v>
      </c>
      <c r="AF9" s="17">
        <v>0.2199359706881337</v>
      </c>
      <c r="AG9" s="17">
        <v>9.8719302013330998E-2</v>
      </c>
      <c r="AH9" s="17">
        <v>0.14135710228369591</v>
      </c>
      <c r="AI9" s="17">
        <v>0.16620061795523139</v>
      </c>
    </row>
    <row r="10" spans="2:37" ht="19" customHeight="1" x14ac:dyDescent="0.2">
      <c r="B10" s="20" t="s">
        <v>113</v>
      </c>
      <c r="C10" s="17">
        <v>0.24332953304485089</v>
      </c>
      <c r="D10" s="17">
        <v>0.27099158641879217</v>
      </c>
      <c r="E10" s="17">
        <v>0.30309071732713699</v>
      </c>
      <c r="F10" s="17">
        <v>0.27197412961404721</v>
      </c>
      <c r="G10" s="17">
        <v>0.23734652762237859</v>
      </c>
      <c r="H10" s="17">
        <v>0.23272368301719071</v>
      </c>
      <c r="I10" s="17">
        <v>0.165327837279375</v>
      </c>
      <c r="K10" s="17">
        <v>0.25451064192662898</v>
      </c>
      <c r="L10" s="17">
        <v>0.23383756875752851</v>
      </c>
      <c r="N10" s="17">
        <v>0.2289660704574604</v>
      </c>
      <c r="O10" s="17">
        <v>0.28542096230303271</v>
      </c>
      <c r="P10" s="17">
        <v>0.1951185901368431</v>
      </c>
      <c r="Q10" s="17">
        <v>0.2382098683146924</v>
      </c>
      <c r="R10" s="17">
        <v>0.28194974212157098</v>
      </c>
      <c r="S10" s="17">
        <v>0.21306692531884139</v>
      </c>
      <c r="T10" s="17">
        <v>0.25657885215343368</v>
      </c>
      <c r="U10" s="17">
        <v>0.17074100071939069</v>
      </c>
      <c r="V10" s="17">
        <v>0.33747730562198469</v>
      </c>
      <c r="W10" s="17">
        <v>0.19795303758037161</v>
      </c>
      <c r="X10" s="17">
        <v>0.18948252987128919</v>
      </c>
      <c r="Y10" s="17">
        <v>0.28136485955233342</v>
      </c>
      <c r="AA10" s="17">
        <v>0.27163713726455418</v>
      </c>
      <c r="AB10" s="17">
        <v>0.29129720333090758</v>
      </c>
      <c r="AC10" s="17">
        <v>0.21108487940762491</v>
      </c>
      <c r="AD10" s="17">
        <v>0.27135214638455851</v>
      </c>
      <c r="AE10" s="17">
        <v>0.22865209698851219</v>
      </c>
      <c r="AF10" s="17">
        <v>0.25039423394562949</v>
      </c>
      <c r="AG10" s="17">
        <v>0.1208121078465678</v>
      </c>
      <c r="AH10" s="17">
        <v>0.1931631199928327</v>
      </c>
      <c r="AI10" s="17">
        <v>0.28239913957208079</v>
      </c>
    </row>
    <row r="11" spans="2:37" ht="19" customHeight="1" x14ac:dyDescent="0.2">
      <c r="B11" s="20" t="s">
        <v>114</v>
      </c>
      <c r="C11" s="17">
        <v>0.28710333206734218</v>
      </c>
      <c r="D11" s="17">
        <v>0.23397824863537819</v>
      </c>
      <c r="E11" s="17">
        <v>0.2400640055929561</v>
      </c>
      <c r="F11" s="17">
        <v>0.23085169703732769</v>
      </c>
      <c r="G11" s="17">
        <v>0.29817504803550932</v>
      </c>
      <c r="H11" s="17">
        <v>0.31484999450151779</v>
      </c>
      <c r="I11" s="17">
        <v>0.37842901730055611</v>
      </c>
      <c r="K11" s="17">
        <v>0.28515580613656022</v>
      </c>
      <c r="L11" s="17">
        <v>0.28986716441030558</v>
      </c>
      <c r="N11" s="17">
        <v>0.26733109616025852</v>
      </c>
      <c r="O11" s="17">
        <v>0.17107447723807029</v>
      </c>
      <c r="P11" s="17">
        <v>0.32565246042389617</v>
      </c>
      <c r="Q11" s="17">
        <v>0.26435061150832651</v>
      </c>
      <c r="R11" s="17">
        <v>0.25244847489203998</v>
      </c>
      <c r="S11" s="17">
        <v>0.31849570736659361</v>
      </c>
      <c r="T11" s="17">
        <v>0.32660333585345969</v>
      </c>
      <c r="U11" s="17">
        <v>0.30745162404607568</v>
      </c>
      <c r="V11" s="17">
        <v>0.23075587451135321</v>
      </c>
      <c r="W11" s="17">
        <v>0.32625695261425242</v>
      </c>
      <c r="X11" s="17">
        <v>0.35633859312320082</v>
      </c>
      <c r="Y11" s="17">
        <v>0.26746676033704109</v>
      </c>
      <c r="AA11" s="17">
        <v>0.27409478740916998</v>
      </c>
      <c r="AB11" s="17">
        <v>0.26131983752068089</v>
      </c>
      <c r="AC11" s="17">
        <v>0.33601815534907581</v>
      </c>
      <c r="AD11" s="17">
        <v>0.29085592518866638</v>
      </c>
      <c r="AE11" s="17">
        <v>0.27838596551265021</v>
      </c>
      <c r="AF11" s="17">
        <v>0.20834933347059811</v>
      </c>
      <c r="AG11" s="17">
        <v>0.37209114167351659</v>
      </c>
      <c r="AH11" s="17">
        <v>0.32325221961246497</v>
      </c>
      <c r="AI11" s="17">
        <v>0.2526751317373816</v>
      </c>
    </row>
    <row r="12" spans="2:37" ht="19" customHeight="1" x14ac:dyDescent="0.2">
      <c r="B12" s="20" t="s">
        <v>115</v>
      </c>
      <c r="C12" s="17">
        <v>5.5273607449774741E-2</v>
      </c>
      <c r="D12" s="17">
        <v>9.0766330204385473E-2</v>
      </c>
      <c r="E12" s="17">
        <v>7.3411581334926354E-2</v>
      </c>
      <c r="F12" s="17">
        <v>5.2539722940621703E-2</v>
      </c>
      <c r="G12" s="17">
        <v>4.8466262392521747E-2</v>
      </c>
      <c r="H12" s="17">
        <v>3.5265952584918013E-2</v>
      </c>
      <c r="I12" s="17">
        <v>3.8203886761405403E-2</v>
      </c>
      <c r="K12" s="17">
        <v>4.8430164271208449E-2</v>
      </c>
      <c r="L12" s="17">
        <v>6.1525551097406109E-2</v>
      </c>
      <c r="N12" s="17">
        <v>4.3718802902070301E-2</v>
      </c>
      <c r="O12" s="17">
        <v>3.5362019947161469E-2</v>
      </c>
      <c r="P12" s="17">
        <v>2.7665036936513111E-2</v>
      </c>
      <c r="Q12" s="17">
        <v>5.9802592801435212E-2</v>
      </c>
      <c r="R12" s="17">
        <v>5.3522226102302527E-2</v>
      </c>
      <c r="S12" s="17">
        <v>5.5352857652306818E-2</v>
      </c>
      <c r="T12" s="17">
        <v>7.7160931739154531E-2</v>
      </c>
      <c r="U12" s="17">
        <v>8.1483334644740044E-2</v>
      </c>
      <c r="V12" s="17">
        <v>5.1416612474288949E-2</v>
      </c>
      <c r="W12" s="17">
        <v>8.3194709888438384E-2</v>
      </c>
      <c r="X12" s="17">
        <v>2.4735354103827739E-2</v>
      </c>
      <c r="Y12" s="17">
        <v>3.8267043492130462E-2</v>
      </c>
      <c r="AA12" s="17">
        <v>3.7801694503422342E-2</v>
      </c>
      <c r="AB12" s="17">
        <v>4.1317311471516807E-2</v>
      </c>
      <c r="AC12" s="17">
        <v>6.3586192733882968E-2</v>
      </c>
      <c r="AD12" s="17">
        <v>7.1121180099397371E-2</v>
      </c>
      <c r="AE12" s="17">
        <v>4.8271085943506598E-2</v>
      </c>
      <c r="AF12" s="17">
        <v>8.547554971089022E-2</v>
      </c>
      <c r="AG12" s="17">
        <v>9.1099811504559619E-2</v>
      </c>
      <c r="AH12" s="17">
        <v>6.0593566969593358E-2</v>
      </c>
      <c r="AI12" s="17">
        <v>5.8112027430712622E-2</v>
      </c>
    </row>
    <row r="13" spans="2:37" ht="19" customHeight="1" x14ac:dyDescent="0.2">
      <c r="B13" s="20" t="s">
        <v>116</v>
      </c>
      <c r="C13" s="17">
        <v>0.1114601193707889</v>
      </c>
      <c r="D13" s="17">
        <v>9.3098927269259932E-2</v>
      </c>
      <c r="E13" s="17">
        <v>7.5452880522076216E-2</v>
      </c>
      <c r="F13" s="17">
        <v>9.3493080912624621E-2</v>
      </c>
      <c r="G13" s="17">
        <v>8.5715158123044602E-2</v>
      </c>
      <c r="H13" s="17">
        <v>0.14061710238948441</v>
      </c>
      <c r="I13" s="17">
        <v>0.16883599200512051</v>
      </c>
      <c r="K13" s="17">
        <v>0.1157131271568112</v>
      </c>
      <c r="L13" s="17">
        <v>0.1053882753445512</v>
      </c>
      <c r="N13" s="17">
        <v>0.12649575290378509</v>
      </c>
      <c r="O13" s="17">
        <v>0.24558768982296619</v>
      </c>
      <c r="P13" s="17">
        <v>0.18116719278373039</v>
      </c>
      <c r="Q13" s="17">
        <v>0.1205968526298124</v>
      </c>
      <c r="R13" s="17">
        <v>9.8388652981161659E-2</v>
      </c>
      <c r="S13" s="17">
        <v>0.13266973465795981</v>
      </c>
      <c r="T13" s="17">
        <v>7.7962414047237014E-2</v>
      </c>
      <c r="U13" s="17">
        <v>9.1253252780071029E-2</v>
      </c>
      <c r="V13" s="17">
        <v>5.5557584069885577E-2</v>
      </c>
      <c r="W13" s="17">
        <v>0.1004543733971645</v>
      </c>
      <c r="X13" s="17">
        <v>0.1267017413934409</v>
      </c>
      <c r="Y13" s="17">
        <v>0.1420085342108694</v>
      </c>
      <c r="AA13" s="17">
        <v>0.12679949699104121</v>
      </c>
      <c r="AB13" s="17">
        <v>6.342300449779259E-2</v>
      </c>
      <c r="AC13" s="17">
        <v>0.1170387584447998</v>
      </c>
      <c r="AD13" s="17">
        <v>0.140847181061167</v>
      </c>
      <c r="AE13" s="17">
        <v>0.118641029632276</v>
      </c>
      <c r="AF13" s="17">
        <v>0.16459473110712791</v>
      </c>
      <c r="AG13" s="17">
        <v>0.10764816848210471</v>
      </c>
      <c r="AH13" s="17">
        <v>8.2912135773088799E-2</v>
      </c>
      <c r="AI13" s="17">
        <v>0.16083609683557171</v>
      </c>
    </row>
    <row r="14" spans="2:37" ht="19" customHeight="1" x14ac:dyDescent="0.2">
      <c r="B14" s="20" t="s">
        <v>75</v>
      </c>
      <c r="C14" s="17">
        <v>0.1003366494505447</v>
      </c>
      <c r="D14" s="17">
        <v>4.3654420472285578E-2</v>
      </c>
      <c r="E14" s="17">
        <v>3.5708754978853757E-2</v>
      </c>
      <c r="F14" s="17">
        <v>8.3356638066262492E-2</v>
      </c>
      <c r="G14" s="17">
        <v>0.1146256478127532</v>
      </c>
      <c r="H14" s="17">
        <v>0.1418904938776176</v>
      </c>
      <c r="I14" s="17">
        <v>0.16459875292856219</v>
      </c>
      <c r="K14" s="17">
        <v>7.9332657401757684E-2</v>
      </c>
      <c r="L14" s="17">
        <v>0.1214562619215223</v>
      </c>
      <c r="N14" s="17">
        <v>0.1344150646956325</v>
      </c>
      <c r="O14" s="17">
        <v>0.14098409115345609</v>
      </c>
      <c r="P14" s="17">
        <v>9.9195211604813996E-2</v>
      </c>
      <c r="Q14" s="17">
        <v>0.1248366104685755</v>
      </c>
      <c r="R14" s="17">
        <v>0.10476166039429161</v>
      </c>
      <c r="S14" s="17">
        <v>0.10358722472523391</v>
      </c>
      <c r="T14" s="17">
        <v>8.2650928533383849E-2</v>
      </c>
      <c r="U14" s="17">
        <v>0.1225478259572636</v>
      </c>
      <c r="V14" s="17">
        <v>5.4461179935819698E-2</v>
      </c>
      <c r="W14" s="17">
        <v>0.10370016309444829</v>
      </c>
      <c r="X14" s="17">
        <v>0.1054345869321387</v>
      </c>
      <c r="Y14" s="17">
        <v>8.7830898706634963E-2</v>
      </c>
      <c r="AA14" s="17">
        <v>5.9197914701770209E-2</v>
      </c>
      <c r="AB14" s="17">
        <v>6.2511137045825171E-2</v>
      </c>
      <c r="AC14" s="17">
        <v>8.7373007015535326E-2</v>
      </c>
      <c r="AD14" s="17">
        <v>5.5660345016203407E-2</v>
      </c>
      <c r="AE14" s="17">
        <v>0.1221031304205899</v>
      </c>
      <c r="AF14" s="17">
        <v>7.1250181077620808E-2</v>
      </c>
      <c r="AG14" s="17">
        <v>0.20962946847992031</v>
      </c>
      <c r="AH14" s="17">
        <v>0.19872185536832421</v>
      </c>
      <c r="AI14" s="17">
        <v>7.9776986469021885E-2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123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124</v>
      </c>
      <c r="C9" s="17">
        <v>8.0473786848598086E-2</v>
      </c>
      <c r="D9" s="17">
        <v>0.11121885409287451</v>
      </c>
      <c r="E9" s="17">
        <v>0.14079837507055359</v>
      </c>
      <c r="F9" s="17">
        <v>0.1308411536725928</v>
      </c>
      <c r="G9" s="17">
        <v>7.674417966456154E-2</v>
      </c>
      <c r="H9" s="17">
        <v>3.2924951475927791E-2</v>
      </c>
      <c r="I9" s="17">
        <v>5.2219138477364938E-3</v>
      </c>
      <c r="K9" s="17">
        <v>9.2604165414336401E-2</v>
      </c>
      <c r="L9" s="17">
        <v>6.9093278377867093E-2</v>
      </c>
      <c r="N9" s="17">
        <v>9.0971420113989843E-2</v>
      </c>
      <c r="O9" s="17">
        <v>0.1033564595518507</v>
      </c>
      <c r="P9" s="17">
        <v>8.6429684338499971E-2</v>
      </c>
      <c r="Q9" s="17">
        <v>5.0504893466415013E-2</v>
      </c>
      <c r="R9" s="17">
        <v>9.3477700082395615E-2</v>
      </c>
      <c r="S9" s="17">
        <v>9.3621357132515251E-2</v>
      </c>
      <c r="T9" s="17">
        <v>3.3778989130881613E-2</v>
      </c>
      <c r="U9" s="17">
        <v>6.5652019835846245E-2</v>
      </c>
      <c r="V9" s="17">
        <v>0.14502893216348051</v>
      </c>
      <c r="W9" s="17">
        <v>7.1997703842539451E-2</v>
      </c>
      <c r="X9" s="17">
        <v>4.2280134940924918E-2</v>
      </c>
      <c r="Y9" s="17">
        <v>4.1607047482301728E-2</v>
      </c>
      <c r="AA9" s="17">
        <v>9.0208257463802038E-2</v>
      </c>
      <c r="AB9" s="17">
        <v>0.1132169442220451</v>
      </c>
      <c r="AC9" s="17">
        <v>8.0536708325896558E-2</v>
      </c>
      <c r="AD9" s="17">
        <v>8.8139075422216995E-2</v>
      </c>
      <c r="AE9" s="17">
        <v>7.2635520150104646E-2</v>
      </c>
      <c r="AF9" s="17">
        <v>0.1209028507224327</v>
      </c>
      <c r="AG9" s="17">
        <v>5.3023286936500262E-2</v>
      </c>
      <c r="AH9" s="17">
        <v>2.2939254354941058E-2</v>
      </c>
      <c r="AI9" s="17">
        <v>5.6930765535626482E-2</v>
      </c>
    </row>
    <row r="10" spans="2:37" ht="19" customHeight="1" x14ac:dyDescent="0.2">
      <c r="B10" s="20" t="s">
        <v>125</v>
      </c>
      <c r="C10" s="17">
        <v>0.1865651958278004</v>
      </c>
      <c r="D10" s="17">
        <v>0.27982560700627701</v>
      </c>
      <c r="E10" s="17">
        <v>0.29459427173881048</v>
      </c>
      <c r="F10" s="17">
        <v>0.26063219136412502</v>
      </c>
      <c r="G10" s="17">
        <v>0.16530024882512831</v>
      </c>
      <c r="H10" s="17">
        <v>9.2766524581517407E-2</v>
      </c>
      <c r="I10" s="17">
        <v>5.7239978539735947E-2</v>
      </c>
      <c r="K10" s="17">
        <v>0.19192554402382389</v>
      </c>
      <c r="L10" s="17">
        <v>0.18152935095930209</v>
      </c>
      <c r="N10" s="17">
        <v>0.18499885489434259</v>
      </c>
      <c r="O10" s="17">
        <v>0.1154091184015358</v>
      </c>
      <c r="P10" s="17">
        <v>0.23680269171590851</v>
      </c>
      <c r="Q10" s="17">
        <v>0.21612877696025781</v>
      </c>
      <c r="R10" s="17">
        <v>0.1791640346742375</v>
      </c>
      <c r="S10" s="17">
        <v>0.1575149411017519</v>
      </c>
      <c r="T10" s="17">
        <v>0.21951575496399101</v>
      </c>
      <c r="U10" s="17">
        <v>0.21890550931888311</v>
      </c>
      <c r="V10" s="17">
        <v>0.21291283676958139</v>
      </c>
      <c r="W10" s="17">
        <v>0.18251704072684549</v>
      </c>
      <c r="X10" s="17">
        <v>0.14891517608668239</v>
      </c>
      <c r="Y10" s="17">
        <v>0.14599276804233169</v>
      </c>
      <c r="AA10" s="17">
        <v>0.2141341598220414</v>
      </c>
      <c r="AB10" s="17">
        <v>0.27417780080695409</v>
      </c>
      <c r="AC10" s="17">
        <v>0.14308296503073981</v>
      </c>
      <c r="AD10" s="17">
        <v>0.22168400201912319</v>
      </c>
      <c r="AE10" s="17">
        <v>0.1592549637865476</v>
      </c>
      <c r="AF10" s="17">
        <v>9.9030013235114567E-2</v>
      </c>
      <c r="AG10" s="17">
        <v>9.2558466146086787E-2</v>
      </c>
      <c r="AH10" s="17">
        <v>0.1344149355214222</v>
      </c>
      <c r="AI10" s="17">
        <v>0.15920092456863641</v>
      </c>
    </row>
    <row r="11" spans="2:37" ht="19" customHeight="1" x14ac:dyDescent="0.2">
      <c r="B11" s="20" t="s">
        <v>126</v>
      </c>
      <c r="C11" s="17">
        <v>0.30060090458495242</v>
      </c>
      <c r="D11" s="17">
        <v>0.36458023640551351</v>
      </c>
      <c r="E11" s="17">
        <v>0.31026537632463053</v>
      </c>
      <c r="F11" s="17">
        <v>0.28606204201129748</v>
      </c>
      <c r="G11" s="17">
        <v>0.34385319002699111</v>
      </c>
      <c r="H11" s="17">
        <v>0.28904654449747552</v>
      </c>
      <c r="I11" s="17">
        <v>0.23469817505850329</v>
      </c>
      <c r="K11" s="17">
        <v>0.27355233349651309</v>
      </c>
      <c r="L11" s="17">
        <v>0.32795644536221402</v>
      </c>
      <c r="N11" s="17">
        <v>0.27757599509188491</v>
      </c>
      <c r="O11" s="17">
        <v>0.29494482540583189</v>
      </c>
      <c r="P11" s="17">
        <v>0.1962121902300922</v>
      </c>
      <c r="Q11" s="17">
        <v>0.36139128757523947</v>
      </c>
      <c r="R11" s="17">
        <v>0.3177971754893173</v>
      </c>
      <c r="S11" s="17">
        <v>0.28277460451863162</v>
      </c>
      <c r="T11" s="17">
        <v>0.32068236281638318</v>
      </c>
      <c r="U11" s="17">
        <v>0.32829673305093848</v>
      </c>
      <c r="V11" s="17">
        <v>0.32458791525192981</v>
      </c>
      <c r="W11" s="17">
        <v>0.31213133877757232</v>
      </c>
      <c r="X11" s="17">
        <v>0.28162865072806881</v>
      </c>
      <c r="Y11" s="17">
        <v>0.27061585791286419</v>
      </c>
      <c r="AA11" s="17">
        <v>0.20522997334658899</v>
      </c>
      <c r="AB11" s="17">
        <v>0.31712559020236192</v>
      </c>
      <c r="AC11" s="17">
        <v>0.33851218080075401</v>
      </c>
      <c r="AD11" s="17">
        <v>0.30599211733565901</v>
      </c>
      <c r="AE11" s="17">
        <v>0.31527986629811477</v>
      </c>
      <c r="AF11" s="17">
        <v>0.37468491861141812</v>
      </c>
      <c r="AG11" s="17">
        <v>0.30950818277407688</v>
      </c>
      <c r="AH11" s="17">
        <v>0.26830517007038929</v>
      </c>
      <c r="AI11" s="17">
        <v>0.34191276961217199</v>
      </c>
    </row>
    <row r="12" spans="2:37" ht="19" customHeight="1" x14ac:dyDescent="0.2">
      <c r="B12" s="20" t="s">
        <v>127</v>
      </c>
      <c r="C12" s="17">
        <v>0.26871847360952189</v>
      </c>
      <c r="D12" s="17">
        <v>0.16947446851963671</v>
      </c>
      <c r="E12" s="17">
        <v>0.19119609833273149</v>
      </c>
      <c r="F12" s="17">
        <v>0.20956031173765971</v>
      </c>
      <c r="G12" s="17">
        <v>0.28480882794672702</v>
      </c>
      <c r="H12" s="17">
        <v>0.36342951629580877</v>
      </c>
      <c r="I12" s="17">
        <v>0.36880272558810318</v>
      </c>
      <c r="K12" s="17">
        <v>0.26396011921134149</v>
      </c>
      <c r="L12" s="17">
        <v>0.27170147878595702</v>
      </c>
      <c r="N12" s="17">
        <v>0.2307404619756464</v>
      </c>
      <c r="O12" s="17">
        <v>0.29364009651430772</v>
      </c>
      <c r="P12" s="17">
        <v>0.26780368668096871</v>
      </c>
      <c r="Q12" s="17">
        <v>0.2201803168313069</v>
      </c>
      <c r="R12" s="17">
        <v>0.28245612522973851</v>
      </c>
      <c r="S12" s="17">
        <v>0.29893681276791623</v>
      </c>
      <c r="T12" s="17">
        <v>0.22408581936483599</v>
      </c>
      <c r="U12" s="17">
        <v>0.25297602382480627</v>
      </c>
      <c r="V12" s="17">
        <v>0.21471770773145521</v>
      </c>
      <c r="W12" s="17">
        <v>0.28887756046738822</v>
      </c>
      <c r="X12" s="17">
        <v>0.32870998097289827</v>
      </c>
      <c r="Y12" s="17">
        <v>0.32869809647261339</v>
      </c>
      <c r="AA12" s="17">
        <v>0.29389954595414741</v>
      </c>
      <c r="AB12" s="17">
        <v>0.18813954708704811</v>
      </c>
      <c r="AC12" s="17">
        <v>0.2491696156008914</v>
      </c>
      <c r="AD12" s="17">
        <v>0.28490011009056992</v>
      </c>
      <c r="AE12" s="17">
        <v>0.28114142485203047</v>
      </c>
      <c r="AF12" s="17">
        <v>0.18407883795060931</v>
      </c>
      <c r="AG12" s="17">
        <v>0.28187534247260598</v>
      </c>
      <c r="AH12" s="17">
        <v>0.35356113673868739</v>
      </c>
      <c r="AI12" s="17">
        <v>0.33518644107568563</v>
      </c>
    </row>
    <row r="13" spans="2:37" ht="19" customHeight="1" x14ac:dyDescent="0.2">
      <c r="B13" s="20" t="s">
        <v>87</v>
      </c>
      <c r="C13" s="17">
        <v>0.14848610477058871</v>
      </c>
      <c r="D13" s="17">
        <v>5.1102920327983088E-2</v>
      </c>
      <c r="E13" s="17">
        <v>5.7061143429265992E-2</v>
      </c>
      <c r="F13" s="17">
        <v>8.6381090283966899E-2</v>
      </c>
      <c r="G13" s="17">
        <v>0.1166153917666773</v>
      </c>
      <c r="H13" s="17">
        <v>0.20776817658389959</v>
      </c>
      <c r="I13" s="17">
        <v>0.3237186355017444</v>
      </c>
      <c r="K13" s="17">
        <v>0.1671807562696164</v>
      </c>
      <c r="L13" s="17">
        <v>0.13019534240825231</v>
      </c>
      <c r="N13" s="17">
        <v>0.19214496162403169</v>
      </c>
      <c r="O13" s="17">
        <v>0.17549088706671179</v>
      </c>
      <c r="P13" s="17">
        <v>0.20303787084445649</v>
      </c>
      <c r="Q13" s="17">
        <v>0.11530006326112741</v>
      </c>
      <c r="R13" s="17">
        <v>0.1176559052596608</v>
      </c>
      <c r="S13" s="17">
        <v>0.1553507781568382</v>
      </c>
      <c r="T13" s="17">
        <v>0.19457528956576431</v>
      </c>
      <c r="U13" s="17">
        <v>0.1062252223008873</v>
      </c>
      <c r="V13" s="17">
        <v>8.1849612928227747E-2</v>
      </c>
      <c r="W13" s="17">
        <v>0.13753080906335019</v>
      </c>
      <c r="X13" s="17">
        <v>0.1852068907224636</v>
      </c>
      <c r="Y13" s="17">
        <v>0.20562211005023159</v>
      </c>
      <c r="AA13" s="17">
        <v>0.19215743410226191</v>
      </c>
      <c r="AB13" s="17">
        <v>9.5008189370063056E-2</v>
      </c>
      <c r="AC13" s="17">
        <v>0.18869853024171829</v>
      </c>
      <c r="AD13" s="17">
        <v>8.3296939720918686E-2</v>
      </c>
      <c r="AE13" s="17">
        <v>0.16752554494073141</v>
      </c>
      <c r="AF13" s="17">
        <v>0.20531164337345889</v>
      </c>
      <c r="AG13" s="17">
        <v>0.22869958224304271</v>
      </c>
      <c r="AH13" s="17">
        <v>0.1470492409130045</v>
      </c>
      <c r="AI13" s="17">
        <v>0.1067690992078795</v>
      </c>
    </row>
    <row r="14" spans="2:37" ht="19" customHeight="1" x14ac:dyDescent="0.2">
      <c r="B14" s="20" t="s">
        <v>128</v>
      </c>
      <c r="C14" s="17">
        <v>1.515553435853857E-2</v>
      </c>
      <c r="D14" s="17">
        <v>2.379791364771517E-2</v>
      </c>
      <c r="E14" s="17">
        <v>6.0847351040078761E-3</v>
      </c>
      <c r="F14" s="17">
        <v>2.6523210930358102E-2</v>
      </c>
      <c r="G14" s="17">
        <v>1.267816176991478E-2</v>
      </c>
      <c r="H14" s="17">
        <v>1.4064286565370889E-2</v>
      </c>
      <c r="I14" s="17">
        <v>1.0318571464176619E-2</v>
      </c>
      <c r="K14" s="17">
        <v>1.077708158436877E-2</v>
      </c>
      <c r="L14" s="17">
        <v>1.95241041064078E-2</v>
      </c>
      <c r="N14" s="17">
        <v>2.356830630010447E-2</v>
      </c>
      <c r="O14" s="17">
        <v>1.715861305976225E-2</v>
      </c>
      <c r="P14" s="17">
        <v>9.7138761900742322E-3</v>
      </c>
      <c r="Q14" s="17">
        <v>3.6494661905653668E-2</v>
      </c>
      <c r="R14" s="17">
        <v>9.4490592646503911E-3</v>
      </c>
      <c r="S14" s="17">
        <v>1.1801506322346739E-2</v>
      </c>
      <c r="T14" s="17">
        <v>7.3617841581439178E-3</v>
      </c>
      <c r="U14" s="17">
        <v>2.794449166863874E-2</v>
      </c>
      <c r="V14" s="17">
        <v>2.0902995155325021E-2</v>
      </c>
      <c r="W14" s="17">
        <v>6.9455471223043878E-3</v>
      </c>
      <c r="X14" s="17">
        <v>1.325916654896173E-2</v>
      </c>
      <c r="Y14" s="17">
        <v>7.4641200396572613E-3</v>
      </c>
      <c r="AA14" s="17">
        <v>4.3706293111582754E-3</v>
      </c>
      <c r="AB14" s="17">
        <v>1.233192831152758E-2</v>
      </c>
      <c r="AC14" s="17">
        <v>0</v>
      </c>
      <c r="AD14" s="17">
        <v>1.5987755411512442E-2</v>
      </c>
      <c r="AE14" s="17">
        <v>4.162679972470963E-3</v>
      </c>
      <c r="AF14" s="17">
        <v>1.5991736106966511E-2</v>
      </c>
      <c r="AG14" s="17">
        <v>3.4335139427687483E-2</v>
      </c>
      <c r="AH14" s="17">
        <v>7.3730262401555363E-2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J18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10" width="20" customWidth="1"/>
  </cols>
  <sheetData>
    <row r="2" spans="2:10" ht="40" customHeight="1" x14ac:dyDescent="0.2">
      <c r="D2" s="18" t="s">
        <v>426</v>
      </c>
    </row>
    <row r="6" spans="2:10" ht="50" customHeight="1" x14ac:dyDescent="0.2">
      <c r="C6" s="19" t="s">
        <v>192</v>
      </c>
      <c r="D6" s="19" t="s">
        <v>193</v>
      </c>
      <c r="E6" s="19" t="s">
        <v>194</v>
      </c>
      <c r="F6" s="19" t="s">
        <v>195</v>
      </c>
      <c r="G6" s="19" t="s">
        <v>196</v>
      </c>
      <c r="H6" s="19" t="s">
        <v>197</v>
      </c>
      <c r="I6" s="19" t="s">
        <v>198</v>
      </c>
      <c r="J6" s="19" t="s">
        <v>427</v>
      </c>
    </row>
    <row r="7" spans="2:10" ht="16" x14ac:dyDescent="0.2">
      <c r="B7" s="20" t="s">
        <v>130</v>
      </c>
      <c r="C7" s="17">
        <v>6.0614002887637908E-2</v>
      </c>
      <c r="D7" s="17">
        <v>8.7997936509259675E-2</v>
      </c>
      <c r="E7" s="17">
        <v>5.2523934958951468E-2</v>
      </c>
      <c r="F7" s="17">
        <v>7.6695291568341137E-2</v>
      </c>
      <c r="G7" s="17">
        <v>7.5865915963624492E-2</v>
      </c>
      <c r="H7" s="17">
        <v>8.2392149670075784E-2</v>
      </c>
      <c r="I7" s="17">
        <v>9.9720376377863032E-2</v>
      </c>
      <c r="J7" s="17">
        <v>4.6031393811116317E-2</v>
      </c>
    </row>
    <row r="8" spans="2:10" ht="16" x14ac:dyDescent="0.2">
      <c r="B8" s="20" t="s">
        <v>131</v>
      </c>
      <c r="C8" s="17">
        <v>0.1682925943126386</v>
      </c>
      <c r="D8" s="17">
        <v>0.27246477661961049</v>
      </c>
      <c r="E8" s="17">
        <v>0.14771803435855149</v>
      </c>
      <c r="F8" s="17">
        <v>0.24389194802117481</v>
      </c>
      <c r="G8" s="17">
        <v>0.2779363978525024</v>
      </c>
      <c r="H8" s="17">
        <v>0.20873022450138681</v>
      </c>
      <c r="I8" s="17">
        <v>0.23736575728782389</v>
      </c>
      <c r="J8" s="17">
        <v>0.13212406413562749</v>
      </c>
    </row>
    <row r="9" spans="2:10" ht="16" x14ac:dyDescent="0.2">
      <c r="B9" s="20" t="s">
        <v>132</v>
      </c>
      <c r="C9" s="17">
        <v>0.40711386460404658</v>
      </c>
      <c r="D9" s="17">
        <v>0.44647768824109341</v>
      </c>
      <c r="E9" s="17">
        <v>0.39595652380977597</v>
      </c>
      <c r="F9" s="17">
        <v>0.43271913934161021</v>
      </c>
      <c r="G9" s="17">
        <v>0.46109746722053102</v>
      </c>
      <c r="H9" s="17">
        <v>0.36756496715507558</v>
      </c>
      <c r="I9" s="17">
        <v>0.3772167997353274</v>
      </c>
      <c r="J9" s="17">
        <v>0.33207468987108563</v>
      </c>
    </row>
    <row r="10" spans="2:10" ht="16" x14ac:dyDescent="0.2">
      <c r="B10" s="20" t="s">
        <v>133</v>
      </c>
      <c r="C10" s="17">
        <v>0.32667961352423369</v>
      </c>
      <c r="D10" s="17">
        <v>0.15318680351031669</v>
      </c>
      <c r="E10" s="17">
        <v>0.32665743342629872</v>
      </c>
      <c r="F10" s="17">
        <v>0.18091095214053121</v>
      </c>
      <c r="G10" s="17">
        <v>0.14463120496252721</v>
      </c>
      <c r="H10" s="17">
        <v>0.28397863215470831</v>
      </c>
      <c r="I10" s="17">
        <v>0.24640163590685671</v>
      </c>
      <c r="J10" s="17">
        <v>0.41461748317543162</v>
      </c>
    </row>
    <row r="11" spans="2:10" ht="16" x14ac:dyDescent="0.2">
      <c r="B11" s="20" t="s">
        <v>75</v>
      </c>
      <c r="C11" s="17">
        <v>3.7299924671443087E-2</v>
      </c>
      <c r="D11" s="17">
        <v>3.9872795119719737E-2</v>
      </c>
      <c r="E11" s="17">
        <v>7.7144073446422268E-2</v>
      </c>
      <c r="F11" s="17">
        <v>6.578266892834253E-2</v>
      </c>
      <c r="G11" s="17">
        <v>4.0469014000814797E-2</v>
      </c>
      <c r="H11" s="17">
        <v>5.7334026518753488E-2</v>
      </c>
      <c r="I11" s="17">
        <v>3.9295430692128923E-2</v>
      </c>
      <c r="J11" s="17">
        <v>7.515236900673887E-2</v>
      </c>
    </row>
    <row r="14" spans="2:10" x14ac:dyDescent="0.2">
      <c r="B14" t="s">
        <v>409</v>
      </c>
    </row>
    <row r="15" spans="2:10" x14ac:dyDescent="0.2">
      <c r="B15" t="s">
        <v>9</v>
      </c>
    </row>
    <row r="18" spans="2:2" x14ac:dyDescent="0.2">
      <c r="B18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8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5" width="20" customWidth="1"/>
  </cols>
  <sheetData>
    <row r="2" spans="2:5" ht="40" customHeight="1" x14ac:dyDescent="0.2">
      <c r="D2" s="18" t="s">
        <v>405</v>
      </c>
    </row>
    <row r="6" spans="2:5" ht="60" customHeight="1" x14ac:dyDescent="0.2">
      <c r="C6" s="19" t="s">
        <v>406</v>
      </c>
      <c r="D6" s="19" t="s">
        <v>407</v>
      </c>
      <c r="E6" s="19" t="s">
        <v>408</v>
      </c>
    </row>
    <row r="7" spans="2:5" ht="16" x14ac:dyDescent="0.2">
      <c r="B7" s="20" t="s">
        <v>71</v>
      </c>
      <c r="C7" s="17">
        <v>0.38241094584255281</v>
      </c>
      <c r="D7" s="17">
        <v>0.25313209067852122</v>
      </c>
      <c r="E7" s="17">
        <v>0.20421953942423729</v>
      </c>
    </row>
    <row r="8" spans="2:5" ht="16" x14ac:dyDescent="0.2">
      <c r="B8" s="20" t="s">
        <v>72</v>
      </c>
      <c r="C8" s="17">
        <v>0.50501025638999741</v>
      </c>
      <c r="D8" s="17">
        <v>0.57541795053298961</v>
      </c>
      <c r="E8" s="17">
        <v>0.58459053035379971</v>
      </c>
    </row>
    <row r="9" spans="2:5" ht="16" x14ac:dyDescent="0.2">
      <c r="B9" s="20" t="s">
        <v>73</v>
      </c>
      <c r="C9" s="17">
        <v>8.9557724281999318E-2</v>
      </c>
      <c r="D9" s="17">
        <v>0.125851893004054</v>
      </c>
      <c r="E9" s="17">
        <v>0.16143909996513461</v>
      </c>
    </row>
    <row r="10" spans="2:5" ht="16" x14ac:dyDescent="0.2">
      <c r="B10" s="20" t="s">
        <v>74</v>
      </c>
      <c r="C10" s="17">
        <v>1.101395262027649E-2</v>
      </c>
      <c r="D10" s="17">
        <v>2.663849358194785E-2</v>
      </c>
      <c r="E10" s="17">
        <v>2.7781838031267572E-2</v>
      </c>
    </row>
    <row r="11" spans="2:5" ht="16" x14ac:dyDescent="0.2">
      <c r="B11" s="20" t="s">
        <v>75</v>
      </c>
      <c r="C11" s="17">
        <v>1.200712086517393E-2</v>
      </c>
      <c r="D11" s="17">
        <v>1.895957220248733E-2</v>
      </c>
      <c r="E11" s="17">
        <v>2.1968992225560618E-2</v>
      </c>
    </row>
    <row r="14" spans="2:5" x14ac:dyDescent="0.2">
      <c r="B14" t="s">
        <v>409</v>
      </c>
    </row>
    <row r="15" spans="2:5" x14ac:dyDescent="0.2">
      <c r="B15" t="s">
        <v>9</v>
      </c>
    </row>
    <row r="18" spans="2:2" x14ac:dyDescent="0.2">
      <c r="B18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129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130</v>
      </c>
      <c r="C9" s="17">
        <v>6.0614002887637908E-2</v>
      </c>
      <c r="D9" s="17">
        <v>0.10151555642206229</v>
      </c>
      <c r="E9" s="17">
        <v>0.10915775647922001</v>
      </c>
      <c r="F9" s="17">
        <v>8.4416741899521808E-2</v>
      </c>
      <c r="G9" s="17">
        <v>4.5917555828353149E-2</v>
      </c>
      <c r="H9" s="17">
        <v>1.7382087182767601E-2</v>
      </c>
      <c r="I9" s="17">
        <v>1.5758483845759209E-2</v>
      </c>
      <c r="K9" s="17">
        <v>6.7346484797585079E-2</v>
      </c>
      <c r="L9" s="17">
        <v>5.4391808292797883E-2</v>
      </c>
      <c r="N9" s="17">
        <v>6.6510455226137646E-2</v>
      </c>
      <c r="O9" s="17">
        <v>3.2916948377325977E-2</v>
      </c>
      <c r="P9" s="17">
        <v>3.9624177493447182E-2</v>
      </c>
      <c r="Q9" s="17">
        <v>9.5038217227286281E-2</v>
      </c>
      <c r="R9" s="17">
        <v>7.357992496686358E-2</v>
      </c>
      <c r="S9" s="17">
        <v>5.3240614509591493E-2</v>
      </c>
      <c r="T9" s="17">
        <v>4.1609403007654713E-2</v>
      </c>
      <c r="U9" s="17">
        <v>6.4829636147030717E-2</v>
      </c>
      <c r="V9" s="17">
        <v>8.652102388845638E-2</v>
      </c>
      <c r="W9" s="17">
        <v>4.224774905620899E-2</v>
      </c>
      <c r="X9" s="17">
        <v>4.0729912892601999E-2</v>
      </c>
      <c r="Y9" s="17">
        <v>6.5324242185962E-2</v>
      </c>
      <c r="AA9" s="17">
        <v>5.6035499464200618E-2</v>
      </c>
      <c r="AB9" s="17">
        <v>9.5198970280014686E-2</v>
      </c>
      <c r="AC9" s="17">
        <v>3.2860907042840663E-2</v>
      </c>
      <c r="AD9" s="17">
        <v>3.9903092610547732E-2</v>
      </c>
      <c r="AE9" s="17">
        <v>7.0970532287549723E-2</v>
      </c>
      <c r="AF9" s="17">
        <v>8.651285967113112E-2</v>
      </c>
      <c r="AG9" s="17">
        <v>4.7790912422452571E-2</v>
      </c>
      <c r="AH9" s="17">
        <v>2.2682140289665399E-2</v>
      </c>
      <c r="AI9" s="17">
        <v>4.7373514114602479E-2</v>
      </c>
    </row>
    <row r="10" spans="2:37" ht="19" customHeight="1" x14ac:dyDescent="0.2">
      <c r="B10" s="20" t="s">
        <v>131</v>
      </c>
      <c r="C10" s="17">
        <v>0.1682925943126386</v>
      </c>
      <c r="D10" s="17">
        <v>0.26457654008688181</v>
      </c>
      <c r="E10" s="17">
        <v>0.26771907868756328</v>
      </c>
      <c r="F10" s="17">
        <v>0.2395418877450915</v>
      </c>
      <c r="G10" s="17">
        <v>0.16577396048575271</v>
      </c>
      <c r="H10" s="17">
        <v>5.631134097165133E-2</v>
      </c>
      <c r="I10" s="17">
        <v>4.3108141497592588E-2</v>
      </c>
      <c r="K10" s="17">
        <v>0.17942286206388311</v>
      </c>
      <c r="L10" s="17">
        <v>0.1575098793648651</v>
      </c>
      <c r="N10" s="17">
        <v>0.12565761829220901</v>
      </c>
      <c r="O10" s="17">
        <v>0.14399477096302779</v>
      </c>
      <c r="P10" s="17">
        <v>0.2241855523246159</v>
      </c>
      <c r="Q10" s="17">
        <v>0.14591332196261469</v>
      </c>
      <c r="R10" s="17">
        <v>0.17138914120719551</v>
      </c>
      <c r="S10" s="17">
        <v>0.1981267781763551</v>
      </c>
      <c r="T10" s="17">
        <v>0.18635272785304879</v>
      </c>
      <c r="U10" s="17">
        <v>0.1755444417765491</v>
      </c>
      <c r="V10" s="17">
        <v>0.24519503456526781</v>
      </c>
      <c r="W10" s="17">
        <v>0.1262700486645687</v>
      </c>
      <c r="X10" s="17">
        <v>0.15374184042234551</v>
      </c>
      <c r="Y10" s="17">
        <v>0.10045140931100791</v>
      </c>
      <c r="AA10" s="17">
        <v>0.16967472795898689</v>
      </c>
      <c r="AB10" s="17">
        <v>0.21325168356657739</v>
      </c>
      <c r="AC10" s="17">
        <v>0.14382698523282089</v>
      </c>
      <c r="AD10" s="17">
        <v>0.2177411761911581</v>
      </c>
      <c r="AE10" s="17">
        <v>0.16467648555046199</v>
      </c>
      <c r="AF10" s="17">
        <v>0.13501577439280271</v>
      </c>
      <c r="AG10" s="17">
        <v>0.1107910092408375</v>
      </c>
      <c r="AH10" s="17">
        <v>8.7325900464860079E-2</v>
      </c>
      <c r="AI10" s="17">
        <v>0.16172538280675219</v>
      </c>
    </row>
    <row r="11" spans="2:37" ht="19" customHeight="1" x14ac:dyDescent="0.2">
      <c r="B11" s="20" t="s">
        <v>132</v>
      </c>
      <c r="C11" s="17">
        <v>0.40711386460404658</v>
      </c>
      <c r="D11" s="17">
        <v>0.39561981382919931</v>
      </c>
      <c r="E11" s="17">
        <v>0.42120203410386009</v>
      </c>
      <c r="F11" s="17">
        <v>0.4138331899787327</v>
      </c>
      <c r="G11" s="17">
        <v>0.48055809578613051</v>
      </c>
      <c r="H11" s="17">
        <v>0.42667199955781721</v>
      </c>
      <c r="I11" s="17">
        <v>0.32499296352357271</v>
      </c>
      <c r="K11" s="17">
        <v>0.3812967487934058</v>
      </c>
      <c r="L11" s="17">
        <v>0.432327899768223</v>
      </c>
      <c r="N11" s="17">
        <v>0.40779112447304561</v>
      </c>
      <c r="O11" s="17">
        <v>0.45939730019834668</v>
      </c>
      <c r="P11" s="17">
        <v>0.30938684654784587</v>
      </c>
      <c r="Q11" s="17">
        <v>0.48811433717430108</v>
      </c>
      <c r="R11" s="17">
        <v>0.43142743968372022</v>
      </c>
      <c r="S11" s="17">
        <v>0.37349148361471229</v>
      </c>
      <c r="T11" s="17">
        <v>0.44444443997529581</v>
      </c>
      <c r="U11" s="17">
        <v>0.47148149622955138</v>
      </c>
      <c r="V11" s="17">
        <v>0.3735190221005103</v>
      </c>
      <c r="W11" s="17">
        <v>0.43855802969614072</v>
      </c>
      <c r="X11" s="17">
        <v>0.37827032431165231</v>
      </c>
      <c r="Y11" s="17">
        <v>0.34640365179867522</v>
      </c>
      <c r="AA11" s="17">
        <v>0.39286027000299167</v>
      </c>
      <c r="AB11" s="17">
        <v>0.44963866303693778</v>
      </c>
      <c r="AC11" s="17">
        <v>0.46516285974365229</v>
      </c>
      <c r="AD11" s="17">
        <v>0.40800316761375122</v>
      </c>
      <c r="AE11" s="17">
        <v>0.36870254731324598</v>
      </c>
      <c r="AF11" s="17">
        <v>0.45888675576812082</v>
      </c>
      <c r="AG11" s="17">
        <v>0.34298536801340579</v>
      </c>
      <c r="AH11" s="17">
        <v>0.3851023021629385</v>
      </c>
      <c r="AI11" s="17">
        <v>0.46629115366924079</v>
      </c>
    </row>
    <row r="12" spans="2:37" ht="19" customHeight="1" x14ac:dyDescent="0.2">
      <c r="B12" s="20" t="s">
        <v>133</v>
      </c>
      <c r="C12" s="17">
        <v>0.32667961352423369</v>
      </c>
      <c r="D12" s="17">
        <v>0.19190672993343991</v>
      </c>
      <c r="E12" s="17">
        <v>0.18645831041257149</v>
      </c>
      <c r="F12" s="17">
        <v>0.22625032007306739</v>
      </c>
      <c r="G12" s="17">
        <v>0.28684572513319062</v>
      </c>
      <c r="H12" s="17">
        <v>0.45365068479187132</v>
      </c>
      <c r="I12" s="17">
        <v>0.55852200902913696</v>
      </c>
      <c r="K12" s="17">
        <v>0.33959109536149462</v>
      </c>
      <c r="L12" s="17">
        <v>0.31340573281342571</v>
      </c>
      <c r="N12" s="17">
        <v>0.3631968630682067</v>
      </c>
      <c r="O12" s="17">
        <v>0.34278895630018791</v>
      </c>
      <c r="P12" s="17">
        <v>0.37917907517056432</v>
      </c>
      <c r="Q12" s="17">
        <v>0.23661508696907749</v>
      </c>
      <c r="R12" s="17">
        <v>0.29243151896266811</v>
      </c>
      <c r="S12" s="17">
        <v>0.31245168507398491</v>
      </c>
      <c r="T12" s="17">
        <v>0.29346172461764969</v>
      </c>
      <c r="U12" s="17">
        <v>0.247734190407886</v>
      </c>
      <c r="V12" s="17">
        <v>0.26564079412411762</v>
      </c>
      <c r="W12" s="17">
        <v>0.3531786986776409</v>
      </c>
      <c r="X12" s="17">
        <v>0.39795003002797469</v>
      </c>
      <c r="Y12" s="17">
        <v>0.44840833294468119</v>
      </c>
      <c r="AA12" s="17">
        <v>0.36499167796459842</v>
      </c>
      <c r="AB12" s="17">
        <v>0.21783064927681439</v>
      </c>
      <c r="AC12" s="17">
        <v>0.33539835668899037</v>
      </c>
      <c r="AD12" s="17">
        <v>0.30270889835169718</v>
      </c>
      <c r="AE12" s="17">
        <v>0.35913997882247423</v>
      </c>
      <c r="AF12" s="17">
        <v>0.31958461016794548</v>
      </c>
      <c r="AG12" s="17">
        <v>0.41442883659913732</v>
      </c>
      <c r="AH12" s="17">
        <v>0.38403651623957752</v>
      </c>
      <c r="AI12" s="17">
        <v>0.32460994940940441</v>
      </c>
    </row>
    <row r="13" spans="2:37" ht="19" customHeight="1" x14ac:dyDescent="0.2">
      <c r="B13" s="20" t="s">
        <v>75</v>
      </c>
      <c r="C13" s="17">
        <v>3.7299924671443087E-2</v>
      </c>
      <c r="D13" s="17">
        <v>4.6381359728416748E-2</v>
      </c>
      <c r="E13" s="17">
        <v>1.546282031678514E-2</v>
      </c>
      <c r="F13" s="17">
        <v>3.5957860303586657E-2</v>
      </c>
      <c r="G13" s="17">
        <v>2.090466276657315E-2</v>
      </c>
      <c r="H13" s="17">
        <v>4.5983887495892418E-2</v>
      </c>
      <c r="I13" s="17">
        <v>5.76184021039386E-2</v>
      </c>
      <c r="K13" s="17">
        <v>3.2342808983631559E-2</v>
      </c>
      <c r="L13" s="17">
        <v>4.236467976068848E-2</v>
      </c>
      <c r="N13" s="17">
        <v>3.6843938940400951E-2</v>
      </c>
      <c r="O13" s="17">
        <v>2.0902024161111709E-2</v>
      </c>
      <c r="P13" s="17">
        <v>4.7624348463526853E-2</v>
      </c>
      <c r="Q13" s="17">
        <v>3.4319036666720593E-2</v>
      </c>
      <c r="R13" s="17">
        <v>3.1171975179552631E-2</v>
      </c>
      <c r="S13" s="17">
        <v>6.268943862535617E-2</v>
      </c>
      <c r="T13" s="17">
        <v>3.4131704546350922E-2</v>
      </c>
      <c r="U13" s="17">
        <v>4.0410235438982943E-2</v>
      </c>
      <c r="V13" s="17">
        <v>2.9124125321647709E-2</v>
      </c>
      <c r="W13" s="17">
        <v>3.9745473905440809E-2</v>
      </c>
      <c r="X13" s="17">
        <v>2.9307892345425381E-2</v>
      </c>
      <c r="Y13" s="17">
        <v>3.9412363759673601E-2</v>
      </c>
      <c r="AA13" s="17">
        <v>1.643782460922244E-2</v>
      </c>
      <c r="AB13" s="17">
        <v>2.408003383965562E-2</v>
      </c>
      <c r="AC13" s="17">
        <v>2.2750891291695729E-2</v>
      </c>
      <c r="AD13" s="17">
        <v>3.1643665232845751E-2</v>
      </c>
      <c r="AE13" s="17">
        <v>3.6510456026268089E-2</v>
      </c>
      <c r="AF13" s="17">
        <v>0</v>
      </c>
      <c r="AG13" s="17">
        <v>8.4003873724166858E-2</v>
      </c>
      <c r="AH13" s="17">
        <v>0.12085314084295851</v>
      </c>
      <c r="AI13" s="17">
        <v>0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134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130</v>
      </c>
      <c r="C9" s="17">
        <v>8.7997936509259675E-2</v>
      </c>
      <c r="D9" s="17">
        <v>0.1680506066906523</v>
      </c>
      <c r="E9" s="17">
        <v>0.13888237557774799</v>
      </c>
      <c r="F9" s="17">
        <v>0.1076003135460325</v>
      </c>
      <c r="G9" s="17">
        <v>5.7042255748774841E-2</v>
      </c>
      <c r="H9" s="17">
        <v>4.3635286678834338E-2</v>
      </c>
      <c r="I9" s="17">
        <v>3.2722895266173398E-2</v>
      </c>
      <c r="K9" s="17">
        <v>9.8450352222671872E-2</v>
      </c>
      <c r="L9" s="17">
        <v>7.8301727694506856E-2</v>
      </c>
      <c r="N9" s="17">
        <v>7.2987586668655902E-2</v>
      </c>
      <c r="O9" s="17">
        <v>7.410823088555972E-2</v>
      </c>
      <c r="P9" s="17">
        <v>9.521095088822841E-2</v>
      </c>
      <c r="Q9" s="17">
        <v>7.3575271920095567E-2</v>
      </c>
      <c r="R9" s="17">
        <v>9.4482501064494878E-2</v>
      </c>
      <c r="S9" s="17">
        <v>9.3214049493950818E-2</v>
      </c>
      <c r="T9" s="17">
        <v>6.2221666865431187E-2</v>
      </c>
      <c r="U9" s="17">
        <v>8.6591666773918316E-2</v>
      </c>
      <c r="V9" s="17">
        <v>0.13564809609779849</v>
      </c>
      <c r="W9" s="17">
        <v>7.651270543603772E-2</v>
      </c>
      <c r="X9" s="17">
        <v>7.8109383211416042E-2</v>
      </c>
      <c r="Y9" s="17">
        <v>7.0060779526282965E-2</v>
      </c>
      <c r="AA9" s="17">
        <v>7.8851667704811265E-2</v>
      </c>
      <c r="AB9" s="17">
        <v>0.13287636001065689</v>
      </c>
      <c r="AC9" s="17">
        <v>5.4177951454535633E-2</v>
      </c>
      <c r="AD9" s="17">
        <v>7.5009325674906147E-2</v>
      </c>
      <c r="AE9" s="17">
        <v>0.1134716850881502</v>
      </c>
      <c r="AF9" s="17">
        <v>0.1040843438875191</v>
      </c>
      <c r="AG9" s="17">
        <v>4.1800707431119771E-2</v>
      </c>
      <c r="AH9" s="17">
        <v>3.9690292900175138E-2</v>
      </c>
      <c r="AI9" s="17">
        <v>3.7282777596435897E-2</v>
      </c>
    </row>
    <row r="10" spans="2:37" ht="19" customHeight="1" x14ac:dyDescent="0.2">
      <c r="B10" s="20" t="s">
        <v>131</v>
      </c>
      <c r="C10" s="17">
        <v>0.27246477661961049</v>
      </c>
      <c r="D10" s="17">
        <v>0.28766699592561312</v>
      </c>
      <c r="E10" s="17">
        <v>0.29484975960533821</v>
      </c>
      <c r="F10" s="17">
        <v>0.30424179283004221</v>
      </c>
      <c r="G10" s="17">
        <v>0.29226268725433407</v>
      </c>
      <c r="H10" s="17">
        <v>0.26331377460015748</v>
      </c>
      <c r="I10" s="17">
        <v>0.20850135762632779</v>
      </c>
      <c r="K10" s="17">
        <v>0.29740279526497948</v>
      </c>
      <c r="L10" s="17">
        <v>0.2480396351626932</v>
      </c>
      <c r="N10" s="17">
        <v>0.29421925339756128</v>
      </c>
      <c r="O10" s="17">
        <v>0.22294004484018159</v>
      </c>
      <c r="P10" s="17">
        <v>0.30292463824251969</v>
      </c>
      <c r="Q10" s="17">
        <v>0.2487611743000844</v>
      </c>
      <c r="R10" s="17">
        <v>0.31576993629661632</v>
      </c>
      <c r="S10" s="17">
        <v>0.196485234294456</v>
      </c>
      <c r="T10" s="17">
        <v>0.30408025564255059</v>
      </c>
      <c r="U10" s="17">
        <v>0.26180073930397668</v>
      </c>
      <c r="V10" s="17">
        <v>0.28756798571451841</v>
      </c>
      <c r="W10" s="17">
        <v>0.27290488865680529</v>
      </c>
      <c r="X10" s="17">
        <v>0.26740614687301062</v>
      </c>
      <c r="Y10" s="17">
        <v>0.24178387728227591</v>
      </c>
      <c r="AA10" s="17">
        <v>0.32986484612991468</v>
      </c>
      <c r="AB10" s="17">
        <v>0.27227436102091729</v>
      </c>
      <c r="AC10" s="17">
        <v>0.29487880240989922</v>
      </c>
      <c r="AD10" s="17">
        <v>0.30721445431989158</v>
      </c>
      <c r="AE10" s="17">
        <v>0.29917301599377222</v>
      </c>
      <c r="AF10" s="17">
        <v>0.26980971456133362</v>
      </c>
      <c r="AG10" s="17">
        <v>0.1589833564908609</v>
      </c>
      <c r="AH10" s="17">
        <v>0.16483860055696731</v>
      </c>
      <c r="AI10" s="17">
        <v>0.2233232309600314</v>
      </c>
    </row>
    <row r="11" spans="2:37" ht="19" customHeight="1" x14ac:dyDescent="0.2">
      <c r="B11" s="20" t="s">
        <v>132</v>
      </c>
      <c r="C11" s="17">
        <v>0.44647768824109341</v>
      </c>
      <c r="D11" s="17">
        <v>0.35187139698399289</v>
      </c>
      <c r="E11" s="17">
        <v>0.40424162630640031</v>
      </c>
      <c r="F11" s="17">
        <v>0.4137166366676423</v>
      </c>
      <c r="G11" s="17">
        <v>0.51578557314999141</v>
      </c>
      <c r="H11" s="17">
        <v>0.4537198454957091</v>
      </c>
      <c r="I11" s="17">
        <v>0.5086227524724185</v>
      </c>
      <c r="K11" s="17">
        <v>0.41916345540855432</v>
      </c>
      <c r="L11" s="17">
        <v>0.47328679523087891</v>
      </c>
      <c r="N11" s="17">
        <v>0.46899763355532909</v>
      </c>
      <c r="O11" s="17">
        <v>0.45123556412265919</v>
      </c>
      <c r="P11" s="17">
        <v>0.39996182948657383</v>
      </c>
      <c r="Q11" s="17">
        <v>0.51557210064247039</v>
      </c>
      <c r="R11" s="17">
        <v>0.47891240664407342</v>
      </c>
      <c r="S11" s="17">
        <v>0.45154028640580868</v>
      </c>
      <c r="T11" s="17">
        <v>0.43727208162617709</v>
      </c>
      <c r="U11" s="17">
        <v>0.4897759671000636</v>
      </c>
      <c r="V11" s="17">
        <v>0.36647502927110348</v>
      </c>
      <c r="W11" s="17">
        <v>0.45319283146297012</v>
      </c>
      <c r="X11" s="17">
        <v>0.40456619051000958</v>
      </c>
      <c r="Y11" s="17">
        <v>0.48897876262130591</v>
      </c>
      <c r="AA11" s="17">
        <v>0.43550243631492691</v>
      </c>
      <c r="AB11" s="17">
        <v>0.46993755101848561</v>
      </c>
      <c r="AC11" s="17">
        <v>0.47201429679277751</v>
      </c>
      <c r="AD11" s="17">
        <v>0.41476264438345017</v>
      </c>
      <c r="AE11" s="17">
        <v>0.4030038940117755</v>
      </c>
      <c r="AF11" s="17">
        <v>0.55651173220985395</v>
      </c>
      <c r="AG11" s="17">
        <v>0.43434023944472239</v>
      </c>
      <c r="AH11" s="17">
        <v>0.4789261491548879</v>
      </c>
      <c r="AI11" s="17">
        <v>0.51905305920644595</v>
      </c>
    </row>
    <row r="12" spans="2:37" ht="19" customHeight="1" x14ac:dyDescent="0.2">
      <c r="B12" s="20" t="s">
        <v>133</v>
      </c>
      <c r="C12" s="17">
        <v>0.15318680351031669</v>
      </c>
      <c r="D12" s="17">
        <v>0.14204753590502031</v>
      </c>
      <c r="E12" s="17">
        <v>0.12617755324692681</v>
      </c>
      <c r="F12" s="17">
        <v>0.1372705740290715</v>
      </c>
      <c r="G12" s="17">
        <v>0.1133094229044018</v>
      </c>
      <c r="H12" s="17">
        <v>0.18894471197610191</v>
      </c>
      <c r="I12" s="17">
        <v>0.20392261831679159</v>
      </c>
      <c r="K12" s="17">
        <v>0.15993490007619399</v>
      </c>
      <c r="L12" s="17">
        <v>0.145775702120815</v>
      </c>
      <c r="N12" s="17">
        <v>0.12695951127904859</v>
      </c>
      <c r="O12" s="17">
        <v>0.2345575470918374</v>
      </c>
      <c r="P12" s="17">
        <v>0.13106331059804671</v>
      </c>
      <c r="Q12" s="17">
        <v>0.12559679123169629</v>
      </c>
      <c r="R12" s="17">
        <v>8.8334204855566756E-2</v>
      </c>
      <c r="S12" s="17">
        <v>0.1946279903390534</v>
      </c>
      <c r="T12" s="17">
        <v>0.1762802220049903</v>
      </c>
      <c r="U12" s="17">
        <v>9.2713135380076958E-2</v>
      </c>
      <c r="V12" s="17">
        <v>0.1654991309666731</v>
      </c>
      <c r="W12" s="17">
        <v>0.15575576861646481</v>
      </c>
      <c r="X12" s="17">
        <v>0.21231045796728529</v>
      </c>
      <c r="Y12" s="17">
        <v>0.18679272165530639</v>
      </c>
      <c r="AA12" s="17">
        <v>0.1239485106892261</v>
      </c>
      <c r="AB12" s="17">
        <v>0.10485000375221561</v>
      </c>
      <c r="AC12" s="17">
        <v>0.13559598925730379</v>
      </c>
      <c r="AD12" s="17">
        <v>0.16720785912589711</v>
      </c>
      <c r="AE12" s="17">
        <v>0.15183768217088611</v>
      </c>
      <c r="AF12" s="17">
        <v>6.9594209341293664E-2</v>
      </c>
      <c r="AG12" s="17">
        <v>0.26476094575497022</v>
      </c>
      <c r="AH12" s="17">
        <v>0.21901327211221469</v>
      </c>
      <c r="AI12" s="17">
        <v>0.19907306043514339</v>
      </c>
    </row>
    <row r="13" spans="2:37" ht="19" customHeight="1" x14ac:dyDescent="0.2">
      <c r="B13" s="20" t="s">
        <v>75</v>
      </c>
      <c r="C13" s="17">
        <v>3.9872795119719737E-2</v>
      </c>
      <c r="D13" s="17">
        <v>5.0363464494721323E-2</v>
      </c>
      <c r="E13" s="17">
        <v>3.584868526358663E-2</v>
      </c>
      <c r="F13" s="17">
        <v>3.7170682927211637E-2</v>
      </c>
      <c r="G13" s="17">
        <v>2.160006094249789E-2</v>
      </c>
      <c r="H13" s="17">
        <v>5.0386381249197067E-2</v>
      </c>
      <c r="I13" s="17">
        <v>4.6230376318288677E-2</v>
      </c>
      <c r="K13" s="17">
        <v>2.5048497027600401E-2</v>
      </c>
      <c r="L13" s="17">
        <v>5.4596139791106238E-2</v>
      </c>
      <c r="N13" s="17">
        <v>3.6836015099404942E-2</v>
      </c>
      <c r="O13" s="17">
        <v>1.715861305976225E-2</v>
      </c>
      <c r="P13" s="17">
        <v>7.0839270784631633E-2</v>
      </c>
      <c r="Q13" s="17">
        <v>3.6494661905653668E-2</v>
      </c>
      <c r="R13" s="17">
        <v>2.2500951139248711E-2</v>
      </c>
      <c r="S13" s="17">
        <v>6.4132439466731098E-2</v>
      </c>
      <c r="T13" s="17">
        <v>2.0145773860850778E-2</v>
      </c>
      <c r="U13" s="17">
        <v>6.9118491441964483E-2</v>
      </c>
      <c r="V13" s="17">
        <v>4.4809757949906187E-2</v>
      </c>
      <c r="W13" s="17">
        <v>4.1633805827721942E-2</v>
      </c>
      <c r="X13" s="17">
        <v>3.7607821438278392E-2</v>
      </c>
      <c r="Y13" s="17">
        <v>1.2383858914828761E-2</v>
      </c>
      <c r="AA13" s="17">
        <v>3.1832539161120978E-2</v>
      </c>
      <c r="AB13" s="17">
        <v>2.006172419772459E-2</v>
      </c>
      <c r="AC13" s="17">
        <v>4.3332960085483971E-2</v>
      </c>
      <c r="AD13" s="17">
        <v>3.5805716495854963E-2</v>
      </c>
      <c r="AE13" s="17">
        <v>3.2513722735416077E-2</v>
      </c>
      <c r="AF13" s="17">
        <v>0</v>
      </c>
      <c r="AG13" s="17">
        <v>0.1001147508783268</v>
      </c>
      <c r="AH13" s="17">
        <v>9.7531685275754829E-2</v>
      </c>
      <c r="AI13" s="17">
        <v>2.1267871801943151E-2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135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130</v>
      </c>
      <c r="C9" s="17">
        <v>5.2523934958951468E-2</v>
      </c>
      <c r="D9" s="17">
        <v>0.1000040676477542</v>
      </c>
      <c r="E9" s="17">
        <v>9.4299173617650861E-2</v>
      </c>
      <c r="F9" s="17">
        <v>6.908479388847702E-2</v>
      </c>
      <c r="G9" s="17">
        <v>4.5716159446543482E-2</v>
      </c>
      <c r="H9" s="17">
        <v>1.349706373216813E-2</v>
      </c>
      <c r="I9" s="17">
        <v>5.4344364335800824E-3</v>
      </c>
      <c r="K9" s="17">
        <v>5.9300124975469652E-2</v>
      </c>
      <c r="L9" s="17">
        <v>4.6211294395872578E-2</v>
      </c>
      <c r="N9" s="17">
        <v>5.3908786002505898E-2</v>
      </c>
      <c r="O9" s="17">
        <v>1.5385183213739139E-2</v>
      </c>
      <c r="P9" s="17">
        <v>4.890263956669292E-2</v>
      </c>
      <c r="Q9" s="17">
        <v>5.8902371401838051E-2</v>
      </c>
      <c r="R9" s="17">
        <v>6.5463929681964989E-2</v>
      </c>
      <c r="S9" s="17">
        <v>5.6536787223250361E-2</v>
      </c>
      <c r="T9" s="17">
        <v>3.584381562429511E-2</v>
      </c>
      <c r="U9" s="17">
        <v>7.595646931709947E-2</v>
      </c>
      <c r="V9" s="17">
        <v>8.9744489822620579E-2</v>
      </c>
      <c r="W9" s="17">
        <v>2.588851016145028E-2</v>
      </c>
      <c r="X9" s="17">
        <v>3.5284040253345722E-2</v>
      </c>
      <c r="Y9" s="17">
        <v>2.8624737774482809E-2</v>
      </c>
      <c r="AA9" s="17">
        <v>3.6712945993868047E-2</v>
      </c>
      <c r="AB9" s="17">
        <v>9.6331021213526824E-2</v>
      </c>
      <c r="AC9" s="17">
        <v>3.4044495834241392E-2</v>
      </c>
      <c r="AD9" s="17">
        <v>4.7247959804209198E-2</v>
      </c>
      <c r="AE9" s="17">
        <v>5.3524923794001762E-2</v>
      </c>
      <c r="AF9" s="17">
        <v>3.464839053545949E-2</v>
      </c>
      <c r="AG9" s="17">
        <v>2.893151242349035E-2</v>
      </c>
      <c r="AH9" s="17">
        <v>1.165396101276055E-2</v>
      </c>
      <c r="AI9" s="17">
        <v>7.314641901707862E-2</v>
      </c>
    </row>
    <row r="10" spans="2:37" ht="19" customHeight="1" x14ac:dyDescent="0.2">
      <c r="B10" s="20" t="s">
        <v>131</v>
      </c>
      <c r="C10" s="17">
        <v>0.14771803435855149</v>
      </c>
      <c r="D10" s="17">
        <v>0.27257290543447438</v>
      </c>
      <c r="E10" s="17">
        <v>0.23214283522590209</v>
      </c>
      <c r="F10" s="17">
        <v>0.19872533365811959</v>
      </c>
      <c r="G10" s="17">
        <v>0.12850126504747489</v>
      </c>
      <c r="H10" s="17">
        <v>5.603413070264774E-2</v>
      </c>
      <c r="I10" s="17">
        <v>3.2212204675584243E-2</v>
      </c>
      <c r="K10" s="17">
        <v>0.16658671870361799</v>
      </c>
      <c r="L10" s="17">
        <v>0.13014875605088941</v>
      </c>
      <c r="N10" s="17">
        <v>0.1134493505704076</v>
      </c>
      <c r="O10" s="17">
        <v>0.1497043237997773</v>
      </c>
      <c r="P10" s="17">
        <v>0.1077952709328735</v>
      </c>
      <c r="Q10" s="17">
        <v>0.20706372214838031</v>
      </c>
      <c r="R10" s="17">
        <v>0.17438938962737471</v>
      </c>
      <c r="S10" s="17">
        <v>0.12607083781506301</v>
      </c>
      <c r="T10" s="17">
        <v>0.15016807850219441</v>
      </c>
      <c r="U10" s="17">
        <v>0.14736225208359721</v>
      </c>
      <c r="V10" s="17">
        <v>0.22898278521827969</v>
      </c>
      <c r="W10" s="17">
        <v>0.1223771489341631</v>
      </c>
      <c r="X10" s="17">
        <v>9.5115165196934873E-2</v>
      </c>
      <c r="Y10" s="17">
        <v>0.11887488845419319</v>
      </c>
      <c r="AA10" s="17">
        <v>0.14665512307747919</v>
      </c>
      <c r="AB10" s="17">
        <v>0.1705881814830823</v>
      </c>
      <c r="AC10" s="17">
        <v>0.18761215177593901</v>
      </c>
      <c r="AD10" s="17">
        <v>0.20056473943843431</v>
      </c>
      <c r="AE10" s="17">
        <v>0.1373267687063241</v>
      </c>
      <c r="AF10" s="17">
        <v>0.13444654598096481</v>
      </c>
      <c r="AG10" s="17">
        <v>9.4932588471305659E-2</v>
      </c>
      <c r="AH10" s="17">
        <v>7.8681529765362246E-2</v>
      </c>
      <c r="AI10" s="17">
        <v>0.1232230929013484</v>
      </c>
    </row>
    <row r="11" spans="2:37" ht="19" customHeight="1" x14ac:dyDescent="0.2">
      <c r="B11" s="20" t="s">
        <v>132</v>
      </c>
      <c r="C11" s="17">
        <v>0.39595652380977597</v>
      </c>
      <c r="D11" s="17">
        <v>0.41954363979481119</v>
      </c>
      <c r="E11" s="17">
        <v>0.43762233770520742</v>
      </c>
      <c r="F11" s="17">
        <v>0.4265101583453707</v>
      </c>
      <c r="G11" s="17">
        <v>0.49301796733870179</v>
      </c>
      <c r="H11" s="17">
        <v>0.36107310231815398</v>
      </c>
      <c r="I11" s="17">
        <v>0.26609536273468198</v>
      </c>
      <c r="K11" s="17">
        <v>0.39148370101549179</v>
      </c>
      <c r="L11" s="17">
        <v>0.39939142425500729</v>
      </c>
      <c r="N11" s="17">
        <v>0.3635914576037822</v>
      </c>
      <c r="O11" s="17">
        <v>0.36421174256763023</v>
      </c>
      <c r="P11" s="17">
        <v>0.39450599750585758</v>
      </c>
      <c r="Q11" s="17">
        <v>0.4538193754847733</v>
      </c>
      <c r="R11" s="17">
        <v>0.33812211966554873</v>
      </c>
      <c r="S11" s="17">
        <v>0.39024971047206819</v>
      </c>
      <c r="T11" s="17">
        <v>0.46483235979096821</v>
      </c>
      <c r="U11" s="17">
        <v>0.45216120478373661</v>
      </c>
      <c r="V11" s="17">
        <v>0.4190180984708089</v>
      </c>
      <c r="W11" s="17">
        <v>0.38077019970390952</v>
      </c>
      <c r="X11" s="17">
        <v>0.37925659706485643</v>
      </c>
      <c r="Y11" s="17">
        <v>0.38093236648122969</v>
      </c>
      <c r="AA11" s="17">
        <v>0.38859331173424611</v>
      </c>
      <c r="AB11" s="17">
        <v>0.43781172964699627</v>
      </c>
      <c r="AC11" s="17">
        <v>0.34135794286314058</v>
      </c>
      <c r="AD11" s="17">
        <v>0.43995257873071031</v>
      </c>
      <c r="AE11" s="17">
        <v>0.39300415750932488</v>
      </c>
      <c r="AF11" s="17">
        <v>0.39153344989795641</v>
      </c>
      <c r="AG11" s="17">
        <v>0.30855763928337232</v>
      </c>
      <c r="AH11" s="17">
        <v>0.35702180396849409</v>
      </c>
      <c r="AI11" s="17">
        <v>0.42955525732338878</v>
      </c>
    </row>
    <row r="12" spans="2:37" ht="19" customHeight="1" x14ac:dyDescent="0.2">
      <c r="B12" s="20" t="s">
        <v>133</v>
      </c>
      <c r="C12" s="17">
        <v>0.32665743342629872</v>
      </c>
      <c r="D12" s="17">
        <v>0.15457141508284319</v>
      </c>
      <c r="E12" s="17">
        <v>0.2001464941472543</v>
      </c>
      <c r="F12" s="17">
        <v>0.25404386485656177</v>
      </c>
      <c r="G12" s="17">
        <v>0.26587973353874023</v>
      </c>
      <c r="H12" s="17">
        <v>0.45250605237303249</v>
      </c>
      <c r="I12" s="17">
        <v>0.56735209709169643</v>
      </c>
      <c r="K12" s="17">
        <v>0.3285072514137774</v>
      </c>
      <c r="L12" s="17">
        <v>0.32504729598116822</v>
      </c>
      <c r="N12" s="17">
        <v>0.3751945876092786</v>
      </c>
      <c r="O12" s="17">
        <v>0.39201681371572789</v>
      </c>
      <c r="P12" s="17">
        <v>0.3590900335781198</v>
      </c>
      <c r="Q12" s="17">
        <v>0.2314841958745944</v>
      </c>
      <c r="R12" s="17">
        <v>0.30906129369283281</v>
      </c>
      <c r="S12" s="17">
        <v>0.35160124118368402</v>
      </c>
      <c r="T12" s="17">
        <v>0.30592581632348448</v>
      </c>
      <c r="U12" s="17">
        <v>0.20630830767640479</v>
      </c>
      <c r="V12" s="17">
        <v>0.2265673848461574</v>
      </c>
      <c r="W12" s="17">
        <v>0.37010278666128849</v>
      </c>
      <c r="X12" s="17">
        <v>0.43513742107212727</v>
      </c>
      <c r="Y12" s="17">
        <v>0.41353578380319961</v>
      </c>
      <c r="AA12" s="17">
        <v>0.36224372726504461</v>
      </c>
      <c r="AB12" s="17">
        <v>0.24065990027751891</v>
      </c>
      <c r="AC12" s="17">
        <v>0.35289247632561738</v>
      </c>
      <c r="AD12" s="17">
        <v>0.25368783236509762</v>
      </c>
      <c r="AE12" s="17">
        <v>0.35758972257573951</v>
      </c>
      <c r="AF12" s="17">
        <v>0.37146194750416578</v>
      </c>
      <c r="AG12" s="17">
        <v>0.40694478885031071</v>
      </c>
      <c r="AH12" s="17">
        <v>0.38531130046920559</v>
      </c>
      <c r="AI12" s="17">
        <v>0.32017539181885779</v>
      </c>
    </row>
    <row r="13" spans="2:37" ht="19" customHeight="1" x14ac:dyDescent="0.2">
      <c r="B13" s="20" t="s">
        <v>75</v>
      </c>
      <c r="C13" s="17">
        <v>7.7144073446422268E-2</v>
      </c>
      <c r="D13" s="17">
        <v>5.3307972040116808E-2</v>
      </c>
      <c r="E13" s="17">
        <v>3.5789159303985268E-2</v>
      </c>
      <c r="F13" s="17">
        <v>5.1635849251470849E-2</v>
      </c>
      <c r="G13" s="17">
        <v>6.6884874628539828E-2</v>
      </c>
      <c r="H13" s="17">
        <v>0.11688965087399759</v>
      </c>
      <c r="I13" s="17">
        <v>0.12890589906445721</v>
      </c>
      <c r="K13" s="17">
        <v>5.4122203891643232E-2</v>
      </c>
      <c r="L13" s="17">
        <v>9.9201229317062545E-2</v>
      </c>
      <c r="N13" s="17">
        <v>9.3855818214025583E-2</v>
      </c>
      <c r="O13" s="17">
        <v>7.8681936703125566E-2</v>
      </c>
      <c r="P13" s="17">
        <v>8.9706058416456333E-2</v>
      </c>
      <c r="Q13" s="17">
        <v>4.8730335090414141E-2</v>
      </c>
      <c r="R13" s="17">
        <v>0.11296326733227879</v>
      </c>
      <c r="S13" s="17">
        <v>7.5541423305934136E-2</v>
      </c>
      <c r="T13" s="17">
        <v>4.3229929759057838E-2</v>
      </c>
      <c r="U13" s="17">
        <v>0.11821176613916221</v>
      </c>
      <c r="V13" s="17">
        <v>3.5687241642133292E-2</v>
      </c>
      <c r="W13" s="17">
        <v>0.1008613545391886</v>
      </c>
      <c r="X13" s="17">
        <v>5.5206776412735678E-2</v>
      </c>
      <c r="Y13" s="17">
        <v>5.803222348689472E-2</v>
      </c>
      <c r="AA13" s="17">
        <v>6.5794891929361915E-2</v>
      </c>
      <c r="AB13" s="17">
        <v>5.4609167378875639E-2</v>
      </c>
      <c r="AC13" s="17">
        <v>8.4092933201061607E-2</v>
      </c>
      <c r="AD13" s="17">
        <v>5.8546889661548557E-2</v>
      </c>
      <c r="AE13" s="17">
        <v>5.8554427414609693E-2</v>
      </c>
      <c r="AF13" s="17">
        <v>6.7909666081453671E-2</v>
      </c>
      <c r="AG13" s="17">
        <v>0.160633470971521</v>
      </c>
      <c r="AH13" s="17">
        <v>0.16733140478417741</v>
      </c>
      <c r="AI13" s="17">
        <v>5.3899838939326233E-2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136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130</v>
      </c>
      <c r="C9" s="17">
        <v>7.6695291568341137E-2</v>
      </c>
      <c r="D9" s="17">
        <v>0.15591462349908231</v>
      </c>
      <c r="E9" s="17">
        <v>0.1010936526878957</v>
      </c>
      <c r="F9" s="17">
        <v>9.0434451073116373E-2</v>
      </c>
      <c r="G9" s="17">
        <v>7.229001088380102E-2</v>
      </c>
      <c r="H9" s="17">
        <v>3.7459018174482488E-2</v>
      </c>
      <c r="I9" s="17">
        <v>2.3145731561978761E-2</v>
      </c>
      <c r="K9" s="17">
        <v>8.8917313863842565E-2</v>
      </c>
      <c r="L9" s="17">
        <v>6.5202925658192828E-2</v>
      </c>
      <c r="N9" s="17">
        <v>0.10019075058581969</v>
      </c>
      <c r="O9" s="17">
        <v>4.8590314941593972E-2</v>
      </c>
      <c r="P9" s="17">
        <v>6.7962426516095367E-2</v>
      </c>
      <c r="Q9" s="17">
        <v>7.1193129284488052E-2</v>
      </c>
      <c r="R9" s="17">
        <v>8.6441430025170948E-2</v>
      </c>
      <c r="S9" s="17">
        <v>7.8781098071455904E-2</v>
      </c>
      <c r="T9" s="17">
        <v>3.2828299851394162E-2</v>
      </c>
      <c r="U9" s="17">
        <v>9.3587675326647954E-2</v>
      </c>
      <c r="V9" s="17">
        <v>0.1195281283053914</v>
      </c>
      <c r="W9" s="17">
        <v>5.1989252447953792E-2</v>
      </c>
      <c r="X9" s="17">
        <v>4.6436133706771958E-2</v>
      </c>
      <c r="Y9" s="17">
        <v>6.9073648764031007E-2</v>
      </c>
      <c r="AA9" s="17">
        <v>9.7062126690979064E-2</v>
      </c>
      <c r="AB9" s="17">
        <v>0.1119034716253228</v>
      </c>
      <c r="AC9" s="17">
        <v>6.6125195489047606E-2</v>
      </c>
      <c r="AD9" s="17">
        <v>7.6311630528944019E-2</v>
      </c>
      <c r="AE9" s="17">
        <v>7.0888380746593316E-2</v>
      </c>
      <c r="AF9" s="17">
        <v>8.2956448629224105E-2</v>
      </c>
      <c r="AG9" s="17">
        <v>2.8689860364089409E-2</v>
      </c>
      <c r="AH9" s="17">
        <v>1.744998149270684E-2</v>
      </c>
      <c r="AI9" s="17">
        <v>9.4172993115549566E-2</v>
      </c>
    </row>
    <row r="10" spans="2:37" ht="19" customHeight="1" x14ac:dyDescent="0.2">
      <c r="B10" s="20" t="s">
        <v>131</v>
      </c>
      <c r="C10" s="17">
        <v>0.24389194802117481</v>
      </c>
      <c r="D10" s="17">
        <v>0.24324023268267869</v>
      </c>
      <c r="E10" s="17">
        <v>0.25224398510457979</v>
      </c>
      <c r="F10" s="17">
        <v>0.28966857367221538</v>
      </c>
      <c r="G10" s="17">
        <v>0.27580455837725609</v>
      </c>
      <c r="H10" s="17">
        <v>0.1988971860926548</v>
      </c>
      <c r="I10" s="17">
        <v>0.20454051091616751</v>
      </c>
      <c r="K10" s="17">
        <v>0.26312704877019161</v>
      </c>
      <c r="L10" s="17">
        <v>0.22563421942696071</v>
      </c>
      <c r="N10" s="17">
        <v>0.21911727391001209</v>
      </c>
      <c r="O10" s="17">
        <v>0.20128122108055621</v>
      </c>
      <c r="P10" s="17">
        <v>0.32462568548395582</v>
      </c>
      <c r="Q10" s="17">
        <v>0.35852011586733162</v>
      </c>
      <c r="R10" s="17">
        <v>0.21897390029072419</v>
      </c>
      <c r="S10" s="17">
        <v>0.21363492260741621</v>
      </c>
      <c r="T10" s="17">
        <v>0.30405973515800699</v>
      </c>
      <c r="U10" s="17">
        <v>0.2418085909602487</v>
      </c>
      <c r="V10" s="17">
        <v>0.24489137808199371</v>
      </c>
      <c r="W10" s="17">
        <v>0.22362635409523271</v>
      </c>
      <c r="X10" s="17">
        <v>0.21018153181752761</v>
      </c>
      <c r="Y10" s="17">
        <v>0.25757339846312799</v>
      </c>
      <c r="AA10" s="17">
        <v>0.30170840205476113</v>
      </c>
      <c r="AB10" s="17">
        <v>0.27627596389510872</v>
      </c>
      <c r="AC10" s="17">
        <v>0.24610245802746611</v>
      </c>
      <c r="AD10" s="17">
        <v>0.22147424742150221</v>
      </c>
      <c r="AE10" s="17">
        <v>0.28809023718430288</v>
      </c>
      <c r="AF10" s="17">
        <v>0.2030521766384116</v>
      </c>
      <c r="AG10" s="17">
        <v>0.10891569782829651</v>
      </c>
      <c r="AH10" s="17">
        <v>0.13224734413534711</v>
      </c>
      <c r="AI10" s="17">
        <v>0.21620995685668759</v>
      </c>
    </row>
    <row r="11" spans="2:37" ht="19" customHeight="1" x14ac:dyDescent="0.2">
      <c r="B11" s="20" t="s">
        <v>132</v>
      </c>
      <c r="C11" s="17">
        <v>0.43271913934161021</v>
      </c>
      <c r="D11" s="17">
        <v>0.36639979089909691</v>
      </c>
      <c r="E11" s="17">
        <v>0.43004922932186279</v>
      </c>
      <c r="F11" s="17">
        <v>0.4554696436545308</v>
      </c>
      <c r="G11" s="17">
        <v>0.4384295829406889</v>
      </c>
      <c r="H11" s="17">
        <v>0.47965759183823392</v>
      </c>
      <c r="I11" s="17">
        <v>0.42433700262684082</v>
      </c>
      <c r="K11" s="17">
        <v>0.4147935914917284</v>
      </c>
      <c r="L11" s="17">
        <v>0.4511953364369079</v>
      </c>
      <c r="N11" s="17">
        <v>0.41363288124846892</v>
      </c>
      <c r="O11" s="17">
        <v>0.35653441979348349</v>
      </c>
      <c r="P11" s="17">
        <v>0.3164639309026544</v>
      </c>
      <c r="Q11" s="17">
        <v>0.36059174121519888</v>
      </c>
      <c r="R11" s="17">
        <v>0.48088391092480293</v>
      </c>
      <c r="S11" s="17">
        <v>0.50447539292865851</v>
      </c>
      <c r="T11" s="17">
        <v>0.43477998315659211</v>
      </c>
      <c r="U11" s="17">
        <v>0.48181168422398202</v>
      </c>
      <c r="V11" s="17">
        <v>0.41037752013426021</v>
      </c>
      <c r="W11" s="17">
        <v>0.43753854071414222</v>
      </c>
      <c r="X11" s="17">
        <v>0.42931954344907258</v>
      </c>
      <c r="Y11" s="17">
        <v>0.43087670138702522</v>
      </c>
      <c r="AA11" s="17">
        <v>0.46054170358855062</v>
      </c>
      <c r="AB11" s="17">
        <v>0.44811890213048389</v>
      </c>
      <c r="AC11" s="17">
        <v>0.49274611615994879</v>
      </c>
      <c r="AD11" s="17">
        <v>0.47258660044385442</v>
      </c>
      <c r="AE11" s="17">
        <v>0.38904742285415989</v>
      </c>
      <c r="AF11" s="17">
        <v>0.40378132780290071</v>
      </c>
      <c r="AG11" s="17">
        <v>0.3891256349461481</v>
      </c>
      <c r="AH11" s="17">
        <v>0.44699326851899779</v>
      </c>
      <c r="AI11" s="17">
        <v>0.37772626057977132</v>
      </c>
    </row>
    <row r="12" spans="2:37" ht="19" customHeight="1" x14ac:dyDescent="0.2">
      <c r="B12" s="20" t="s">
        <v>133</v>
      </c>
      <c r="C12" s="17">
        <v>0.18091095214053121</v>
      </c>
      <c r="D12" s="17">
        <v>0.1714986395622837</v>
      </c>
      <c r="E12" s="17">
        <v>0.18072744712029351</v>
      </c>
      <c r="F12" s="17">
        <v>9.8467538725790199E-2</v>
      </c>
      <c r="G12" s="17">
        <v>0.16229391582584279</v>
      </c>
      <c r="H12" s="17">
        <v>0.21602968976648659</v>
      </c>
      <c r="I12" s="17">
        <v>0.24579554674309509</v>
      </c>
      <c r="K12" s="17">
        <v>0.1875340440805435</v>
      </c>
      <c r="L12" s="17">
        <v>0.17295223051468969</v>
      </c>
      <c r="N12" s="17">
        <v>0.16902141180843969</v>
      </c>
      <c r="O12" s="17">
        <v>0.34178179552393562</v>
      </c>
      <c r="P12" s="17">
        <v>0.19424518407594021</v>
      </c>
      <c r="Q12" s="17">
        <v>0.1488996606431823</v>
      </c>
      <c r="R12" s="17">
        <v>0.1543321946167921</v>
      </c>
      <c r="S12" s="17">
        <v>0.15126495632729081</v>
      </c>
      <c r="T12" s="17">
        <v>0.1851879842437765</v>
      </c>
      <c r="U12" s="17">
        <v>0.11401529746981021</v>
      </c>
      <c r="V12" s="17">
        <v>0.1844525255982967</v>
      </c>
      <c r="W12" s="17">
        <v>0.20788531885492051</v>
      </c>
      <c r="X12" s="17">
        <v>0.2257689478273199</v>
      </c>
      <c r="Y12" s="17">
        <v>0.1843874735224596</v>
      </c>
      <c r="AA12" s="17">
        <v>9.1898018345168822E-2</v>
      </c>
      <c r="AB12" s="17">
        <v>0.12534742624007111</v>
      </c>
      <c r="AC12" s="17">
        <v>0.1617924204379742</v>
      </c>
      <c r="AD12" s="17">
        <v>0.1893482863450395</v>
      </c>
      <c r="AE12" s="17">
        <v>0.19837674078184811</v>
      </c>
      <c r="AF12" s="17">
        <v>0.17409163707455991</v>
      </c>
      <c r="AG12" s="17">
        <v>0.34016739244565358</v>
      </c>
      <c r="AH12" s="17">
        <v>0.2092060962462943</v>
      </c>
      <c r="AI12" s="17">
        <v>0.28411120589587058</v>
      </c>
    </row>
    <row r="13" spans="2:37" ht="19" customHeight="1" x14ac:dyDescent="0.2">
      <c r="B13" s="20" t="s">
        <v>75</v>
      </c>
      <c r="C13" s="17">
        <v>6.578266892834253E-2</v>
      </c>
      <c r="D13" s="17">
        <v>6.2946713356858239E-2</v>
      </c>
      <c r="E13" s="17">
        <v>3.5885685765368193E-2</v>
      </c>
      <c r="F13" s="17">
        <v>6.5959792874347251E-2</v>
      </c>
      <c r="G13" s="17">
        <v>5.1181931972411228E-2</v>
      </c>
      <c r="H13" s="17">
        <v>6.7956514128142215E-2</v>
      </c>
      <c r="I13" s="17">
        <v>0.1021812081519179</v>
      </c>
      <c r="K13" s="17">
        <v>4.5628001793693918E-2</v>
      </c>
      <c r="L13" s="17">
        <v>8.5015287963249017E-2</v>
      </c>
      <c r="N13" s="17">
        <v>9.8037682447259314E-2</v>
      </c>
      <c r="O13" s="17">
        <v>5.1812248660430882E-2</v>
      </c>
      <c r="P13" s="17">
        <v>9.6702773021354368E-2</v>
      </c>
      <c r="Q13" s="17">
        <v>6.0795352989799482E-2</v>
      </c>
      <c r="R13" s="17">
        <v>5.9368564142509857E-2</v>
      </c>
      <c r="S13" s="17">
        <v>5.1843630065178371E-2</v>
      </c>
      <c r="T13" s="17">
        <v>4.3143997590230222E-2</v>
      </c>
      <c r="U13" s="17">
        <v>6.8776752019311146E-2</v>
      </c>
      <c r="V13" s="17">
        <v>4.0750447880057772E-2</v>
      </c>
      <c r="W13" s="17">
        <v>7.8960533887750789E-2</v>
      </c>
      <c r="X13" s="17">
        <v>8.8293843199307748E-2</v>
      </c>
      <c r="Y13" s="17">
        <v>5.8088777863356172E-2</v>
      </c>
      <c r="AA13" s="17">
        <v>4.8789749320540268E-2</v>
      </c>
      <c r="AB13" s="17">
        <v>3.8354236109013617E-2</v>
      </c>
      <c r="AC13" s="17">
        <v>3.3233809885563369E-2</v>
      </c>
      <c r="AD13" s="17">
        <v>4.0279235260660129E-2</v>
      </c>
      <c r="AE13" s="17">
        <v>5.3597218433095797E-2</v>
      </c>
      <c r="AF13" s="17">
        <v>0.13611840985490389</v>
      </c>
      <c r="AG13" s="17">
        <v>0.1331014144158125</v>
      </c>
      <c r="AH13" s="17">
        <v>0.19410330960665401</v>
      </c>
      <c r="AI13" s="17">
        <v>2.777958355212087E-2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137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130</v>
      </c>
      <c r="C9" s="17">
        <v>7.5865915963624492E-2</v>
      </c>
      <c r="D9" s="17">
        <v>0.1148332146182358</v>
      </c>
      <c r="E9" s="17">
        <v>0.1179215680622922</v>
      </c>
      <c r="F9" s="17">
        <v>0.1071968357881336</v>
      </c>
      <c r="G9" s="17">
        <v>6.9043486406094784E-2</v>
      </c>
      <c r="H9" s="17">
        <v>2.4591752124126079E-2</v>
      </c>
      <c r="I9" s="17">
        <v>3.0411273443003449E-2</v>
      </c>
      <c r="K9" s="17">
        <v>8.6271978855055637E-2</v>
      </c>
      <c r="L9" s="17">
        <v>6.6143433303402499E-2</v>
      </c>
      <c r="N9" s="17">
        <v>6.0789709342994491E-2</v>
      </c>
      <c r="O9" s="17">
        <v>0</v>
      </c>
      <c r="P9" s="17">
        <v>6.0073160028415631E-2</v>
      </c>
      <c r="Q9" s="17">
        <v>9.7600865947876064E-2</v>
      </c>
      <c r="R9" s="17">
        <v>9.0797962328532766E-2</v>
      </c>
      <c r="S9" s="17">
        <v>0.105038175886369</v>
      </c>
      <c r="T9" s="17">
        <v>6.3664978358472041E-2</v>
      </c>
      <c r="U9" s="17">
        <v>5.8982413944363377E-2</v>
      </c>
      <c r="V9" s="17">
        <v>0.1133046294606755</v>
      </c>
      <c r="W9" s="17">
        <v>7.1388705766222513E-2</v>
      </c>
      <c r="X9" s="17">
        <v>4.7962523308496673E-2</v>
      </c>
      <c r="Y9" s="17">
        <v>7.0426086110033009E-2</v>
      </c>
      <c r="AA9" s="17">
        <v>8.3372123888287686E-2</v>
      </c>
      <c r="AB9" s="17">
        <v>0.112784535177131</v>
      </c>
      <c r="AC9" s="17">
        <v>6.5695033851494083E-2</v>
      </c>
      <c r="AD9" s="17">
        <v>9.8876555546313472E-2</v>
      </c>
      <c r="AE9" s="17">
        <v>6.6014384919076061E-2</v>
      </c>
      <c r="AF9" s="17">
        <v>6.976354754405889E-2</v>
      </c>
      <c r="AG9" s="17">
        <v>3.6596726999393613E-2</v>
      </c>
      <c r="AH9" s="17">
        <v>2.9580010874826229E-2</v>
      </c>
      <c r="AI9" s="17">
        <v>5.6250860567509303E-2</v>
      </c>
    </row>
    <row r="10" spans="2:37" ht="19" customHeight="1" x14ac:dyDescent="0.2">
      <c r="B10" s="20" t="s">
        <v>131</v>
      </c>
      <c r="C10" s="17">
        <v>0.2779363978525024</v>
      </c>
      <c r="D10" s="17">
        <v>0.33708833142546057</v>
      </c>
      <c r="E10" s="17">
        <v>0.32836494346285272</v>
      </c>
      <c r="F10" s="17">
        <v>0.29881171629147052</v>
      </c>
      <c r="G10" s="17">
        <v>0.28395358035876173</v>
      </c>
      <c r="H10" s="17">
        <v>0.25566794284573408</v>
      </c>
      <c r="I10" s="17">
        <v>0.19096923276832101</v>
      </c>
      <c r="K10" s="17">
        <v>0.28519278227973982</v>
      </c>
      <c r="L10" s="17">
        <v>0.27248432212977081</v>
      </c>
      <c r="N10" s="17">
        <v>0.29845764140672831</v>
      </c>
      <c r="O10" s="17">
        <v>0.34331171159162682</v>
      </c>
      <c r="P10" s="17">
        <v>0.2188288686941102</v>
      </c>
      <c r="Q10" s="17">
        <v>0.27192966601244217</v>
      </c>
      <c r="R10" s="17">
        <v>0.31378731848546371</v>
      </c>
      <c r="S10" s="17">
        <v>0.2458535401250804</v>
      </c>
      <c r="T10" s="17">
        <v>0.29536528721621502</v>
      </c>
      <c r="U10" s="17">
        <v>0.28518649273058072</v>
      </c>
      <c r="V10" s="17">
        <v>0.31605329760021489</v>
      </c>
      <c r="W10" s="17">
        <v>0.2495426193779921</v>
      </c>
      <c r="X10" s="17">
        <v>0.27794268980670522</v>
      </c>
      <c r="Y10" s="17">
        <v>0.2167856495795587</v>
      </c>
      <c r="AA10" s="17">
        <v>0.30664422174113171</v>
      </c>
      <c r="AB10" s="17">
        <v>0.33808495490877088</v>
      </c>
      <c r="AC10" s="17">
        <v>0.19599488688621411</v>
      </c>
      <c r="AD10" s="17">
        <v>0.23739789169798961</v>
      </c>
      <c r="AE10" s="17">
        <v>0.30659518978836331</v>
      </c>
      <c r="AF10" s="17">
        <v>0.33244874524378037</v>
      </c>
      <c r="AG10" s="17">
        <v>0.22694798026821239</v>
      </c>
      <c r="AH10" s="17">
        <v>0.15901300589647041</v>
      </c>
      <c r="AI10" s="17">
        <v>0.29177896374413032</v>
      </c>
    </row>
    <row r="11" spans="2:37" ht="19" customHeight="1" x14ac:dyDescent="0.2">
      <c r="B11" s="20" t="s">
        <v>132</v>
      </c>
      <c r="C11" s="17">
        <v>0.46109746722053102</v>
      </c>
      <c r="D11" s="17">
        <v>0.39238355890329868</v>
      </c>
      <c r="E11" s="17">
        <v>0.40170881258736729</v>
      </c>
      <c r="F11" s="17">
        <v>0.42460355893470397</v>
      </c>
      <c r="G11" s="17">
        <v>0.50167539184448917</v>
      </c>
      <c r="H11" s="17">
        <v>0.49366483189162069</v>
      </c>
      <c r="I11" s="17">
        <v>0.52949466190820771</v>
      </c>
      <c r="K11" s="17">
        <v>0.44198764546934921</v>
      </c>
      <c r="L11" s="17">
        <v>0.47749063892197452</v>
      </c>
      <c r="N11" s="17">
        <v>0.45195639581000863</v>
      </c>
      <c r="O11" s="17">
        <v>0.44788486161941621</v>
      </c>
      <c r="P11" s="17">
        <v>0.38722645685048329</v>
      </c>
      <c r="Q11" s="17">
        <v>0.46942785742001503</v>
      </c>
      <c r="R11" s="17">
        <v>0.45945598359554762</v>
      </c>
      <c r="S11" s="17">
        <v>0.45768909482745929</v>
      </c>
      <c r="T11" s="17">
        <v>0.47671672983316171</v>
      </c>
      <c r="U11" s="17">
        <v>0.51677351382221381</v>
      </c>
      <c r="V11" s="17">
        <v>0.42658249255372088</v>
      </c>
      <c r="W11" s="17">
        <v>0.48088746874717231</v>
      </c>
      <c r="X11" s="17">
        <v>0.40241580266914301</v>
      </c>
      <c r="Y11" s="17">
        <v>0.525879226980425</v>
      </c>
      <c r="AA11" s="17">
        <v>0.45088733926688002</v>
      </c>
      <c r="AB11" s="17">
        <v>0.40822636151214581</v>
      </c>
      <c r="AC11" s="17">
        <v>0.5858133843101565</v>
      </c>
      <c r="AD11" s="17">
        <v>0.48511423275438559</v>
      </c>
      <c r="AE11" s="17">
        <v>0.44169809825723222</v>
      </c>
      <c r="AF11" s="17">
        <v>0.44106273326033091</v>
      </c>
      <c r="AG11" s="17">
        <v>0.45080317476502912</v>
      </c>
      <c r="AH11" s="17">
        <v>0.54286072585431655</v>
      </c>
      <c r="AI11" s="17">
        <v>0.43208190821269649</v>
      </c>
    </row>
    <row r="12" spans="2:37" ht="19" customHeight="1" x14ac:dyDescent="0.2">
      <c r="B12" s="20" t="s">
        <v>133</v>
      </c>
      <c r="C12" s="17">
        <v>0.14463120496252721</v>
      </c>
      <c r="D12" s="17">
        <v>9.5725717821157463E-2</v>
      </c>
      <c r="E12" s="17">
        <v>0.11816828749291899</v>
      </c>
      <c r="F12" s="17">
        <v>0.1147878954819095</v>
      </c>
      <c r="G12" s="17">
        <v>0.12648040271437949</v>
      </c>
      <c r="H12" s="17">
        <v>0.1830213824102449</v>
      </c>
      <c r="I12" s="17">
        <v>0.2117660088734595</v>
      </c>
      <c r="K12" s="17">
        <v>0.16093268487855741</v>
      </c>
      <c r="L12" s="17">
        <v>0.12865659804428939</v>
      </c>
      <c r="N12" s="17">
        <v>0.14465617628748281</v>
      </c>
      <c r="O12" s="17">
        <v>0.17308570009868449</v>
      </c>
      <c r="P12" s="17">
        <v>0.2330855298823753</v>
      </c>
      <c r="Q12" s="17">
        <v>0.12459433552573131</v>
      </c>
      <c r="R12" s="17">
        <v>0.1039675763126453</v>
      </c>
      <c r="S12" s="17">
        <v>0.1468740462531514</v>
      </c>
      <c r="T12" s="17">
        <v>0.1354510580044046</v>
      </c>
      <c r="U12" s="17">
        <v>8.8041912876837755E-2</v>
      </c>
      <c r="V12" s="17">
        <v>0.1107847613493337</v>
      </c>
      <c r="W12" s="17">
        <v>0.15982399539166689</v>
      </c>
      <c r="X12" s="17">
        <v>0.20991718310163521</v>
      </c>
      <c r="Y12" s="17">
        <v>0.17944491729032591</v>
      </c>
      <c r="AA12" s="17">
        <v>0.1302479796726401</v>
      </c>
      <c r="AB12" s="17">
        <v>0.11483251476340781</v>
      </c>
      <c r="AC12" s="17">
        <v>0.1326158934885372</v>
      </c>
      <c r="AD12" s="17">
        <v>0.15180052437828331</v>
      </c>
      <c r="AE12" s="17">
        <v>0.1447861832380351</v>
      </c>
      <c r="AF12" s="17">
        <v>0.1196739157903029</v>
      </c>
      <c r="AG12" s="17">
        <v>0.2049761896241204</v>
      </c>
      <c r="AH12" s="17">
        <v>0.1599640268034466</v>
      </c>
      <c r="AI12" s="17">
        <v>0.20073887626049899</v>
      </c>
    </row>
    <row r="13" spans="2:37" ht="19" customHeight="1" x14ac:dyDescent="0.2">
      <c r="B13" s="20" t="s">
        <v>75</v>
      </c>
      <c r="C13" s="17">
        <v>4.0469014000814797E-2</v>
      </c>
      <c r="D13" s="17">
        <v>5.9969177231847269E-2</v>
      </c>
      <c r="E13" s="17">
        <v>3.3836388394568748E-2</v>
      </c>
      <c r="F13" s="17">
        <v>5.4599993503782411E-2</v>
      </c>
      <c r="G13" s="17">
        <v>1.884713867627489E-2</v>
      </c>
      <c r="H13" s="17">
        <v>4.3054090728274062E-2</v>
      </c>
      <c r="I13" s="17">
        <v>3.7358823007008352E-2</v>
      </c>
      <c r="K13" s="17">
        <v>2.561490851729805E-2</v>
      </c>
      <c r="L13" s="17">
        <v>5.5225007600562898E-2</v>
      </c>
      <c r="N13" s="17">
        <v>4.4140077152785687E-2</v>
      </c>
      <c r="O13" s="17">
        <v>3.571772669027265E-2</v>
      </c>
      <c r="P13" s="17">
        <v>0.10078598454461569</v>
      </c>
      <c r="Q13" s="17">
        <v>3.6447275093935652E-2</v>
      </c>
      <c r="R13" s="17">
        <v>3.1991159277810717E-2</v>
      </c>
      <c r="S13" s="17">
        <v>4.4545142907939803E-2</v>
      </c>
      <c r="T13" s="17">
        <v>2.8801946587746631E-2</v>
      </c>
      <c r="U13" s="17">
        <v>5.1015666626004409E-2</v>
      </c>
      <c r="V13" s="17">
        <v>3.3274819036054837E-2</v>
      </c>
      <c r="W13" s="17">
        <v>3.8357210716946102E-2</v>
      </c>
      <c r="X13" s="17">
        <v>6.1761801114019833E-2</v>
      </c>
      <c r="Y13" s="17">
        <v>7.4641200396572613E-3</v>
      </c>
      <c r="AA13" s="17">
        <v>2.884833543106035E-2</v>
      </c>
      <c r="AB13" s="17">
        <v>2.607163363854462E-2</v>
      </c>
      <c r="AC13" s="17">
        <v>1.988080146359817E-2</v>
      </c>
      <c r="AD13" s="17">
        <v>2.6810795623028148E-2</v>
      </c>
      <c r="AE13" s="17">
        <v>4.0906143797293348E-2</v>
      </c>
      <c r="AF13" s="17">
        <v>3.7051058161527088E-2</v>
      </c>
      <c r="AG13" s="17">
        <v>8.0675928343244482E-2</v>
      </c>
      <c r="AH13" s="17">
        <v>0.1085822305709401</v>
      </c>
      <c r="AI13" s="17">
        <v>1.914939121516479E-2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138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130</v>
      </c>
      <c r="C9" s="17">
        <v>8.2392149670075784E-2</v>
      </c>
      <c r="D9" s="17">
        <v>0.13949721901690121</v>
      </c>
      <c r="E9" s="17">
        <v>0.10578538291116971</v>
      </c>
      <c r="F9" s="17">
        <v>0.1016131210648311</v>
      </c>
      <c r="G9" s="17">
        <v>7.9930312435625137E-2</v>
      </c>
      <c r="H9" s="17">
        <v>4.4648252023081932E-2</v>
      </c>
      <c r="I9" s="17">
        <v>3.7275971035406398E-2</v>
      </c>
      <c r="K9" s="17">
        <v>7.9979166956092501E-2</v>
      </c>
      <c r="L9" s="17">
        <v>8.433875766972633E-2</v>
      </c>
      <c r="N9" s="17">
        <v>6.038702267509638E-2</v>
      </c>
      <c r="O9" s="17">
        <v>6.3494963276824246E-2</v>
      </c>
      <c r="P9" s="17">
        <v>8.6380689174856265E-2</v>
      </c>
      <c r="Q9" s="17">
        <v>9.6397597311079705E-2</v>
      </c>
      <c r="R9" s="17">
        <v>9.5374744038007248E-2</v>
      </c>
      <c r="S9" s="17">
        <v>8.0266865951479624E-2</v>
      </c>
      <c r="T9" s="17">
        <v>6.3095589193531906E-2</v>
      </c>
      <c r="U9" s="17">
        <v>9.8747848961938986E-2</v>
      </c>
      <c r="V9" s="17">
        <v>0.1296657580542605</v>
      </c>
      <c r="W9" s="17">
        <v>6.8295454516663814E-2</v>
      </c>
      <c r="X9" s="17">
        <v>7.2141606440668957E-2</v>
      </c>
      <c r="Y9" s="17">
        <v>4.273962185473594E-2</v>
      </c>
      <c r="AA9" s="17">
        <v>8.8424984888021932E-2</v>
      </c>
      <c r="AB9" s="17">
        <v>0.11933789194154409</v>
      </c>
      <c r="AC9" s="17">
        <v>3.85211786127619E-2</v>
      </c>
      <c r="AD9" s="17">
        <v>6.9366695022994612E-2</v>
      </c>
      <c r="AE9" s="17">
        <v>9.7962071537999615E-2</v>
      </c>
      <c r="AF9" s="17">
        <v>0.103649554575808</v>
      </c>
      <c r="AG9" s="17">
        <v>3.3697437523311988E-2</v>
      </c>
      <c r="AH9" s="17">
        <v>4.7551043980257057E-2</v>
      </c>
      <c r="AI9" s="17">
        <v>6.0615686942895618E-2</v>
      </c>
    </row>
    <row r="10" spans="2:37" ht="19" customHeight="1" x14ac:dyDescent="0.2">
      <c r="B10" s="20" t="s">
        <v>131</v>
      </c>
      <c r="C10" s="17">
        <v>0.20873022450138681</v>
      </c>
      <c r="D10" s="17">
        <v>0.27615274633176529</v>
      </c>
      <c r="E10" s="17">
        <v>0.27733693873650961</v>
      </c>
      <c r="F10" s="17">
        <v>0.2183725552886337</v>
      </c>
      <c r="G10" s="17">
        <v>0.21377911520226639</v>
      </c>
      <c r="H10" s="17">
        <v>0.1577876508136434</v>
      </c>
      <c r="I10" s="17">
        <v>0.13060860589516321</v>
      </c>
      <c r="K10" s="17">
        <v>0.24186764275043809</v>
      </c>
      <c r="L10" s="17">
        <v>0.17757575902042511</v>
      </c>
      <c r="N10" s="17">
        <v>0.20421200912329041</v>
      </c>
      <c r="O10" s="17">
        <v>0.1716884007690791</v>
      </c>
      <c r="P10" s="17">
        <v>0.15013104627423471</v>
      </c>
      <c r="Q10" s="17">
        <v>0.25691079172360998</v>
      </c>
      <c r="R10" s="17">
        <v>0.23515040559655639</v>
      </c>
      <c r="S10" s="17">
        <v>0.17532361381125519</v>
      </c>
      <c r="T10" s="17">
        <v>0.2215227203381708</v>
      </c>
      <c r="U10" s="17">
        <v>0.2460576179732023</v>
      </c>
      <c r="V10" s="17">
        <v>0.21946630793973329</v>
      </c>
      <c r="W10" s="17">
        <v>0.18841382240156701</v>
      </c>
      <c r="X10" s="17">
        <v>0.18217901029705541</v>
      </c>
      <c r="Y10" s="17">
        <v>0.22273121759393191</v>
      </c>
      <c r="AA10" s="17">
        <v>0.21133922763425439</v>
      </c>
      <c r="AB10" s="17">
        <v>0.23875932518844359</v>
      </c>
      <c r="AC10" s="17">
        <v>0.19043347804206029</v>
      </c>
      <c r="AD10" s="17">
        <v>0.19777509951398831</v>
      </c>
      <c r="AE10" s="17">
        <v>0.25240797270823678</v>
      </c>
      <c r="AF10" s="17">
        <v>0.18424219119816709</v>
      </c>
      <c r="AG10" s="17">
        <v>0.14602512440747151</v>
      </c>
      <c r="AH10" s="17">
        <v>0.1179780307598013</v>
      </c>
      <c r="AI10" s="17">
        <v>0.19147042702611239</v>
      </c>
    </row>
    <row r="11" spans="2:37" ht="19" customHeight="1" x14ac:dyDescent="0.2">
      <c r="B11" s="20" t="s">
        <v>132</v>
      </c>
      <c r="C11" s="17">
        <v>0.36756496715507558</v>
      </c>
      <c r="D11" s="17">
        <v>0.3329906342606419</v>
      </c>
      <c r="E11" s="17">
        <v>0.38602429582645509</v>
      </c>
      <c r="F11" s="17">
        <v>0.39923640992948872</v>
      </c>
      <c r="G11" s="17">
        <v>0.41639439340950241</v>
      </c>
      <c r="H11" s="17">
        <v>0.3755045717114357</v>
      </c>
      <c r="I11" s="17">
        <v>0.30476564263835348</v>
      </c>
      <c r="K11" s="17">
        <v>0.34819943723039232</v>
      </c>
      <c r="L11" s="17">
        <v>0.38704437517728091</v>
      </c>
      <c r="N11" s="17">
        <v>0.33670921741858473</v>
      </c>
      <c r="O11" s="17">
        <v>0.35722796735959378</v>
      </c>
      <c r="P11" s="17">
        <v>0.34426663529174978</v>
      </c>
      <c r="Q11" s="17">
        <v>0.3133732415130393</v>
      </c>
      <c r="R11" s="17">
        <v>0.37700719348884698</v>
      </c>
      <c r="S11" s="17">
        <v>0.3834761329238443</v>
      </c>
      <c r="T11" s="17">
        <v>0.35083237986342519</v>
      </c>
      <c r="U11" s="17">
        <v>0.40844289099524012</v>
      </c>
      <c r="V11" s="17">
        <v>0.38511725669502472</v>
      </c>
      <c r="W11" s="17">
        <v>0.39890206532279948</v>
      </c>
      <c r="X11" s="17">
        <v>0.33184472236985613</v>
      </c>
      <c r="Y11" s="17">
        <v>0.34410959973401339</v>
      </c>
      <c r="AA11" s="17">
        <v>0.38832488299791051</v>
      </c>
      <c r="AB11" s="17">
        <v>0.4049397998352478</v>
      </c>
      <c r="AC11" s="17">
        <v>0.43692599972561358</v>
      </c>
      <c r="AD11" s="17">
        <v>0.33526853703084147</v>
      </c>
      <c r="AE11" s="17">
        <v>0.34240295732882442</v>
      </c>
      <c r="AF11" s="17">
        <v>0.39267543193698717</v>
      </c>
      <c r="AG11" s="17">
        <v>0.32038102381174649</v>
      </c>
      <c r="AH11" s="17">
        <v>0.3577477241087717</v>
      </c>
      <c r="AI11" s="17">
        <v>0.3327982941770416</v>
      </c>
    </row>
    <row r="12" spans="2:37" ht="19" customHeight="1" x14ac:dyDescent="0.2">
      <c r="B12" s="20" t="s">
        <v>133</v>
      </c>
      <c r="C12" s="17">
        <v>0.28397863215470831</v>
      </c>
      <c r="D12" s="17">
        <v>0.19116639317423231</v>
      </c>
      <c r="E12" s="17">
        <v>0.20095849434184071</v>
      </c>
      <c r="F12" s="17">
        <v>0.21256046612617829</v>
      </c>
      <c r="G12" s="17">
        <v>0.24837724618495891</v>
      </c>
      <c r="H12" s="17">
        <v>0.36942442316332541</v>
      </c>
      <c r="I12" s="17">
        <v>0.44247476338800479</v>
      </c>
      <c r="K12" s="17">
        <v>0.29262781616930411</v>
      </c>
      <c r="L12" s="17">
        <v>0.27381448928513219</v>
      </c>
      <c r="N12" s="17">
        <v>0.3512730572696528</v>
      </c>
      <c r="O12" s="17">
        <v>0.31045730751028983</v>
      </c>
      <c r="P12" s="17">
        <v>0.31121212588926922</v>
      </c>
      <c r="Q12" s="17">
        <v>0.29772502956566937</v>
      </c>
      <c r="R12" s="17">
        <v>0.2270665323090621</v>
      </c>
      <c r="S12" s="17">
        <v>0.28383786210411088</v>
      </c>
      <c r="T12" s="17">
        <v>0.34354882963059308</v>
      </c>
      <c r="U12" s="17">
        <v>0.16672502667334541</v>
      </c>
      <c r="V12" s="17">
        <v>0.23630392525715191</v>
      </c>
      <c r="W12" s="17">
        <v>0.28944823638705242</v>
      </c>
      <c r="X12" s="17">
        <v>0.33609618642103972</v>
      </c>
      <c r="Y12" s="17">
        <v>0.34800450296441199</v>
      </c>
      <c r="AA12" s="17">
        <v>0.27904247807067928</v>
      </c>
      <c r="AB12" s="17">
        <v>0.22173563434578231</v>
      </c>
      <c r="AC12" s="17">
        <v>0.29942391767999338</v>
      </c>
      <c r="AD12" s="17">
        <v>0.3301554266385483</v>
      </c>
      <c r="AE12" s="17">
        <v>0.26159732363224358</v>
      </c>
      <c r="AF12" s="17">
        <v>0.30269242745099961</v>
      </c>
      <c r="AG12" s="17">
        <v>0.37866877012047923</v>
      </c>
      <c r="AH12" s="17">
        <v>0.3047746835875445</v>
      </c>
      <c r="AI12" s="17">
        <v>0.32586575335000167</v>
      </c>
    </row>
    <row r="13" spans="2:37" ht="19" customHeight="1" x14ac:dyDescent="0.2">
      <c r="B13" s="20" t="s">
        <v>75</v>
      </c>
      <c r="C13" s="17">
        <v>5.7334026518753488E-2</v>
      </c>
      <c r="D13" s="17">
        <v>6.019300721645926E-2</v>
      </c>
      <c r="E13" s="17">
        <v>2.9894888184025071E-2</v>
      </c>
      <c r="F13" s="17">
        <v>6.821744759086823E-2</v>
      </c>
      <c r="G13" s="17">
        <v>4.1518932767647267E-2</v>
      </c>
      <c r="H13" s="17">
        <v>5.263510228851364E-2</v>
      </c>
      <c r="I13" s="17">
        <v>8.4875017043072126E-2</v>
      </c>
      <c r="K13" s="17">
        <v>3.7325936893773018E-2</v>
      </c>
      <c r="L13" s="17">
        <v>7.722661884743566E-2</v>
      </c>
      <c r="N13" s="17">
        <v>4.7418693513375583E-2</v>
      </c>
      <c r="O13" s="17">
        <v>9.7131361084213094E-2</v>
      </c>
      <c r="P13" s="17">
        <v>0.10800950336989019</v>
      </c>
      <c r="Q13" s="17">
        <v>3.5593339886601773E-2</v>
      </c>
      <c r="R13" s="17">
        <v>6.5401124567527127E-2</v>
      </c>
      <c r="S13" s="17">
        <v>7.7095525209309859E-2</v>
      </c>
      <c r="T13" s="17">
        <v>2.1000480974279041E-2</v>
      </c>
      <c r="U13" s="17">
        <v>8.0026615396273301E-2</v>
      </c>
      <c r="V13" s="17">
        <v>2.9446752053829409E-2</v>
      </c>
      <c r="W13" s="17">
        <v>5.4940421371917153E-2</v>
      </c>
      <c r="X13" s="17">
        <v>7.7738474471379604E-2</v>
      </c>
      <c r="Y13" s="17">
        <v>4.241505785290671E-2</v>
      </c>
      <c r="AA13" s="17">
        <v>3.2868426409133761E-2</v>
      </c>
      <c r="AB13" s="17">
        <v>1.5227348688982199E-2</v>
      </c>
      <c r="AC13" s="17">
        <v>3.4695425939570687E-2</v>
      </c>
      <c r="AD13" s="17">
        <v>6.7434241793627434E-2</v>
      </c>
      <c r="AE13" s="17">
        <v>4.5629674792695571E-2</v>
      </c>
      <c r="AF13" s="17">
        <v>1.674039483803836E-2</v>
      </c>
      <c r="AG13" s="17">
        <v>0.1212276441369909</v>
      </c>
      <c r="AH13" s="17">
        <v>0.17194851756362539</v>
      </c>
      <c r="AI13" s="17">
        <v>8.9249838503948672E-2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139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130</v>
      </c>
      <c r="C9" s="17">
        <v>9.9720376377863032E-2</v>
      </c>
      <c r="D9" s="17">
        <v>0.14640860119017399</v>
      </c>
      <c r="E9" s="17">
        <v>0.13718235213344171</v>
      </c>
      <c r="F9" s="17">
        <v>0.1337257045282032</v>
      </c>
      <c r="G9" s="17">
        <v>8.2912741627074335E-2</v>
      </c>
      <c r="H9" s="17">
        <v>4.8430737596969198E-2</v>
      </c>
      <c r="I9" s="17">
        <v>5.8849688946133641E-2</v>
      </c>
      <c r="K9" s="17">
        <v>0.10421992483362701</v>
      </c>
      <c r="L9" s="17">
        <v>9.5911192297041897E-2</v>
      </c>
      <c r="N9" s="17">
        <v>7.2013077441619375E-2</v>
      </c>
      <c r="O9" s="17">
        <v>9.1681161603569108E-2</v>
      </c>
      <c r="P9" s="17">
        <v>0.10150734363586141</v>
      </c>
      <c r="Q9" s="17">
        <v>0.1113379948755366</v>
      </c>
      <c r="R9" s="17">
        <v>0.1201721092329439</v>
      </c>
      <c r="S9" s="17">
        <v>8.3724163635297985E-2</v>
      </c>
      <c r="T9" s="17">
        <v>0.1061380673888167</v>
      </c>
      <c r="U9" s="17">
        <v>0.1142689120859051</v>
      </c>
      <c r="V9" s="17">
        <v>0.1326159401753785</v>
      </c>
      <c r="W9" s="17">
        <v>8.8754956764912074E-2</v>
      </c>
      <c r="X9" s="17">
        <v>7.747513694024033E-2</v>
      </c>
      <c r="Y9" s="17">
        <v>7.788006155479274E-2</v>
      </c>
      <c r="AA9" s="17">
        <v>9.1972285887854568E-2</v>
      </c>
      <c r="AB9" s="17">
        <v>0.13880945695385841</v>
      </c>
      <c r="AC9" s="17">
        <v>5.9607524423957017E-2</v>
      </c>
      <c r="AD9" s="17">
        <v>0.10754781589102359</v>
      </c>
      <c r="AE9" s="17">
        <v>0.1206404763349249</v>
      </c>
      <c r="AF9" s="17">
        <v>5.149906538811503E-2</v>
      </c>
      <c r="AG9" s="17">
        <v>5.5895282934307511E-2</v>
      </c>
      <c r="AH9" s="17">
        <v>4.1113163794664717E-2</v>
      </c>
      <c r="AI9" s="17">
        <v>0.1015146887500618</v>
      </c>
    </row>
    <row r="10" spans="2:37" ht="19" customHeight="1" x14ac:dyDescent="0.2">
      <c r="B10" s="20" t="s">
        <v>131</v>
      </c>
      <c r="C10" s="17">
        <v>0.23736575728782389</v>
      </c>
      <c r="D10" s="17">
        <v>0.29985734939249309</v>
      </c>
      <c r="E10" s="17">
        <v>0.29122809031759128</v>
      </c>
      <c r="F10" s="17">
        <v>0.24100057243741371</v>
      </c>
      <c r="G10" s="17">
        <v>0.22351674644753819</v>
      </c>
      <c r="H10" s="17">
        <v>0.20659418526506251</v>
      </c>
      <c r="I10" s="17">
        <v>0.18123403833541329</v>
      </c>
      <c r="K10" s="17">
        <v>0.24953330875620969</v>
      </c>
      <c r="L10" s="17">
        <v>0.22687453678979169</v>
      </c>
      <c r="N10" s="17">
        <v>0.2449400031975138</v>
      </c>
      <c r="O10" s="17">
        <v>0.22332588500267689</v>
      </c>
      <c r="P10" s="17">
        <v>0.1882227303565577</v>
      </c>
      <c r="Q10" s="17">
        <v>0.21840148444618021</v>
      </c>
      <c r="R10" s="17">
        <v>0.27271032851296018</v>
      </c>
      <c r="S10" s="17">
        <v>0.25367043069115319</v>
      </c>
      <c r="T10" s="17">
        <v>0.21644406799817781</v>
      </c>
      <c r="U10" s="17">
        <v>0.24019793836207479</v>
      </c>
      <c r="V10" s="17">
        <v>0.26480719336284347</v>
      </c>
      <c r="W10" s="17">
        <v>0.19900073940465979</v>
      </c>
      <c r="X10" s="17">
        <v>0.2594535975207799</v>
      </c>
      <c r="Y10" s="17">
        <v>0.2189958614136534</v>
      </c>
      <c r="AA10" s="17">
        <v>0.26337588269846579</v>
      </c>
      <c r="AB10" s="17">
        <v>0.27909398600580732</v>
      </c>
      <c r="AC10" s="17">
        <v>0.26173044429874942</v>
      </c>
      <c r="AD10" s="17">
        <v>0.23726276437937571</v>
      </c>
      <c r="AE10" s="17">
        <v>0.2366591708308553</v>
      </c>
      <c r="AF10" s="17">
        <v>0.2842940667588017</v>
      </c>
      <c r="AG10" s="17">
        <v>0.17271862178892691</v>
      </c>
      <c r="AH10" s="17">
        <v>0.16415509078798429</v>
      </c>
      <c r="AI10" s="17">
        <v>0.16230322585926779</v>
      </c>
    </row>
    <row r="11" spans="2:37" ht="19" customHeight="1" x14ac:dyDescent="0.2">
      <c r="B11" s="20" t="s">
        <v>132</v>
      </c>
      <c r="C11" s="17">
        <v>0.3772167997353274</v>
      </c>
      <c r="D11" s="17">
        <v>0.29121388905127688</v>
      </c>
      <c r="E11" s="17">
        <v>0.3279196324002549</v>
      </c>
      <c r="F11" s="17">
        <v>0.38741717719119662</v>
      </c>
      <c r="G11" s="17">
        <v>0.45589840596976089</v>
      </c>
      <c r="H11" s="17">
        <v>0.41252888320911341</v>
      </c>
      <c r="I11" s="17">
        <v>0.37818163479047229</v>
      </c>
      <c r="K11" s="17">
        <v>0.36333660530538597</v>
      </c>
      <c r="L11" s="17">
        <v>0.39049447174673929</v>
      </c>
      <c r="N11" s="17">
        <v>0.37809814067930569</v>
      </c>
      <c r="O11" s="17">
        <v>0.36069151742056982</v>
      </c>
      <c r="P11" s="17">
        <v>0.36560930940157688</v>
      </c>
      <c r="Q11" s="17">
        <v>0.46953274967133918</v>
      </c>
      <c r="R11" s="17">
        <v>0.39178315735929459</v>
      </c>
      <c r="S11" s="17">
        <v>0.33229700458494771</v>
      </c>
      <c r="T11" s="17">
        <v>0.37999887534628501</v>
      </c>
      <c r="U11" s="17">
        <v>0.39802064085378558</v>
      </c>
      <c r="V11" s="17">
        <v>0.33815793274106509</v>
      </c>
      <c r="W11" s="17">
        <v>0.42322718660032271</v>
      </c>
      <c r="X11" s="17">
        <v>0.29770463949957249</v>
      </c>
      <c r="Y11" s="17">
        <v>0.41097517979510167</v>
      </c>
      <c r="AA11" s="17">
        <v>0.44548527178987041</v>
      </c>
      <c r="AB11" s="17">
        <v>0.37238924663933171</v>
      </c>
      <c r="AC11" s="17">
        <v>0.35950606045650552</v>
      </c>
      <c r="AD11" s="17">
        <v>0.31285688292839281</v>
      </c>
      <c r="AE11" s="17">
        <v>0.37078728709466668</v>
      </c>
      <c r="AF11" s="17">
        <v>0.37154989271633032</v>
      </c>
      <c r="AG11" s="17">
        <v>0.37327471314521021</v>
      </c>
      <c r="AH11" s="17">
        <v>0.39541715613684059</v>
      </c>
      <c r="AI11" s="17">
        <v>0.40879783533440978</v>
      </c>
    </row>
    <row r="12" spans="2:37" ht="19" customHeight="1" x14ac:dyDescent="0.2">
      <c r="B12" s="20" t="s">
        <v>133</v>
      </c>
      <c r="C12" s="17">
        <v>0.24640163590685671</v>
      </c>
      <c r="D12" s="17">
        <v>0.22566823766611319</v>
      </c>
      <c r="E12" s="17">
        <v>0.2257289000341797</v>
      </c>
      <c r="F12" s="17">
        <v>0.17455643818921029</v>
      </c>
      <c r="G12" s="17">
        <v>0.2100057633851358</v>
      </c>
      <c r="H12" s="17">
        <v>0.29770907102677813</v>
      </c>
      <c r="I12" s="17">
        <v>0.33045487799037548</v>
      </c>
      <c r="K12" s="17">
        <v>0.25628522077140198</v>
      </c>
      <c r="L12" s="17">
        <v>0.2348093928834199</v>
      </c>
      <c r="N12" s="17">
        <v>0.27438625287327101</v>
      </c>
      <c r="O12" s="17">
        <v>0.27644711434349761</v>
      </c>
      <c r="P12" s="17">
        <v>0.29583192697648752</v>
      </c>
      <c r="Q12" s="17">
        <v>0.1631350126206918</v>
      </c>
      <c r="R12" s="17">
        <v>0.1790397248496908</v>
      </c>
      <c r="S12" s="17">
        <v>0.28491069486579912</v>
      </c>
      <c r="T12" s="17">
        <v>0.26996855277922011</v>
      </c>
      <c r="U12" s="17">
        <v>0.18545488414825939</v>
      </c>
      <c r="V12" s="17">
        <v>0.22371224033304241</v>
      </c>
      <c r="W12" s="17">
        <v>0.24145805499512779</v>
      </c>
      <c r="X12" s="17">
        <v>0.32185547530644582</v>
      </c>
      <c r="Y12" s="17">
        <v>0.28468477719679491</v>
      </c>
      <c r="AA12" s="17">
        <v>0.16537159866704809</v>
      </c>
      <c r="AB12" s="17">
        <v>0.18072498358356071</v>
      </c>
      <c r="AC12" s="17">
        <v>0.3047174019691482</v>
      </c>
      <c r="AD12" s="17">
        <v>0.31093470538269319</v>
      </c>
      <c r="AE12" s="17">
        <v>0.2418222852090478</v>
      </c>
      <c r="AF12" s="17">
        <v>0.25741282861462711</v>
      </c>
      <c r="AG12" s="17">
        <v>0.32619744280411711</v>
      </c>
      <c r="AH12" s="17">
        <v>0.27667942299126841</v>
      </c>
      <c r="AI12" s="17">
        <v>0.31818464047679967</v>
      </c>
    </row>
    <row r="13" spans="2:37" ht="19" customHeight="1" x14ac:dyDescent="0.2">
      <c r="B13" s="20" t="s">
        <v>75</v>
      </c>
      <c r="C13" s="17">
        <v>3.9295430692128923E-2</v>
      </c>
      <c r="D13" s="17">
        <v>3.6851922699942662E-2</v>
      </c>
      <c r="E13" s="17">
        <v>1.7941025114532369E-2</v>
      </c>
      <c r="F13" s="17">
        <v>6.3300107653976312E-2</v>
      </c>
      <c r="G13" s="17">
        <v>2.7666342570490811E-2</v>
      </c>
      <c r="H13" s="17">
        <v>3.4737122902076818E-2</v>
      </c>
      <c r="I13" s="17">
        <v>5.1279759937605272E-2</v>
      </c>
      <c r="K13" s="17">
        <v>2.6624940333375331E-2</v>
      </c>
      <c r="L13" s="17">
        <v>5.1910406283007207E-2</v>
      </c>
      <c r="N13" s="17">
        <v>3.0562525808290001E-2</v>
      </c>
      <c r="O13" s="17">
        <v>4.785432162968669E-2</v>
      </c>
      <c r="P13" s="17">
        <v>4.8828689629516607E-2</v>
      </c>
      <c r="Q13" s="17">
        <v>3.7592758386252527E-2</v>
      </c>
      <c r="R13" s="17">
        <v>3.6294680045110349E-2</v>
      </c>
      <c r="S13" s="17">
        <v>4.539770622280169E-2</v>
      </c>
      <c r="T13" s="17">
        <v>2.7450436487500469E-2</v>
      </c>
      <c r="U13" s="17">
        <v>6.2057624549975043E-2</v>
      </c>
      <c r="V13" s="17">
        <v>4.0706693387670127E-2</v>
      </c>
      <c r="W13" s="17">
        <v>4.7559062234977578E-2</v>
      </c>
      <c r="X13" s="17">
        <v>4.3511150732961391E-2</v>
      </c>
      <c r="Y13" s="17">
        <v>7.4641200396572613E-3</v>
      </c>
      <c r="AA13" s="17">
        <v>3.3794960956761093E-2</v>
      </c>
      <c r="AB13" s="17">
        <v>2.898232681744194E-2</v>
      </c>
      <c r="AC13" s="17">
        <v>1.44385688516399E-2</v>
      </c>
      <c r="AD13" s="17">
        <v>3.13978314185148E-2</v>
      </c>
      <c r="AE13" s="17">
        <v>3.0090780530505269E-2</v>
      </c>
      <c r="AF13" s="17">
        <v>3.5244146522126013E-2</v>
      </c>
      <c r="AG13" s="17">
        <v>7.1913939327438364E-2</v>
      </c>
      <c r="AH13" s="17">
        <v>0.122635166289242</v>
      </c>
      <c r="AI13" s="17">
        <v>9.1996095794607997E-3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140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130</v>
      </c>
      <c r="C9" s="17">
        <v>4.6031393811116317E-2</v>
      </c>
      <c r="D9" s="17">
        <v>9.8295179489059303E-2</v>
      </c>
      <c r="E9" s="17">
        <v>8.5562011843235766E-2</v>
      </c>
      <c r="F9" s="17">
        <v>5.5174122754983672E-2</v>
      </c>
      <c r="G9" s="17">
        <v>3.7245485271299679E-2</v>
      </c>
      <c r="H9" s="17">
        <v>6.7744147289907006E-3</v>
      </c>
      <c r="I9" s="17">
        <v>5.370125403189303E-3</v>
      </c>
      <c r="K9" s="17">
        <v>4.8739094791263003E-2</v>
      </c>
      <c r="L9" s="17">
        <v>4.2758929005750568E-2</v>
      </c>
      <c r="N9" s="17">
        <v>6.6242405915122676E-2</v>
      </c>
      <c r="O9" s="17">
        <v>3.0200885742900089E-2</v>
      </c>
      <c r="P9" s="17">
        <v>1.908277397991405E-2</v>
      </c>
      <c r="Q9" s="17">
        <v>5.9767307447182227E-2</v>
      </c>
      <c r="R9" s="17">
        <v>5.5153721370935993E-2</v>
      </c>
      <c r="S9" s="17">
        <v>4.6494962456112808E-2</v>
      </c>
      <c r="T9" s="17">
        <v>0</v>
      </c>
      <c r="U9" s="17">
        <v>6.5807089805726471E-2</v>
      </c>
      <c r="V9" s="17">
        <v>4.7399849030882582E-2</v>
      </c>
      <c r="W9" s="17">
        <v>2.9894207456575561E-2</v>
      </c>
      <c r="X9" s="17">
        <v>5.3023513983677932E-2</v>
      </c>
      <c r="Y9" s="17">
        <v>5.9242114469367349E-2</v>
      </c>
      <c r="AA9" s="17">
        <v>3.8526289594497713E-2</v>
      </c>
      <c r="AB9" s="17">
        <v>7.4837460658151334E-2</v>
      </c>
      <c r="AC9" s="17">
        <v>2.0585377489192268E-2</v>
      </c>
      <c r="AD9" s="17">
        <v>4.4320168593065347E-2</v>
      </c>
      <c r="AE9" s="17">
        <v>4.3991518055579909E-2</v>
      </c>
      <c r="AF9" s="17">
        <v>8.6330501803568882E-2</v>
      </c>
      <c r="AG9" s="17">
        <v>1.979817399672729E-2</v>
      </c>
      <c r="AH9" s="17">
        <v>2.263870865546758E-2</v>
      </c>
      <c r="AI9" s="17">
        <v>5.5462169597527082E-2</v>
      </c>
    </row>
    <row r="10" spans="2:37" ht="19" customHeight="1" x14ac:dyDescent="0.2">
      <c r="B10" s="20" t="s">
        <v>131</v>
      </c>
      <c r="C10" s="17">
        <v>0.13212406413562749</v>
      </c>
      <c r="D10" s="17">
        <v>0.24264401562445759</v>
      </c>
      <c r="E10" s="17">
        <v>0.24438627050790371</v>
      </c>
      <c r="F10" s="17">
        <v>0.1896395761509492</v>
      </c>
      <c r="G10" s="17">
        <v>9.5165221077745304E-2</v>
      </c>
      <c r="H10" s="17">
        <v>2.7440712506888829E-2</v>
      </c>
      <c r="I10" s="17">
        <v>2.140664694961263E-2</v>
      </c>
      <c r="K10" s="17">
        <v>0.1321098843864229</v>
      </c>
      <c r="L10" s="17">
        <v>0.1320643453469284</v>
      </c>
      <c r="N10" s="17">
        <v>7.7320534285593032E-2</v>
      </c>
      <c r="O10" s="17">
        <v>7.7621349884341884E-2</v>
      </c>
      <c r="P10" s="17">
        <v>0.14636949664995169</v>
      </c>
      <c r="Q10" s="17">
        <v>0.1315579034141918</v>
      </c>
      <c r="R10" s="17">
        <v>0.1160536927342548</v>
      </c>
      <c r="S10" s="17">
        <v>0.1490436358485146</v>
      </c>
      <c r="T10" s="17">
        <v>0.17749998109907331</v>
      </c>
      <c r="U10" s="17">
        <v>0.13615059259097689</v>
      </c>
      <c r="V10" s="17">
        <v>0.22904183264322189</v>
      </c>
      <c r="W10" s="17">
        <v>9.6791751870471357E-2</v>
      </c>
      <c r="X10" s="17">
        <v>7.7907260742510448E-2</v>
      </c>
      <c r="Y10" s="17">
        <v>0.1110246787881268</v>
      </c>
      <c r="AA10" s="17">
        <v>0.14762206165410849</v>
      </c>
      <c r="AB10" s="17">
        <v>0.1732364121857381</v>
      </c>
      <c r="AC10" s="17">
        <v>7.8898045775431372E-2</v>
      </c>
      <c r="AD10" s="17">
        <v>0.19018776435876819</v>
      </c>
      <c r="AE10" s="17">
        <v>0.1245264837912244</v>
      </c>
      <c r="AF10" s="17">
        <v>6.6100824604919242E-2</v>
      </c>
      <c r="AG10" s="17">
        <v>8.3122783291620095E-2</v>
      </c>
      <c r="AH10" s="17">
        <v>4.5375667169576347E-2</v>
      </c>
      <c r="AI10" s="17">
        <v>0.16116806156651289</v>
      </c>
    </row>
    <row r="11" spans="2:37" ht="19" customHeight="1" x14ac:dyDescent="0.2">
      <c r="B11" s="20" t="s">
        <v>132</v>
      </c>
      <c r="C11" s="17">
        <v>0.33207468987108563</v>
      </c>
      <c r="D11" s="17">
        <v>0.443761287649444</v>
      </c>
      <c r="E11" s="17">
        <v>0.42691328751103108</v>
      </c>
      <c r="F11" s="17">
        <v>0.38169782977366451</v>
      </c>
      <c r="G11" s="17">
        <v>0.41833726142523181</v>
      </c>
      <c r="H11" s="17">
        <v>0.25484977216386728</v>
      </c>
      <c r="I11" s="17">
        <v>0.1224260643091068</v>
      </c>
      <c r="K11" s="17">
        <v>0.3056178809897625</v>
      </c>
      <c r="L11" s="17">
        <v>0.35663784664532722</v>
      </c>
      <c r="N11" s="17">
        <v>0.29641897739767731</v>
      </c>
      <c r="O11" s="17">
        <v>0.34909731696128871</v>
      </c>
      <c r="P11" s="17">
        <v>0.35512716354118667</v>
      </c>
      <c r="Q11" s="17">
        <v>0.45795410369077871</v>
      </c>
      <c r="R11" s="17">
        <v>0.33612361561855808</v>
      </c>
      <c r="S11" s="17">
        <v>0.27451908070389658</v>
      </c>
      <c r="T11" s="17">
        <v>0.35608417552617272</v>
      </c>
      <c r="U11" s="17">
        <v>0.3926621937622834</v>
      </c>
      <c r="V11" s="17">
        <v>0.34837618545357563</v>
      </c>
      <c r="W11" s="17">
        <v>0.33016172287516582</v>
      </c>
      <c r="X11" s="17">
        <v>0.29093953602264139</v>
      </c>
      <c r="Y11" s="17">
        <v>0.27410671570596701</v>
      </c>
      <c r="AA11" s="17">
        <v>0.31513372302829989</v>
      </c>
      <c r="AB11" s="17">
        <v>0.35099036867781491</v>
      </c>
      <c r="AC11" s="17">
        <v>0.31694727553759611</v>
      </c>
      <c r="AD11" s="17">
        <v>0.37136429758001033</v>
      </c>
      <c r="AE11" s="17">
        <v>0.28523450569311881</v>
      </c>
      <c r="AF11" s="17">
        <v>0.39024108200204899</v>
      </c>
      <c r="AG11" s="17">
        <v>0.32465811603595429</v>
      </c>
      <c r="AH11" s="17">
        <v>0.3695358748131426</v>
      </c>
      <c r="AI11" s="17">
        <v>0.35843911235095272</v>
      </c>
    </row>
    <row r="12" spans="2:37" ht="19" customHeight="1" x14ac:dyDescent="0.2">
      <c r="B12" s="20" t="s">
        <v>133</v>
      </c>
      <c r="C12" s="17">
        <v>0.41461748317543162</v>
      </c>
      <c r="D12" s="17">
        <v>0.15210074148553809</v>
      </c>
      <c r="E12" s="17">
        <v>0.20956753925751079</v>
      </c>
      <c r="F12" s="17">
        <v>0.30711260113733591</v>
      </c>
      <c r="G12" s="17">
        <v>0.39957278626519621</v>
      </c>
      <c r="H12" s="17">
        <v>0.59238880847782882</v>
      </c>
      <c r="I12" s="17">
        <v>0.73517700844493716</v>
      </c>
      <c r="K12" s="17">
        <v>0.45870601339096551</v>
      </c>
      <c r="L12" s="17">
        <v>0.3730788341154912</v>
      </c>
      <c r="N12" s="17">
        <v>0.4987307319530867</v>
      </c>
      <c r="O12" s="17">
        <v>0.47921421323750479</v>
      </c>
      <c r="P12" s="17">
        <v>0.37381171635165861</v>
      </c>
      <c r="Q12" s="17">
        <v>0.29840314481922969</v>
      </c>
      <c r="R12" s="17">
        <v>0.40448133031953398</v>
      </c>
      <c r="S12" s="17">
        <v>0.43288136536432748</v>
      </c>
      <c r="T12" s="17">
        <v>0.40936161898098022</v>
      </c>
      <c r="U12" s="17">
        <v>0.31326131631325033</v>
      </c>
      <c r="V12" s="17">
        <v>0.33357297023889709</v>
      </c>
      <c r="W12" s="17">
        <v>0.44537406782833999</v>
      </c>
      <c r="X12" s="17">
        <v>0.51585349790266422</v>
      </c>
      <c r="Y12" s="17">
        <v>0.47709767478093279</v>
      </c>
      <c r="AA12" s="17">
        <v>0.45077478810339111</v>
      </c>
      <c r="AB12" s="17">
        <v>0.33792737913219201</v>
      </c>
      <c r="AC12" s="17">
        <v>0.53295843096078466</v>
      </c>
      <c r="AD12" s="17">
        <v>0.33727216105176838</v>
      </c>
      <c r="AE12" s="17">
        <v>0.46476334204844688</v>
      </c>
      <c r="AF12" s="17">
        <v>0.42311894207840561</v>
      </c>
      <c r="AG12" s="17">
        <v>0.44316365321210682</v>
      </c>
      <c r="AH12" s="17">
        <v>0.40100079848115239</v>
      </c>
      <c r="AI12" s="17">
        <v>0.37552917488523552</v>
      </c>
    </row>
    <row r="13" spans="2:37" ht="19" customHeight="1" x14ac:dyDescent="0.2">
      <c r="B13" s="20" t="s">
        <v>75</v>
      </c>
      <c r="C13" s="17">
        <v>7.515236900673887E-2</v>
      </c>
      <c r="D13" s="17">
        <v>6.3198775751500916E-2</v>
      </c>
      <c r="E13" s="17">
        <v>3.3570890880318553E-2</v>
      </c>
      <c r="F13" s="17">
        <v>6.6375870183066704E-2</v>
      </c>
      <c r="G13" s="17">
        <v>4.9679245960527113E-2</v>
      </c>
      <c r="H13" s="17">
        <v>0.1185462921224244</v>
      </c>
      <c r="I13" s="17">
        <v>0.1156201548931541</v>
      </c>
      <c r="K13" s="17">
        <v>5.4827126441586167E-2</v>
      </c>
      <c r="L13" s="17">
        <v>9.5460044886502754E-2</v>
      </c>
      <c r="N13" s="17">
        <v>6.12873504485201E-2</v>
      </c>
      <c r="O13" s="17">
        <v>6.3866234173964614E-2</v>
      </c>
      <c r="P13" s="17">
        <v>0.1056088494772892</v>
      </c>
      <c r="Q13" s="17">
        <v>5.2317540628617688E-2</v>
      </c>
      <c r="R13" s="17">
        <v>8.8187639956716996E-2</v>
      </c>
      <c r="S13" s="17">
        <v>9.7060955627148421E-2</v>
      </c>
      <c r="T13" s="17">
        <v>5.7054224393773938E-2</v>
      </c>
      <c r="U13" s="17">
        <v>9.2118807527762928E-2</v>
      </c>
      <c r="V13" s="17">
        <v>4.1609162633422417E-2</v>
      </c>
      <c r="W13" s="17">
        <v>9.7778249969447145E-2</v>
      </c>
      <c r="X13" s="17">
        <v>6.2276191348505941E-2</v>
      </c>
      <c r="Y13" s="17">
        <v>7.8528816255606093E-2</v>
      </c>
      <c r="AA13" s="17">
        <v>4.7943137619702772E-2</v>
      </c>
      <c r="AB13" s="17">
        <v>6.3008379346103663E-2</v>
      </c>
      <c r="AC13" s="17">
        <v>5.0610870236995557E-2</v>
      </c>
      <c r="AD13" s="17">
        <v>5.6855608416387843E-2</v>
      </c>
      <c r="AE13" s="17">
        <v>8.1484150411629999E-2</v>
      </c>
      <c r="AF13" s="17">
        <v>3.4208649511057378E-2</v>
      </c>
      <c r="AG13" s="17">
        <v>0.12925727346359159</v>
      </c>
      <c r="AH13" s="17">
        <v>0.161448950880661</v>
      </c>
      <c r="AI13" s="17">
        <v>4.9401481599771702E-2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141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142</v>
      </c>
      <c r="C9" s="17">
        <v>0.15380869039039399</v>
      </c>
      <c r="D9" s="17">
        <v>0.20436709903586969</v>
      </c>
      <c r="E9" s="17">
        <v>0.20132534784466721</v>
      </c>
      <c r="F9" s="17">
        <v>0.21085188549477571</v>
      </c>
      <c r="G9" s="17">
        <v>0.13656323592237141</v>
      </c>
      <c r="H9" s="17">
        <v>0.100394889319345</v>
      </c>
      <c r="I9" s="17">
        <v>8.5332559079321635E-2</v>
      </c>
      <c r="K9" s="17">
        <v>0.1698350807100848</v>
      </c>
      <c r="L9" s="17">
        <v>0.13733338116660351</v>
      </c>
      <c r="N9" s="17">
        <v>0.15567432128240019</v>
      </c>
      <c r="O9" s="17">
        <v>0.14082403726273121</v>
      </c>
      <c r="P9" s="17">
        <v>0.2170089774334592</v>
      </c>
      <c r="Q9" s="17">
        <v>0.1121061478797802</v>
      </c>
      <c r="R9" s="17">
        <v>0.16851331179881771</v>
      </c>
      <c r="S9" s="17">
        <v>0.14405042353897091</v>
      </c>
      <c r="T9" s="17">
        <v>0.17736588518462049</v>
      </c>
      <c r="U9" s="17">
        <v>0.13721081664064841</v>
      </c>
      <c r="V9" s="17">
        <v>0.17539074043868011</v>
      </c>
      <c r="W9" s="17">
        <v>0.1409432273073199</v>
      </c>
      <c r="X9" s="17">
        <v>0.10117553693003289</v>
      </c>
      <c r="Y9" s="17">
        <v>0.16039371967207119</v>
      </c>
      <c r="AA9" s="17">
        <v>0.1137240558862859</v>
      </c>
      <c r="AB9" s="17">
        <v>0.1722364480343283</v>
      </c>
      <c r="AC9" s="17">
        <v>0.13259194879285191</v>
      </c>
      <c r="AD9" s="17">
        <v>0.15790984493057161</v>
      </c>
      <c r="AE9" s="17">
        <v>0.16411537409729249</v>
      </c>
      <c r="AF9" s="17">
        <v>0.16746409200001419</v>
      </c>
      <c r="AG9" s="17">
        <v>0.16164866087708971</v>
      </c>
      <c r="AH9" s="17">
        <v>0.10599768773560971</v>
      </c>
      <c r="AI9" s="17">
        <v>0.21931472324341361</v>
      </c>
    </row>
    <row r="10" spans="2:37" ht="19" customHeight="1" x14ac:dyDescent="0.2">
      <c r="B10" s="20" t="s">
        <v>143</v>
      </c>
      <c r="C10" s="17">
        <v>0.32327555417447112</v>
      </c>
      <c r="D10" s="17">
        <v>0.41935684426614178</v>
      </c>
      <c r="E10" s="17">
        <v>0.40550489645080251</v>
      </c>
      <c r="F10" s="17">
        <v>0.34620004360461781</v>
      </c>
      <c r="G10" s="17">
        <v>0.34372350252458378</v>
      </c>
      <c r="H10" s="17">
        <v>0.24354447523872491</v>
      </c>
      <c r="I10" s="17">
        <v>0.2110756136132334</v>
      </c>
      <c r="K10" s="17">
        <v>0.32343331354898658</v>
      </c>
      <c r="L10" s="17">
        <v>0.32336846415747361</v>
      </c>
      <c r="N10" s="17">
        <v>0.26467666301777848</v>
      </c>
      <c r="O10" s="17">
        <v>0.37189716284218022</v>
      </c>
      <c r="P10" s="17">
        <v>0.24203415141493201</v>
      </c>
      <c r="Q10" s="17">
        <v>0.38753783305654932</v>
      </c>
      <c r="R10" s="17">
        <v>0.32312256219572111</v>
      </c>
      <c r="S10" s="17">
        <v>0.31483184630748973</v>
      </c>
      <c r="T10" s="17">
        <v>0.2418393232813108</v>
      </c>
      <c r="U10" s="17">
        <v>0.32993627834459832</v>
      </c>
      <c r="V10" s="17">
        <v>0.39628585085223339</v>
      </c>
      <c r="W10" s="17">
        <v>0.35839362238006311</v>
      </c>
      <c r="X10" s="17">
        <v>0.3049635636050953</v>
      </c>
      <c r="Y10" s="17">
        <v>0.29809407097553131</v>
      </c>
      <c r="AA10" s="17">
        <v>0.28093706377724681</v>
      </c>
      <c r="AB10" s="17">
        <v>0.39102725032489533</v>
      </c>
      <c r="AC10" s="17">
        <v>0.30134232162383001</v>
      </c>
      <c r="AD10" s="17">
        <v>0.39299634277781742</v>
      </c>
      <c r="AE10" s="17">
        <v>0.2889142919029537</v>
      </c>
      <c r="AF10" s="17">
        <v>0.35793387838976692</v>
      </c>
      <c r="AG10" s="17">
        <v>0.2253013924311365</v>
      </c>
      <c r="AH10" s="17">
        <v>0.29646210153727359</v>
      </c>
      <c r="AI10" s="17">
        <v>0.35466469995444228</v>
      </c>
    </row>
    <row r="11" spans="2:37" ht="19" customHeight="1" x14ac:dyDescent="0.2">
      <c r="B11" s="20" t="s">
        <v>144</v>
      </c>
      <c r="C11" s="17">
        <v>0.36072078005915992</v>
      </c>
      <c r="D11" s="17">
        <v>0.30698821224533929</v>
      </c>
      <c r="E11" s="17">
        <v>0.30605320878861381</v>
      </c>
      <c r="F11" s="17">
        <v>0.34504658228993901</v>
      </c>
      <c r="G11" s="17">
        <v>0.38419753495718872</v>
      </c>
      <c r="H11" s="17">
        <v>0.4599343033525326</v>
      </c>
      <c r="I11" s="17">
        <v>0.36788817448175198</v>
      </c>
      <c r="K11" s="17">
        <v>0.36025772062746592</v>
      </c>
      <c r="L11" s="17">
        <v>0.36163478556151729</v>
      </c>
      <c r="N11" s="17">
        <v>0.40453548946261142</v>
      </c>
      <c r="O11" s="17">
        <v>0.32642490967661109</v>
      </c>
      <c r="P11" s="17">
        <v>0.33830309136541331</v>
      </c>
      <c r="Q11" s="17">
        <v>0.37187570903730488</v>
      </c>
      <c r="R11" s="17">
        <v>0.35688582009919367</v>
      </c>
      <c r="S11" s="17">
        <v>0.34993781012977099</v>
      </c>
      <c r="T11" s="17">
        <v>0.42152309081428041</v>
      </c>
      <c r="U11" s="17">
        <v>0.36037112399022481</v>
      </c>
      <c r="V11" s="17">
        <v>0.33202397232014291</v>
      </c>
      <c r="W11" s="17">
        <v>0.35925055594338251</v>
      </c>
      <c r="X11" s="17">
        <v>0.36787962723436002</v>
      </c>
      <c r="Y11" s="17">
        <v>0.34384976618184598</v>
      </c>
      <c r="AA11" s="17">
        <v>0.37925147365078188</v>
      </c>
      <c r="AB11" s="17">
        <v>0.31915622437370811</v>
      </c>
      <c r="AC11" s="17">
        <v>0.35743561936788509</v>
      </c>
      <c r="AD11" s="17">
        <v>0.34461987343565031</v>
      </c>
      <c r="AE11" s="17">
        <v>0.40634549134855208</v>
      </c>
      <c r="AF11" s="17">
        <v>0.33946232707065249</v>
      </c>
      <c r="AG11" s="17">
        <v>0.36033120950266079</v>
      </c>
      <c r="AH11" s="17">
        <v>0.36517451220368441</v>
      </c>
      <c r="AI11" s="17">
        <v>0.31018191137563578</v>
      </c>
    </row>
    <row r="12" spans="2:37" ht="19" customHeight="1" x14ac:dyDescent="0.2">
      <c r="B12" s="20" t="s">
        <v>127</v>
      </c>
      <c r="C12" s="17">
        <v>7.110540576490873E-2</v>
      </c>
      <c r="D12" s="17">
        <v>3.6284572266611359E-2</v>
      </c>
      <c r="E12" s="17">
        <v>5.0381701842879198E-2</v>
      </c>
      <c r="F12" s="17">
        <v>3.5107515749145432E-2</v>
      </c>
      <c r="G12" s="17">
        <v>6.772517959349196E-2</v>
      </c>
      <c r="H12" s="17">
        <v>9.0964753953348923E-2</v>
      </c>
      <c r="I12" s="17">
        <v>0.12960889770378531</v>
      </c>
      <c r="K12" s="17">
        <v>7.0678587941915005E-2</v>
      </c>
      <c r="L12" s="17">
        <v>7.1088974402583438E-2</v>
      </c>
      <c r="N12" s="17">
        <v>7.9445188375568729E-2</v>
      </c>
      <c r="O12" s="17">
        <v>4.446681428718189E-2</v>
      </c>
      <c r="P12" s="17">
        <v>0.1410331300312872</v>
      </c>
      <c r="Q12" s="17">
        <v>7.5373911253290793E-2</v>
      </c>
      <c r="R12" s="17">
        <v>4.0159916056672719E-2</v>
      </c>
      <c r="S12" s="17">
        <v>0.10445635426836621</v>
      </c>
      <c r="T12" s="17">
        <v>6.2377218469911171E-2</v>
      </c>
      <c r="U12" s="17">
        <v>8.2826425744939369E-2</v>
      </c>
      <c r="V12" s="17">
        <v>5.5037611792520723E-2</v>
      </c>
      <c r="W12" s="17">
        <v>5.2078788852803003E-2</v>
      </c>
      <c r="X12" s="17">
        <v>9.1230131037785767E-2</v>
      </c>
      <c r="Y12" s="17">
        <v>6.9045808222188185E-2</v>
      </c>
      <c r="AA12" s="17">
        <v>9.9357605013395411E-2</v>
      </c>
      <c r="AB12" s="17">
        <v>5.7630191262219368E-2</v>
      </c>
      <c r="AC12" s="17">
        <v>8.5046674166352573E-2</v>
      </c>
      <c r="AD12" s="17">
        <v>5.6224335437675667E-2</v>
      </c>
      <c r="AE12" s="17">
        <v>5.7881443997433821E-2</v>
      </c>
      <c r="AF12" s="17">
        <v>6.6485129593424647E-2</v>
      </c>
      <c r="AG12" s="17">
        <v>0.1057578160501234</v>
      </c>
      <c r="AH12" s="17">
        <v>7.4969893262560136E-2</v>
      </c>
      <c r="AI12" s="17">
        <v>7.5454412440950719E-2</v>
      </c>
    </row>
    <row r="13" spans="2:37" ht="19" customHeight="1" x14ac:dyDescent="0.2">
      <c r="B13" s="20" t="s">
        <v>87</v>
      </c>
      <c r="C13" s="17">
        <v>2.2474996472669852E-2</v>
      </c>
      <c r="D13" s="17">
        <v>6.795717196518637E-3</v>
      </c>
      <c r="E13" s="17">
        <v>1.7902552817102822E-2</v>
      </c>
      <c r="F13" s="17">
        <v>1.4312739625601629E-2</v>
      </c>
      <c r="G13" s="17">
        <v>1.9987309345470172E-2</v>
      </c>
      <c r="H13" s="17">
        <v>2.4887716136618141E-2</v>
      </c>
      <c r="I13" s="17">
        <v>4.358937664504816E-2</v>
      </c>
      <c r="K13" s="17">
        <v>1.9327227812610571E-2</v>
      </c>
      <c r="L13" s="17">
        <v>2.568397480498031E-2</v>
      </c>
      <c r="N13" s="17">
        <v>3.054629833743689E-2</v>
      </c>
      <c r="O13" s="17">
        <v>1.8556597927438651E-2</v>
      </c>
      <c r="P13" s="17">
        <v>9.641683138734319E-3</v>
      </c>
      <c r="Q13" s="17">
        <v>2.4222332421767911E-2</v>
      </c>
      <c r="R13" s="17">
        <v>2.8551513810142759E-2</v>
      </c>
      <c r="S13" s="17">
        <v>6.0670050447409569E-3</v>
      </c>
      <c r="T13" s="17">
        <v>4.2000096513782413E-2</v>
      </c>
      <c r="U13" s="17">
        <v>2.1111602425749831E-2</v>
      </c>
      <c r="V13" s="17">
        <v>3.506912312241939E-3</v>
      </c>
      <c r="W13" s="17">
        <v>2.7066164622620729E-2</v>
      </c>
      <c r="X13" s="17">
        <v>3.7981342610340169E-2</v>
      </c>
      <c r="Y13" s="17">
        <v>2.4531142617929349E-2</v>
      </c>
      <c r="AA13" s="17">
        <v>3.8668842127488168E-2</v>
      </c>
      <c r="AB13" s="17">
        <v>2.1449228284177529E-2</v>
      </c>
      <c r="AC13" s="17">
        <v>1.361705831442251E-2</v>
      </c>
      <c r="AD13" s="17">
        <v>1.5521903907334199E-2</v>
      </c>
      <c r="AE13" s="17">
        <v>1.387010975223611E-2</v>
      </c>
      <c r="AF13" s="17">
        <v>3.3410426424015767E-2</v>
      </c>
      <c r="AG13" s="17">
        <v>4.8457081897913673E-2</v>
      </c>
      <c r="AH13" s="17">
        <v>2.321683895544779E-2</v>
      </c>
      <c r="AI13" s="17">
        <v>1.020438979772033E-2</v>
      </c>
    </row>
    <row r="14" spans="2:37" ht="19" customHeight="1" x14ac:dyDescent="0.2">
      <c r="B14" s="20" t="s">
        <v>75</v>
      </c>
      <c r="C14" s="17">
        <v>6.861457313839632E-2</v>
      </c>
      <c r="D14" s="17">
        <v>2.6207554989519089E-2</v>
      </c>
      <c r="E14" s="17">
        <v>1.8832292255934489E-2</v>
      </c>
      <c r="F14" s="17">
        <v>4.84812332359204E-2</v>
      </c>
      <c r="G14" s="17">
        <v>4.780323765689401E-2</v>
      </c>
      <c r="H14" s="17">
        <v>8.0273861999430304E-2</v>
      </c>
      <c r="I14" s="17">
        <v>0.16250537847685961</v>
      </c>
      <c r="K14" s="17">
        <v>5.6468069358937258E-2</v>
      </c>
      <c r="L14" s="17">
        <v>8.0890419906841968E-2</v>
      </c>
      <c r="N14" s="17">
        <v>6.5122039524204062E-2</v>
      </c>
      <c r="O14" s="17">
        <v>9.7830478003857094E-2</v>
      </c>
      <c r="P14" s="17">
        <v>5.1978966616174252E-2</v>
      </c>
      <c r="Q14" s="17">
        <v>2.888406635130707E-2</v>
      </c>
      <c r="R14" s="17">
        <v>8.2766876039452056E-2</v>
      </c>
      <c r="S14" s="17">
        <v>8.0656560710661171E-2</v>
      </c>
      <c r="T14" s="17">
        <v>5.4894385736094703E-2</v>
      </c>
      <c r="U14" s="17">
        <v>6.8543752853839471E-2</v>
      </c>
      <c r="V14" s="17">
        <v>3.7754912284180611E-2</v>
      </c>
      <c r="W14" s="17">
        <v>6.2267640893810851E-2</v>
      </c>
      <c r="X14" s="17">
        <v>9.6769798582385699E-2</v>
      </c>
      <c r="Y14" s="17">
        <v>0.1040854923304339</v>
      </c>
      <c r="AA14" s="17">
        <v>8.8060959544801837E-2</v>
      </c>
      <c r="AB14" s="17">
        <v>3.8500657720671357E-2</v>
      </c>
      <c r="AC14" s="17">
        <v>0.10996637773465801</v>
      </c>
      <c r="AD14" s="17">
        <v>3.2727699510950913E-2</v>
      </c>
      <c r="AE14" s="17">
        <v>6.8873288901531812E-2</v>
      </c>
      <c r="AF14" s="17">
        <v>3.5244146522126013E-2</v>
      </c>
      <c r="AG14" s="17">
        <v>9.8503839241075863E-2</v>
      </c>
      <c r="AH14" s="17">
        <v>0.13417896630542431</v>
      </c>
      <c r="AI14" s="17">
        <v>3.0179863187837119E-2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AK24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145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146</v>
      </c>
      <c r="C9" s="17">
        <v>0.42896410064863483</v>
      </c>
      <c r="D9" s="17">
        <v>0.53598304527776097</v>
      </c>
      <c r="E9" s="17">
        <v>0.52044651008439846</v>
      </c>
      <c r="F9" s="17">
        <v>0.41021385954324818</v>
      </c>
      <c r="G9" s="17">
        <v>0.44344471692270659</v>
      </c>
      <c r="H9" s="17">
        <v>0.3575355108144308</v>
      </c>
      <c r="I9" s="17">
        <v>0.33510861994483249</v>
      </c>
      <c r="K9" s="17">
        <v>0.45527191517254428</v>
      </c>
      <c r="L9" s="17">
        <v>0.40240373009878511</v>
      </c>
      <c r="N9" s="17">
        <v>0.43957753780826192</v>
      </c>
      <c r="O9" s="17">
        <v>0.53469627554346377</v>
      </c>
      <c r="P9" s="17">
        <v>0.43322853569996728</v>
      </c>
      <c r="Q9" s="17">
        <v>0.43117666298686508</v>
      </c>
      <c r="R9" s="17">
        <v>0.41961487003164127</v>
      </c>
      <c r="S9" s="17">
        <v>0.38691678450164491</v>
      </c>
      <c r="T9" s="17">
        <v>0.48527778216186601</v>
      </c>
      <c r="U9" s="17">
        <v>0.42504192373590272</v>
      </c>
      <c r="V9" s="17">
        <v>0.44324816756770052</v>
      </c>
      <c r="W9" s="17">
        <v>0.41179803901669781</v>
      </c>
      <c r="X9" s="17">
        <v>0.38418781707469968</v>
      </c>
      <c r="Y9" s="17">
        <v>0.43113416775308588</v>
      </c>
      <c r="AA9" s="17">
        <v>0.39433022884211022</v>
      </c>
      <c r="AB9" s="17">
        <v>0.45183484070364799</v>
      </c>
      <c r="AC9" s="17">
        <v>0.43378272527943151</v>
      </c>
      <c r="AD9" s="17">
        <v>0.53998349105524546</v>
      </c>
      <c r="AE9" s="17">
        <v>0.38538239525444379</v>
      </c>
      <c r="AF9" s="17">
        <v>0.44598451914473303</v>
      </c>
      <c r="AG9" s="17">
        <v>0.42036762960123508</v>
      </c>
      <c r="AH9" s="17">
        <v>0.3785300409953089</v>
      </c>
      <c r="AI9" s="17">
        <v>0.44321202735938059</v>
      </c>
    </row>
    <row r="10" spans="2:37" ht="19" customHeight="1" x14ac:dyDescent="0.2">
      <c r="B10" s="20" t="s">
        <v>147</v>
      </c>
      <c r="C10" s="17">
        <v>0.59709048421238653</v>
      </c>
      <c r="D10" s="17">
        <v>0.63973231223887173</v>
      </c>
      <c r="E10" s="17">
        <v>0.64468865561330835</v>
      </c>
      <c r="F10" s="17">
        <v>0.62355205298554728</v>
      </c>
      <c r="G10" s="17">
        <v>0.60402286040470221</v>
      </c>
      <c r="H10" s="17">
        <v>0.62649612149921852</v>
      </c>
      <c r="I10" s="17">
        <v>0.48354446688453379</v>
      </c>
      <c r="K10" s="17">
        <v>0.6160016692657293</v>
      </c>
      <c r="L10" s="17">
        <v>0.57789126552324954</v>
      </c>
      <c r="N10" s="17">
        <v>0.58215659377457296</v>
      </c>
      <c r="O10" s="17">
        <v>0.73549468287637454</v>
      </c>
      <c r="P10" s="17">
        <v>0.57505579019846997</v>
      </c>
      <c r="Q10" s="17">
        <v>0.61185580654539595</v>
      </c>
      <c r="R10" s="17">
        <v>0.63731510268123015</v>
      </c>
      <c r="S10" s="17">
        <v>0.60526651010454358</v>
      </c>
      <c r="T10" s="17">
        <v>0.57194855424741109</v>
      </c>
      <c r="U10" s="17">
        <v>0.57870184246236489</v>
      </c>
      <c r="V10" s="17">
        <v>0.56191573262899375</v>
      </c>
      <c r="W10" s="17">
        <v>0.61333435430683236</v>
      </c>
      <c r="X10" s="17">
        <v>0.56452633127392438</v>
      </c>
      <c r="Y10" s="17">
        <v>0.6131750455812055</v>
      </c>
      <c r="AA10" s="17">
        <v>0.54477676659402763</v>
      </c>
      <c r="AB10" s="17">
        <v>0.59570446824783474</v>
      </c>
      <c r="AC10" s="17">
        <v>0.57554024975129803</v>
      </c>
      <c r="AD10" s="17">
        <v>0.70335019283679201</v>
      </c>
      <c r="AE10" s="17">
        <v>0.60036909261606208</v>
      </c>
      <c r="AF10" s="17">
        <v>0.62760922139440922</v>
      </c>
      <c r="AG10" s="17">
        <v>0.5406491166456856</v>
      </c>
      <c r="AH10" s="17">
        <v>0.57983097836993391</v>
      </c>
      <c r="AI10" s="17">
        <v>0.58359048648953926</v>
      </c>
    </row>
    <row r="11" spans="2:37" ht="19" customHeight="1" x14ac:dyDescent="0.2">
      <c r="B11" s="20" t="s">
        <v>148</v>
      </c>
      <c r="C11" s="17">
        <v>0.59194912047044279</v>
      </c>
      <c r="D11" s="17">
        <v>0.66666298063250151</v>
      </c>
      <c r="E11" s="17">
        <v>0.67751121539635872</v>
      </c>
      <c r="F11" s="17">
        <v>0.60204962957952757</v>
      </c>
      <c r="G11" s="17">
        <v>0.62215951958978055</v>
      </c>
      <c r="H11" s="17">
        <v>0.56667718124198874</v>
      </c>
      <c r="I11" s="17">
        <v>0.45724705496371582</v>
      </c>
      <c r="K11" s="17">
        <v>0.61396910009324723</v>
      </c>
      <c r="L11" s="17">
        <v>0.57136769601176973</v>
      </c>
      <c r="N11" s="17">
        <v>0.55930952115963584</v>
      </c>
      <c r="O11" s="17">
        <v>0.62111150737741527</v>
      </c>
      <c r="P11" s="17">
        <v>0.54659082692506911</v>
      </c>
      <c r="Q11" s="17">
        <v>0.67749060209577694</v>
      </c>
      <c r="R11" s="17">
        <v>0.63038753196229225</v>
      </c>
      <c r="S11" s="17">
        <v>0.58391964984039724</v>
      </c>
      <c r="T11" s="17">
        <v>0.6374996045173098</v>
      </c>
      <c r="U11" s="17">
        <v>0.57194499216054639</v>
      </c>
      <c r="V11" s="17">
        <v>0.59527939311535238</v>
      </c>
      <c r="W11" s="17">
        <v>0.57054307139639937</v>
      </c>
      <c r="X11" s="17">
        <v>0.57800425573377467</v>
      </c>
      <c r="Y11" s="17">
        <v>0.58495334979875147</v>
      </c>
      <c r="AA11" s="17">
        <v>0.50766600414517249</v>
      </c>
      <c r="AB11" s="17">
        <v>0.62897872483579054</v>
      </c>
      <c r="AC11" s="17">
        <v>0.55610155918113369</v>
      </c>
      <c r="AD11" s="17">
        <v>0.6920611650102001</v>
      </c>
      <c r="AE11" s="17">
        <v>0.59860780003571701</v>
      </c>
      <c r="AF11" s="17">
        <v>0.6091358459010654</v>
      </c>
      <c r="AG11" s="17">
        <v>0.47643704514175239</v>
      </c>
      <c r="AH11" s="17">
        <v>0.59730339313663838</v>
      </c>
      <c r="AI11" s="17">
        <v>0.58662884029921869</v>
      </c>
    </row>
    <row r="12" spans="2:37" ht="32" customHeight="1" x14ac:dyDescent="0.2">
      <c r="B12" s="20" t="s">
        <v>149</v>
      </c>
      <c r="C12" s="17">
        <v>0.43287868593584072</v>
      </c>
      <c r="D12" s="17">
        <v>0.58083849109305852</v>
      </c>
      <c r="E12" s="17">
        <v>0.47940342930323188</v>
      </c>
      <c r="F12" s="17">
        <v>0.44452810533680892</v>
      </c>
      <c r="G12" s="17">
        <v>0.45933819861015113</v>
      </c>
      <c r="H12" s="17">
        <v>0.38124417893478618</v>
      </c>
      <c r="I12" s="17">
        <v>0.30073544884422532</v>
      </c>
      <c r="K12" s="17">
        <v>0.4592787753090592</v>
      </c>
      <c r="L12" s="17">
        <v>0.40706836572225868</v>
      </c>
      <c r="N12" s="17">
        <v>0.4336372089998321</v>
      </c>
      <c r="O12" s="17">
        <v>0.48759169667721669</v>
      </c>
      <c r="P12" s="17">
        <v>0.41653599018639792</v>
      </c>
      <c r="Q12" s="17">
        <v>0.3765466169600209</v>
      </c>
      <c r="R12" s="17">
        <v>0.45696431916494218</v>
      </c>
      <c r="S12" s="17">
        <v>0.45112516297881539</v>
      </c>
      <c r="T12" s="17">
        <v>0.42590665375129638</v>
      </c>
      <c r="U12" s="17">
        <v>0.40799051494758298</v>
      </c>
      <c r="V12" s="17">
        <v>0.48768139571829078</v>
      </c>
      <c r="W12" s="17">
        <v>0.4115167881268072</v>
      </c>
      <c r="X12" s="17">
        <v>0.38989948663379981</v>
      </c>
      <c r="Y12" s="17">
        <v>0.41637324373799678</v>
      </c>
      <c r="AA12" s="17">
        <v>0.38387524645197868</v>
      </c>
      <c r="AB12" s="17">
        <v>0.47140933338381152</v>
      </c>
      <c r="AC12" s="17">
        <v>0.36706132481039627</v>
      </c>
      <c r="AD12" s="17">
        <v>0.56308812429659649</v>
      </c>
      <c r="AE12" s="17">
        <v>0.39258412392507291</v>
      </c>
      <c r="AF12" s="17">
        <v>0.47176268549244371</v>
      </c>
      <c r="AG12" s="17">
        <v>0.39082906674782991</v>
      </c>
      <c r="AH12" s="17">
        <v>0.38797663990435771</v>
      </c>
      <c r="AI12" s="17">
        <v>0.48714714802977088</v>
      </c>
    </row>
    <row r="13" spans="2:37" ht="46" customHeight="1" x14ac:dyDescent="0.2">
      <c r="B13" s="20" t="s">
        <v>150</v>
      </c>
      <c r="C13" s="17">
        <v>0.40578140836930138</v>
      </c>
      <c r="D13" s="17">
        <v>0.42791698698167219</v>
      </c>
      <c r="E13" s="17">
        <v>0.43650855779151021</v>
      </c>
      <c r="F13" s="17">
        <v>0.42775226602419941</v>
      </c>
      <c r="G13" s="17">
        <v>0.40582485950889241</v>
      </c>
      <c r="H13" s="17">
        <v>0.41582526642100009</v>
      </c>
      <c r="I13" s="17">
        <v>0.34167128555402271</v>
      </c>
      <c r="K13" s="17">
        <v>0.42615969481324473</v>
      </c>
      <c r="L13" s="17">
        <v>0.38646541982467808</v>
      </c>
      <c r="N13" s="17">
        <v>0.42452591162687758</v>
      </c>
      <c r="O13" s="17">
        <v>0.51973217947704553</v>
      </c>
      <c r="P13" s="17">
        <v>0.42098605518104681</v>
      </c>
      <c r="Q13" s="17">
        <v>0.40969713963757481</v>
      </c>
      <c r="R13" s="17">
        <v>0.3845171664876299</v>
      </c>
      <c r="S13" s="17">
        <v>0.39771499051862569</v>
      </c>
      <c r="T13" s="17">
        <v>0.41088566148283923</v>
      </c>
      <c r="U13" s="17">
        <v>0.32514783537444297</v>
      </c>
      <c r="V13" s="17">
        <v>0.44561586875203829</v>
      </c>
      <c r="W13" s="17">
        <v>0.39267594420517449</v>
      </c>
      <c r="X13" s="17">
        <v>0.40537169036010701</v>
      </c>
      <c r="Y13" s="17">
        <v>0.40643322569026752</v>
      </c>
      <c r="AA13" s="17">
        <v>0.37781895086601602</v>
      </c>
      <c r="AB13" s="17">
        <v>0.38310135780187249</v>
      </c>
      <c r="AC13" s="17">
        <v>0.3665469183889869</v>
      </c>
      <c r="AD13" s="17">
        <v>0.47983556647906339</v>
      </c>
      <c r="AE13" s="17">
        <v>0.40330086616912553</v>
      </c>
      <c r="AF13" s="17">
        <v>0.54318588455839689</v>
      </c>
      <c r="AG13" s="17">
        <v>0.33746339415375332</v>
      </c>
      <c r="AH13" s="17">
        <v>0.39116276505256031</v>
      </c>
      <c r="AI13" s="17">
        <v>0.48353077170482361</v>
      </c>
    </row>
    <row r="14" spans="2:37" ht="46" customHeight="1" x14ac:dyDescent="0.2">
      <c r="B14" s="20" t="s">
        <v>151</v>
      </c>
      <c r="C14" s="17">
        <v>0.24524618192139019</v>
      </c>
      <c r="D14" s="17">
        <v>0.30345040838523879</v>
      </c>
      <c r="E14" s="17">
        <v>0.27346485791140029</v>
      </c>
      <c r="F14" s="17">
        <v>0.28771949615679782</v>
      </c>
      <c r="G14" s="17">
        <v>0.26392016099425031</v>
      </c>
      <c r="H14" s="17">
        <v>0.1933528303952296</v>
      </c>
      <c r="I14" s="17">
        <v>0.16889389478601871</v>
      </c>
      <c r="K14" s="17">
        <v>0.28816943850953908</v>
      </c>
      <c r="L14" s="17">
        <v>0.2029493953205615</v>
      </c>
      <c r="N14" s="17">
        <v>0.221248383799832</v>
      </c>
      <c r="O14" s="17">
        <v>0.26352128100009448</v>
      </c>
      <c r="P14" s="17">
        <v>0.2448915153247132</v>
      </c>
      <c r="Q14" s="17">
        <v>0.2178763330228374</v>
      </c>
      <c r="R14" s="17">
        <v>0.31532236672850761</v>
      </c>
      <c r="S14" s="17">
        <v>0.2196946220310666</v>
      </c>
      <c r="T14" s="17">
        <v>0.2169432509027879</v>
      </c>
      <c r="U14" s="17">
        <v>0.19286098165235649</v>
      </c>
      <c r="V14" s="17">
        <v>0.28194353002521511</v>
      </c>
      <c r="W14" s="17">
        <v>0.25609198431128483</v>
      </c>
      <c r="X14" s="17">
        <v>0.23420416801396099</v>
      </c>
      <c r="Y14" s="17">
        <v>0.22379664190476831</v>
      </c>
      <c r="AA14" s="17">
        <v>0.2188959913481282</v>
      </c>
      <c r="AB14" s="17">
        <v>0.29010729176136468</v>
      </c>
      <c r="AC14" s="17">
        <v>0.1817837406276018</v>
      </c>
      <c r="AD14" s="17">
        <v>0.29065052161081278</v>
      </c>
      <c r="AE14" s="17">
        <v>0.24198452158874381</v>
      </c>
      <c r="AF14" s="17">
        <v>0.2387811577729981</v>
      </c>
      <c r="AG14" s="17">
        <v>0.18782537303978569</v>
      </c>
      <c r="AH14" s="17">
        <v>0.22067936803702659</v>
      </c>
      <c r="AI14" s="17">
        <v>0.2632858834416234</v>
      </c>
    </row>
    <row r="15" spans="2:37" ht="32" customHeight="1" x14ac:dyDescent="0.2">
      <c r="B15" s="20" t="s">
        <v>152</v>
      </c>
      <c r="C15" s="17">
        <v>0.3391145250245905</v>
      </c>
      <c r="D15" s="17">
        <v>0.41207565908196742</v>
      </c>
      <c r="E15" s="17">
        <v>0.38483297093085811</v>
      </c>
      <c r="F15" s="17">
        <v>0.37449932485888793</v>
      </c>
      <c r="G15" s="17">
        <v>0.36919522495258089</v>
      </c>
      <c r="H15" s="17">
        <v>0.29346547010710011</v>
      </c>
      <c r="I15" s="17">
        <v>0.23109465032061699</v>
      </c>
      <c r="K15" s="17">
        <v>0.36185749904320141</v>
      </c>
      <c r="L15" s="17">
        <v>0.31624108943893953</v>
      </c>
      <c r="N15" s="17">
        <v>0.29770980907859129</v>
      </c>
      <c r="O15" s="17">
        <v>0.33310826338857652</v>
      </c>
      <c r="P15" s="17">
        <v>0.33138740167115349</v>
      </c>
      <c r="Q15" s="17">
        <v>0.42676909860728079</v>
      </c>
      <c r="R15" s="17">
        <v>0.33980501813392722</v>
      </c>
      <c r="S15" s="17">
        <v>0.31275076669936641</v>
      </c>
      <c r="T15" s="17">
        <v>0.33398299115206348</v>
      </c>
      <c r="U15" s="17">
        <v>0.32669771966300848</v>
      </c>
      <c r="V15" s="17">
        <v>0.39474434013606818</v>
      </c>
      <c r="W15" s="17">
        <v>0.34837188863003432</v>
      </c>
      <c r="X15" s="17">
        <v>0.29674440802877372</v>
      </c>
      <c r="Y15" s="17">
        <v>0.32439703776113088</v>
      </c>
      <c r="AA15" s="17">
        <v>0.29754741928476519</v>
      </c>
      <c r="AB15" s="17">
        <v>0.35998078882898221</v>
      </c>
      <c r="AC15" s="17">
        <v>0.30998911998757023</v>
      </c>
      <c r="AD15" s="17">
        <v>0.42989466285522088</v>
      </c>
      <c r="AE15" s="17">
        <v>0.32153604411248482</v>
      </c>
      <c r="AF15" s="17">
        <v>0.33893289429871343</v>
      </c>
      <c r="AG15" s="17">
        <v>0.27745637669047679</v>
      </c>
      <c r="AH15" s="17">
        <v>0.32449245751644679</v>
      </c>
      <c r="AI15" s="17">
        <v>0.38006956513975287</v>
      </c>
    </row>
    <row r="16" spans="2:37" ht="46" customHeight="1" x14ac:dyDescent="0.2">
      <c r="B16" s="20" t="s">
        <v>153</v>
      </c>
      <c r="C16" s="17">
        <v>0.28739765440218701</v>
      </c>
      <c r="D16" s="17">
        <v>0.35630510548031258</v>
      </c>
      <c r="E16" s="17">
        <v>0.36360614461518609</v>
      </c>
      <c r="F16" s="17">
        <v>0.35115923836743479</v>
      </c>
      <c r="G16" s="17">
        <v>0.28131621594289818</v>
      </c>
      <c r="H16" s="17">
        <v>0.25391147330644193</v>
      </c>
      <c r="I16" s="17">
        <v>0.15566968715076721</v>
      </c>
      <c r="K16" s="17">
        <v>0.29154652578967882</v>
      </c>
      <c r="L16" s="17">
        <v>0.28158754082199872</v>
      </c>
      <c r="N16" s="17">
        <v>0.26165300971292371</v>
      </c>
      <c r="O16" s="17">
        <v>0.26359327409267552</v>
      </c>
      <c r="P16" s="17">
        <v>0.29671700924033861</v>
      </c>
      <c r="Q16" s="17">
        <v>0.31446641037772838</v>
      </c>
      <c r="R16" s="17">
        <v>0.300801979194738</v>
      </c>
      <c r="S16" s="17">
        <v>0.30805009233079939</v>
      </c>
      <c r="T16" s="17">
        <v>0.27918294767613572</v>
      </c>
      <c r="U16" s="17">
        <v>0.26733493191089669</v>
      </c>
      <c r="V16" s="17">
        <v>0.29700888020809341</v>
      </c>
      <c r="W16" s="17">
        <v>0.28267364356055019</v>
      </c>
      <c r="X16" s="17">
        <v>0.3225972467574259</v>
      </c>
      <c r="Y16" s="17">
        <v>0.25634656414715051</v>
      </c>
      <c r="AA16" s="17">
        <v>0.21472590770220809</v>
      </c>
      <c r="AB16" s="17">
        <v>0.31110752900680971</v>
      </c>
      <c r="AC16" s="17">
        <v>0.289901755272858</v>
      </c>
      <c r="AD16" s="17">
        <v>0.32790312929445592</v>
      </c>
      <c r="AE16" s="17">
        <v>0.27318315305467489</v>
      </c>
      <c r="AF16" s="17">
        <v>0.35584025084405863</v>
      </c>
      <c r="AG16" s="17">
        <v>0.2936473923877676</v>
      </c>
      <c r="AH16" s="17">
        <v>0.26840626226848319</v>
      </c>
      <c r="AI16" s="17">
        <v>0.32807751606430752</v>
      </c>
    </row>
    <row r="17" spans="2:35" ht="32" customHeight="1" x14ac:dyDescent="0.2">
      <c r="B17" s="20" t="s">
        <v>154</v>
      </c>
      <c r="C17" s="17">
        <v>0.30119402658247463</v>
      </c>
      <c r="D17" s="17">
        <v>0.40448208723167789</v>
      </c>
      <c r="E17" s="17">
        <v>0.38498761671068338</v>
      </c>
      <c r="F17" s="17">
        <v>0.32129068034734631</v>
      </c>
      <c r="G17" s="17">
        <v>0.33233854200167667</v>
      </c>
      <c r="H17" s="17">
        <v>0.2588317378185831</v>
      </c>
      <c r="I17" s="17">
        <v>0.15156614823325379</v>
      </c>
      <c r="K17" s="17">
        <v>0.30633490070522501</v>
      </c>
      <c r="L17" s="17">
        <v>0.29366245435358401</v>
      </c>
      <c r="N17" s="17">
        <v>0.27695004523665201</v>
      </c>
      <c r="O17" s="17">
        <v>0.40963635252498742</v>
      </c>
      <c r="P17" s="17">
        <v>0.3009805500669992</v>
      </c>
      <c r="Q17" s="17">
        <v>0.27805013208723051</v>
      </c>
      <c r="R17" s="17">
        <v>0.34066452018226612</v>
      </c>
      <c r="S17" s="17">
        <v>0.27502698863344732</v>
      </c>
      <c r="T17" s="17">
        <v>0.30623496127669447</v>
      </c>
      <c r="U17" s="17">
        <v>0.25118113832048661</v>
      </c>
      <c r="V17" s="17">
        <v>0.3355007207489783</v>
      </c>
      <c r="W17" s="17">
        <v>0.28681267250417991</v>
      </c>
      <c r="X17" s="17">
        <v>0.31698565482139313</v>
      </c>
      <c r="Y17" s="17">
        <v>0.27427283473593039</v>
      </c>
      <c r="AA17" s="17">
        <v>0.20304115613524251</v>
      </c>
      <c r="AB17" s="17">
        <v>0.30173069359204951</v>
      </c>
      <c r="AC17" s="17">
        <v>0.3025418105923639</v>
      </c>
      <c r="AD17" s="17">
        <v>0.4581057481320025</v>
      </c>
      <c r="AE17" s="17">
        <v>0.25044153921880408</v>
      </c>
      <c r="AF17" s="17">
        <v>0.34600706406058518</v>
      </c>
      <c r="AG17" s="17">
        <v>0.28517673367723101</v>
      </c>
      <c r="AH17" s="17">
        <v>0.29746200532070949</v>
      </c>
      <c r="AI17" s="17">
        <v>0.40521468503749319</v>
      </c>
    </row>
    <row r="18" spans="2:35" ht="32" customHeight="1" x14ac:dyDescent="0.2">
      <c r="B18" s="20" t="s">
        <v>155</v>
      </c>
      <c r="C18" s="17">
        <v>5.8105716489664103E-2</v>
      </c>
      <c r="D18" s="17">
        <v>2.1400982371990191E-2</v>
      </c>
      <c r="E18" s="17">
        <v>2.1102510348092251E-2</v>
      </c>
      <c r="F18" s="17">
        <v>3.8986185039079538E-2</v>
      </c>
      <c r="G18" s="17">
        <v>5.9189534556560279E-2</v>
      </c>
      <c r="H18" s="17">
        <v>5.9065939140539828E-2</v>
      </c>
      <c r="I18" s="17">
        <v>0.12636577047944711</v>
      </c>
      <c r="K18" s="17">
        <v>5.3688138339107259E-2</v>
      </c>
      <c r="L18" s="17">
        <v>6.276591813031103E-2</v>
      </c>
      <c r="N18" s="17">
        <v>6.7773464198945199E-2</v>
      </c>
      <c r="O18" s="17">
        <v>6.5082940846028892E-2</v>
      </c>
      <c r="P18" s="17">
        <v>8.4101146289658271E-2</v>
      </c>
      <c r="Q18" s="17">
        <v>4.8743658462779817E-2</v>
      </c>
      <c r="R18" s="17">
        <v>2.7851457237550638E-2</v>
      </c>
      <c r="S18" s="17">
        <v>4.2794584935899847E-2</v>
      </c>
      <c r="T18" s="17">
        <v>6.1454604369460902E-2</v>
      </c>
      <c r="U18" s="17">
        <v>5.4868416126622091E-2</v>
      </c>
      <c r="V18" s="17">
        <v>6.6530394213930311E-2</v>
      </c>
      <c r="W18" s="17">
        <v>3.8429001711195877E-2</v>
      </c>
      <c r="X18" s="17">
        <v>7.1212910695548054E-2</v>
      </c>
      <c r="Y18" s="17">
        <v>9.078445164190467E-2</v>
      </c>
      <c r="AA18" s="17">
        <v>9.7123188883475736E-2</v>
      </c>
      <c r="AB18" s="17">
        <v>5.1108292487530238E-2</v>
      </c>
      <c r="AC18" s="17">
        <v>4.0725459746261239E-2</v>
      </c>
      <c r="AD18" s="17">
        <v>2.0186397509473309E-2</v>
      </c>
      <c r="AE18" s="17">
        <v>4.440895979377546E-2</v>
      </c>
      <c r="AF18" s="17">
        <v>8.5910954116805618E-2</v>
      </c>
      <c r="AG18" s="17">
        <v>0.14108694733259849</v>
      </c>
      <c r="AH18" s="17">
        <v>6.1063835419386987E-2</v>
      </c>
      <c r="AI18" s="17">
        <v>2.7579343606933669E-2</v>
      </c>
    </row>
    <row r="19" spans="2:35" ht="19" customHeight="1" x14ac:dyDescent="0.2">
      <c r="B19" s="20" t="s">
        <v>75</v>
      </c>
      <c r="C19" s="17">
        <v>7.387367280939057E-2</v>
      </c>
      <c r="D19" s="17">
        <v>1.912405289268777E-2</v>
      </c>
      <c r="E19" s="17">
        <v>2.968558500523423E-2</v>
      </c>
      <c r="F19" s="17">
        <v>6.0503555719363417E-2</v>
      </c>
      <c r="G19" s="17">
        <v>5.3246618154730932E-2</v>
      </c>
      <c r="H19" s="17">
        <v>9.1647492560431795E-2</v>
      </c>
      <c r="I19" s="17">
        <v>0.161685229563477</v>
      </c>
      <c r="K19" s="17">
        <v>5.1538438115980058E-2</v>
      </c>
      <c r="L19" s="17">
        <v>9.6138213446018514E-2</v>
      </c>
      <c r="N19" s="17">
        <v>8.3083957464029731E-2</v>
      </c>
      <c r="O19" s="17">
        <v>1.715861305976225E-2</v>
      </c>
      <c r="P19" s="17">
        <v>7.0782617942172166E-2</v>
      </c>
      <c r="Q19" s="17">
        <v>3.6587194753438017E-2</v>
      </c>
      <c r="R19" s="17">
        <v>6.9322497743647293E-2</v>
      </c>
      <c r="S19" s="17">
        <v>8.5417473223766902E-2</v>
      </c>
      <c r="T19" s="17">
        <v>7.6291884417655775E-2</v>
      </c>
      <c r="U19" s="17">
        <v>8.4890968742465128E-2</v>
      </c>
      <c r="V19" s="17">
        <v>3.3452189570583941E-2</v>
      </c>
      <c r="W19" s="17">
        <v>9.8678635783889482E-2</v>
      </c>
      <c r="X19" s="17">
        <v>0.1105034946961968</v>
      </c>
      <c r="Y19" s="17">
        <v>7.87726687861494E-2</v>
      </c>
      <c r="AA19" s="17">
        <v>7.1927094092708893E-2</v>
      </c>
      <c r="AB19" s="17">
        <v>5.1672098892862943E-2</v>
      </c>
      <c r="AC19" s="17">
        <v>0.13948323086184539</v>
      </c>
      <c r="AD19" s="17">
        <v>5.3412321173282998E-2</v>
      </c>
      <c r="AE19" s="17">
        <v>7.0566272400631833E-2</v>
      </c>
      <c r="AF19" s="17">
        <v>6.6875052578852359E-2</v>
      </c>
      <c r="AG19" s="17">
        <v>7.9585014865384177E-2</v>
      </c>
      <c r="AH19" s="17">
        <v>0.14635003814673789</v>
      </c>
      <c r="AI19" s="17">
        <v>1.020438979772033E-2</v>
      </c>
    </row>
    <row r="21" spans="2:35" x14ac:dyDescent="0.2">
      <c r="B21" t="s">
        <v>409</v>
      </c>
    </row>
    <row r="22" spans="2:35" x14ac:dyDescent="0.2">
      <c r="B22" t="s">
        <v>9</v>
      </c>
    </row>
    <row r="24" spans="2:35" x14ac:dyDescent="0.2">
      <c r="B24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70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71</v>
      </c>
      <c r="C9" s="17">
        <v>0.38241094584255281</v>
      </c>
      <c r="D9" s="17">
        <v>0.47218150511045881</v>
      </c>
      <c r="E9" s="17">
        <v>0.50267179392408812</v>
      </c>
      <c r="F9" s="17">
        <v>0.42983554559365</v>
      </c>
      <c r="G9" s="17">
        <v>0.33924565894084269</v>
      </c>
      <c r="H9" s="17">
        <v>0.31697000209757048</v>
      </c>
      <c r="I9" s="17">
        <v>0.26595626552125978</v>
      </c>
      <c r="K9" s="17">
        <v>0.42379957740979157</v>
      </c>
      <c r="L9" s="17">
        <v>0.3417038450194182</v>
      </c>
      <c r="N9" s="17">
        <v>0.33741574979314298</v>
      </c>
      <c r="O9" s="17">
        <v>0.20379618896160659</v>
      </c>
      <c r="P9" s="17">
        <v>0.34545684290269879</v>
      </c>
      <c r="Q9" s="17">
        <v>0.29224344970088378</v>
      </c>
      <c r="R9" s="17">
        <v>0.45175104409089217</v>
      </c>
      <c r="S9" s="17">
        <v>0.42455414219082399</v>
      </c>
      <c r="T9" s="17">
        <v>0.38483011499871111</v>
      </c>
      <c r="U9" s="17">
        <v>0.41128934417381002</v>
      </c>
      <c r="V9" s="17">
        <v>0.446226972750498</v>
      </c>
      <c r="W9" s="17">
        <v>0.33195730015386982</v>
      </c>
      <c r="X9" s="17">
        <v>0.35844554545729118</v>
      </c>
      <c r="Y9" s="17">
        <v>0.38883297282384088</v>
      </c>
      <c r="AA9" s="17">
        <v>0.34849382819091013</v>
      </c>
      <c r="AB9" s="17">
        <v>0.47088701691904028</v>
      </c>
      <c r="AC9" s="17">
        <v>0.30107522562638539</v>
      </c>
      <c r="AD9" s="17">
        <v>0.45611946747734572</v>
      </c>
      <c r="AE9" s="17">
        <v>0.39304956765503501</v>
      </c>
      <c r="AF9" s="17">
        <v>0.32447534595435112</v>
      </c>
      <c r="AG9" s="17">
        <v>0.33663254711436907</v>
      </c>
      <c r="AH9" s="17">
        <v>0.25458047615615848</v>
      </c>
      <c r="AI9" s="17">
        <v>0.33638286594047301</v>
      </c>
    </row>
    <row r="10" spans="2:37" ht="19" customHeight="1" x14ac:dyDescent="0.2">
      <c r="B10" s="20" t="s">
        <v>72</v>
      </c>
      <c r="C10" s="17">
        <v>0.50501025638999741</v>
      </c>
      <c r="D10" s="17">
        <v>0.40893228691008571</v>
      </c>
      <c r="E10" s="17">
        <v>0.37867447453089342</v>
      </c>
      <c r="F10" s="17">
        <v>0.46573681608050349</v>
      </c>
      <c r="G10" s="17">
        <v>0.53973287220337174</v>
      </c>
      <c r="H10" s="17">
        <v>0.57519870387929228</v>
      </c>
      <c r="I10" s="17">
        <v>0.62765970574180485</v>
      </c>
      <c r="K10" s="17">
        <v>0.48432790356275041</v>
      </c>
      <c r="L10" s="17">
        <v>0.52571258271295385</v>
      </c>
      <c r="N10" s="17">
        <v>0.57734262348513943</v>
      </c>
      <c r="O10" s="17">
        <v>0.7214908476321148</v>
      </c>
      <c r="P10" s="17">
        <v>0.53637925550960552</v>
      </c>
      <c r="Q10" s="17">
        <v>0.56435768068935754</v>
      </c>
      <c r="R10" s="17">
        <v>0.43778583837200907</v>
      </c>
      <c r="S10" s="17">
        <v>0.44591467308551858</v>
      </c>
      <c r="T10" s="17">
        <v>0.48207728816797979</v>
      </c>
      <c r="U10" s="17">
        <v>0.4637678185785486</v>
      </c>
      <c r="V10" s="17">
        <v>0.45205470015018878</v>
      </c>
      <c r="W10" s="17">
        <v>0.55192227701979579</v>
      </c>
      <c r="X10" s="17">
        <v>0.52673245760212617</v>
      </c>
      <c r="Y10" s="17">
        <v>0.50642029499653662</v>
      </c>
      <c r="AA10" s="17">
        <v>0.57034249239774959</v>
      </c>
      <c r="AB10" s="17">
        <v>0.44713715690741318</v>
      </c>
      <c r="AC10" s="17">
        <v>0.60592349794822076</v>
      </c>
      <c r="AD10" s="17">
        <v>0.45291310640688009</v>
      </c>
      <c r="AE10" s="17">
        <v>0.50389081640464517</v>
      </c>
      <c r="AF10" s="17">
        <v>0.54050009795484022</v>
      </c>
      <c r="AG10" s="17">
        <v>0.44353732069576879</v>
      </c>
      <c r="AH10" s="17">
        <v>0.55025619845100815</v>
      </c>
      <c r="AI10" s="17">
        <v>0.52925994715778735</v>
      </c>
    </row>
    <row r="11" spans="2:37" ht="19" customHeight="1" x14ac:dyDescent="0.2">
      <c r="B11" s="20" t="s">
        <v>73</v>
      </c>
      <c r="C11" s="17">
        <v>8.9557724281999318E-2</v>
      </c>
      <c r="D11" s="17">
        <v>9.047515831797244E-2</v>
      </c>
      <c r="E11" s="17">
        <v>8.8312331526388635E-2</v>
      </c>
      <c r="F11" s="17">
        <v>8.354936248151211E-2</v>
      </c>
      <c r="G11" s="17">
        <v>8.8009023838715783E-2</v>
      </c>
      <c r="H11" s="17">
        <v>8.9437904062691434E-2</v>
      </c>
      <c r="I11" s="17">
        <v>9.6169977622043948E-2</v>
      </c>
      <c r="K11" s="17">
        <v>7.7148316154373134E-2</v>
      </c>
      <c r="L11" s="17">
        <v>0.10131797025230301</v>
      </c>
      <c r="N11" s="17">
        <v>6.7324266329617258E-2</v>
      </c>
      <c r="O11" s="17">
        <v>7.4712963406278851E-2</v>
      </c>
      <c r="P11" s="17">
        <v>0.1062852932890762</v>
      </c>
      <c r="Q11" s="17">
        <v>0.10398738155406741</v>
      </c>
      <c r="R11" s="17">
        <v>7.5183567283601899E-2</v>
      </c>
      <c r="S11" s="17">
        <v>9.7566420509240609E-2</v>
      </c>
      <c r="T11" s="17">
        <v>9.5588180576476708E-2</v>
      </c>
      <c r="U11" s="17">
        <v>9.0402975334127361E-2</v>
      </c>
      <c r="V11" s="17">
        <v>7.9983263140688945E-2</v>
      </c>
      <c r="W11" s="17">
        <v>9.0292035237121399E-2</v>
      </c>
      <c r="X11" s="17">
        <v>0.11482199694058259</v>
      </c>
      <c r="Y11" s="17">
        <v>9.7403668999821044E-2</v>
      </c>
      <c r="AA11" s="17">
        <v>7.3672579189392268E-2</v>
      </c>
      <c r="AB11" s="17">
        <v>7.4012384057916034E-2</v>
      </c>
      <c r="AC11" s="17">
        <v>7.2878287342776168E-2</v>
      </c>
      <c r="AD11" s="17">
        <v>7.8421742484659773E-2</v>
      </c>
      <c r="AE11" s="17">
        <v>9.7193064622384071E-2</v>
      </c>
      <c r="AF11" s="17">
        <v>0.11903281998384239</v>
      </c>
      <c r="AG11" s="17">
        <v>0.14226764557959409</v>
      </c>
      <c r="AH11" s="17">
        <v>9.5318947774390816E-2</v>
      </c>
      <c r="AI11" s="17">
        <v>0.1038902347355867</v>
      </c>
    </row>
    <row r="12" spans="2:37" ht="19" customHeight="1" x14ac:dyDescent="0.2">
      <c r="B12" s="20" t="s">
        <v>74</v>
      </c>
      <c r="C12" s="17">
        <v>1.101395262027649E-2</v>
      </c>
      <c r="D12" s="17">
        <v>1.36166711949801E-2</v>
      </c>
      <c r="E12" s="17">
        <v>2.426466197555804E-2</v>
      </c>
      <c r="F12" s="17">
        <v>3.194124491024439E-3</v>
      </c>
      <c r="G12" s="17">
        <v>1.751713738762635E-2</v>
      </c>
      <c r="H12" s="17">
        <v>7.022656549844756E-3</v>
      </c>
      <c r="I12" s="17">
        <v>2.2617608823447361E-3</v>
      </c>
      <c r="K12" s="17">
        <v>9.9577529341050366E-3</v>
      </c>
      <c r="L12" s="17">
        <v>1.211117855264859E-2</v>
      </c>
      <c r="N12" s="17">
        <v>5.7870840333684509E-3</v>
      </c>
      <c r="O12" s="17">
        <v>0</v>
      </c>
      <c r="P12" s="17">
        <v>0</v>
      </c>
      <c r="Q12" s="17">
        <v>1.248968960298689E-2</v>
      </c>
      <c r="R12" s="17">
        <v>2.2072050382497731E-2</v>
      </c>
      <c r="S12" s="17">
        <v>6.5106742452209296E-3</v>
      </c>
      <c r="T12" s="17">
        <v>2.851516590604581E-2</v>
      </c>
      <c r="U12" s="17">
        <v>2.2633673910961691E-2</v>
      </c>
      <c r="V12" s="17">
        <v>7.2428448559920264E-3</v>
      </c>
      <c r="W12" s="17">
        <v>1.118320972356223E-2</v>
      </c>
      <c r="X12" s="17">
        <v>0</v>
      </c>
      <c r="Y12" s="17">
        <v>5.9646925082466884E-3</v>
      </c>
      <c r="AA12" s="17">
        <v>7.4911002219479233E-3</v>
      </c>
      <c r="AB12" s="17">
        <v>2.296140528604467E-3</v>
      </c>
      <c r="AC12" s="17">
        <v>1.4052671905168309E-2</v>
      </c>
      <c r="AD12" s="17">
        <v>7.7735282825852972E-3</v>
      </c>
      <c r="AE12" s="17">
        <v>3.9645838048237752E-3</v>
      </c>
      <c r="AF12" s="17">
        <v>1.5991736106966511E-2</v>
      </c>
      <c r="AG12" s="17">
        <v>4.1885644882532172E-2</v>
      </c>
      <c r="AH12" s="17">
        <v>1.8807137442878881E-2</v>
      </c>
      <c r="AI12" s="17">
        <v>3.046695216615293E-2</v>
      </c>
    </row>
    <row r="13" spans="2:37" ht="19" customHeight="1" x14ac:dyDescent="0.2">
      <c r="B13" s="20" t="s">
        <v>75</v>
      </c>
      <c r="C13" s="17">
        <v>1.200712086517393E-2</v>
      </c>
      <c r="D13" s="17">
        <v>1.4794378466503029E-2</v>
      </c>
      <c r="E13" s="17">
        <v>6.0767380430718568E-3</v>
      </c>
      <c r="F13" s="17">
        <v>1.7684151353309991E-2</v>
      </c>
      <c r="G13" s="17">
        <v>1.5495307629443509E-2</v>
      </c>
      <c r="H13" s="17">
        <v>1.137073341060103E-2</v>
      </c>
      <c r="I13" s="17">
        <v>7.9522902325466823E-3</v>
      </c>
      <c r="K13" s="17">
        <v>4.7664499389798954E-3</v>
      </c>
      <c r="L13" s="17">
        <v>1.9154423462676519E-2</v>
      </c>
      <c r="N13" s="17">
        <v>1.2130276358731609E-2</v>
      </c>
      <c r="O13" s="17">
        <v>0</v>
      </c>
      <c r="P13" s="17">
        <v>1.1878608298619571E-2</v>
      </c>
      <c r="Q13" s="17">
        <v>2.6921798452704551E-2</v>
      </c>
      <c r="R13" s="17">
        <v>1.3207499870998981E-2</v>
      </c>
      <c r="S13" s="17">
        <v>2.5454089969195751E-2</v>
      </c>
      <c r="T13" s="17">
        <v>8.989250350786647E-3</v>
      </c>
      <c r="U13" s="17">
        <v>1.190618800255242E-2</v>
      </c>
      <c r="V13" s="17">
        <v>1.449221910263195E-2</v>
      </c>
      <c r="W13" s="17">
        <v>1.4645177865650821E-2</v>
      </c>
      <c r="X13" s="17">
        <v>0</v>
      </c>
      <c r="Y13" s="17">
        <v>1.378370671554623E-3</v>
      </c>
      <c r="AA13" s="17">
        <v>0</v>
      </c>
      <c r="AB13" s="17">
        <v>5.6673015870259812E-3</v>
      </c>
      <c r="AC13" s="17">
        <v>6.0703171774494731E-3</v>
      </c>
      <c r="AD13" s="17">
        <v>4.7721553485292681E-3</v>
      </c>
      <c r="AE13" s="17">
        <v>1.901967513111802E-3</v>
      </c>
      <c r="AF13" s="17">
        <v>0</v>
      </c>
      <c r="AG13" s="17">
        <v>3.5676841727735858E-2</v>
      </c>
      <c r="AH13" s="17">
        <v>8.1037240175563505E-2</v>
      </c>
      <c r="AI13" s="17">
        <v>0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156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157</v>
      </c>
      <c r="C9" s="17">
        <v>0.50139319187242382</v>
      </c>
      <c r="D9" s="17">
        <v>0.51088476906170588</v>
      </c>
      <c r="E9" s="17">
        <v>0.49018575647148521</v>
      </c>
      <c r="F9" s="17">
        <v>0.47807017724326389</v>
      </c>
      <c r="G9" s="17">
        <v>0.52510382080791584</v>
      </c>
      <c r="H9" s="17">
        <v>0.5243437704218753</v>
      </c>
      <c r="I9" s="17">
        <v>0.48845180025689239</v>
      </c>
      <c r="K9" s="17">
        <v>0.50633518422779833</v>
      </c>
      <c r="L9" s="17">
        <v>0.49696819892060001</v>
      </c>
      <c r="N9" s="17">
        <v>0.53711959506717633</v>
      </c>
      <c r="O9" s="17">
        <v>0.58085256323919343</v>
      </c>
      <c r="P9" s="17">
        <v>0.52613925951431784</v>
      </c>
      <c r="Q9" s="17">
        <v>0.38369312332178418</v>
      </c>
      <c r="R9" s="17">
        <v>0.53636918208004736</v>
      </c>
      <c r="S9" s="17">
        <v>0.4823835836025418</v>
      </c>
      <c r="T9" s="17">
        <v>0.47026404378184072</v>
      </c>
      <c r="U9" s="17">
        <v>0.44127067209883752</v>
      </c>
      <c r="V9" s="17">
        <v>0.47192792422189339</v>
      </c>
      <c r="W9" s="17">
        <v>0.52033262398785163</v>
      </c>
      <c r="X9" s="17">
        <v>0.5551337105267562</v>
      </c>
      <c r="Y9" s="17">
        <v>0.50710151679819326</v>
      </c>
      <c r="AA9" s="17">
        <v>0.51750716665380869</v>
      </c>
      <c r="AB9" s="17">
        <v>0.48240698067696081</v>
      </c>
      <c r="AC9" s="17">
        <v>0.54371482423637607</v>
      </c>
      <c r="AD9" s="17">
        <v>0.53323459977784571</v>
      </c>
      <c r="AE9" s="17">
        <v>0.49384011250588128</v>
      </c>
      <c r="AF9" s="17">
        <v>0.59537412281568014</v>
      </c>
      <c r="AG9" s="17">
        <v>0.41974258338091419</v>
      </c>
      <c r="AH9" s="17">
        <v>0.50206341774987528</v>
      </c>
      <c r="AI9" s="17">
        <v>0.4813085212227648</v>
      </c>
    </row>
    <row r="10" spans="2:37" ht="19" customHeight="1" x14ac:dyDescent="0.2">
      <c r="B10" s="20" t="s">
        <v>158</v>
      </c>
      <c r="C10" s="17">
        <v>0.2795279565714538</v>
      </c>
      <c r="D10" s="17">
        <v>0.25983840310675888</v>
      </c>
      <c r="E10" s="17">
        <v>0.28901703954131952</v>
      </c>
      <c r="F10" s="17">
        <v>0.30322437587095108</v>
      </c>
      <c r="G10" s="17">
        <v>0.2389565864306217</v>
      </c>
      <c r="H10" s="17">
        <v>0.31787176911247322</v>
      </c>
      <c r="I10" s="17">
        <v>0.27307928708049911</v>
      </c>
      <c r="K10" s="17">
        <v>0.28677905065850462</v>
      </c>
      <c r="L10" s="17">
        <v>0.27235935106629039</v>
      </c>
      <c r="N10" s="17">
        <v>0.26886604355426508</v>
      </c>
      <c r="O10" s="17">
        <v>0.1960308762801164</v>
      </c>
      <c r="P10" s="17">
        <v>0.23176942556640329</v>
      </c>
      <c r="Q10" s="17">
        <v>0.40442528519966758</v>
      </c>
      <c r="R10" s="17">
        <v>0.29540500180244322</v>
      </c>
      <c r="S10" s="17">
        <v>0.3057326376652888</v>
      </c>
      <c r="T10" s="17">
        <v>0.24472258733621449</v>
      </c>
      <c r="U10" s="17">
        <v>0.28222659470130362</v>
      </c>
      <c r="V10" s="17">
        <v>0.31505503530795959</v>
      </c>
      <c r="W10" s="17">
        <v>0.26433484465363899</v>
      </c>
      <c r="X10" s="17">
        <v>0.21977869718416701</v>
      </c>
      <c r="Y10" s="17">
        <v>0.2902346898467531</v>
      </c>
      <c r="AA10" s="17">
        <v>0.27961823861817869</v>
      </c>
      <c r="AB10" s="17">
        <v>0.28926985496588431</v>
      </c>
      <c r="AC10" s="17">
        <v>0.26850744181614339</v>
      </c>
      <c r="AD10" s="17">
        <v>0.26978195963185109</v>
      </c>
      <c r="AE10" s="17">
        <v>0.32145992947999069</v>
      </c>
      <c r="AF10" s="17">
        <v>0.21485668950886611</v>
      </c>
      <c r="AG10" s="17">
        <v>0.21994330961462141</v>
      </c>
      <c r="AH10" s="17">
        <v>0.23915940687571491</v>
      </c>
      <c r="AI10" s="17">
        <v>0.27771797520057312</v>
      </c>
    </row>
    <row r="11" spans="2:37" ht="19" customHeight="1" x14ac:dyDescent="0.2">
      <c r="B11" s="20" t="s">
        <v>114</v>
      </c>
      <c r="C11" s="17">
        <v>0.12887924637533371</v>
      </c>
      <c r="D11" s="17">
        <v>0.14246432987470789</v>
      </c>
      <c r="E11" s="17">
        <v>0.14540816891474001</v>
      </c>
      <c r="F11" s="17">
        <v>0.141256762822006</v>
      </c>
      <c r="G11" s="17">
        <v>0.16480501996930921</v>
      </c>
      <c r="H11" s="17">
        <v>8.7143133998677777E-2</v>
      </c>
      <c r="I11" s="17">
        <v>9.5097840351289209E-2</v>
      </c>
      <c r="K11" s="17">
        <v>0.1356095008735938</v>
      </c>
      <c r="L11" s="17">
        <v>0.12144650327564489</v>
      </c>
      <c r="N11" s="17">
        <v>0.1051604064443199</v>
      </c>
      <c r="O11" s="17">
        <v>0.12597056782793981</v>
      </c>
      <c r="P11" s="17">
        <v>0.12815194911788591</v>
      </c>
      <c r="Q11" s="17">
        <v>0.12844540220676839</v>
      </c>
      <c r="R11" s="17">
        <v>9.6361766563661924E-2</v>
      </c>
      <c r="S11" s="17">
        <v>0.13703687579063831</v>
      </c>
      <c r="T11" s="17">
        <v>0.16715742774318451</v>
      </c>
      <c r="U11" s="17">
        <v>0.1704774395766683</v>
      </c>
      <c r="V11" s="17">
        <v>0.1618549904383331</v>
      </c>
      <c r="W11" s="17">
        <v>0.10800078661762889</v>
      </c>
      <c r="X11" s="17">
        <v>9.5110320951012392E-2</v>
      </c>
      <c r="Y11" s="17">
        <v>0.1240749284014489</v>
      </c>
      <c r="AA11" s="17">
        <v>9.7919234202902772E-2</v>
      </c>
      <c r="AB11" s="17">
        <v>0.16679220655178201</v>
      </c>
      <c r="AC11" s="17">
        <v>0.11880581560993191</v>
      </c>
      <c r="AD11" s="17">
        <v>0.123991232340304</v>
      </c>
      <c r="AE11" s="17">
        <v>0.10697999387496759</v>
      </c>
      <c r="AF11" s="17">
        <v>0.11747740429021911</v>
      </c>
      <c r="AG11" s="17">
        <v>0.20541065814084661</v>
      </c>
      <c r="AH11" s="17">
        <v>9.993080094440733E-2</v>
      </c>
      <c r="AI11" s="17">
        <v>0.14216068930561609</v>
      </c>
    </row>
    <row r="12" spans="2:37" ht="19" customHeight="1" x14ac:dyDescent="0.2">
      <c r="B12" s="20" t="s">
        <v>159</v>
      </c>
      <c r="C12" s="17">
        <v>2.0348781063474469E-2</v>
      </c>
      <c r="D12" s="17">
        <v>4.7350347626901913E-2</v>
      </c>
      <c r="E12" s="17">
        <v>3.637420686210309E-2</v>
      </c>
      <c r="F12" s="17">
        <v>2.0504499886360349E-2</v>
      </c>
      <c r="G12" s="17">
        <v>1.449550959748328E-2</v>
      </c>
      <c r="H12" s="17">
        <v>3.3353220364967938E-3</v>
      </c>
      <c r="I12" s="17">
        <v>5.4933265440374242E-3</v>
      </c>
      <c r="K12" s="17">
        <v>2.0931920700301389E-2</v>
      </c>
      <c r="L12" s="17">
        <v>1.9898918108628351E-2</v>
      </c>
      <c r="N12" s="17">
        <v>1.280106203880748E-2</v>
      </c>
      <c r="O12" s="17">
        <v>6.1430781665549633E-2</v>
      </c>
      <c r="P12" s="17">
        <v>1.377451967925288E-2</v>
      </c>
      <c r="Q12" s="17">
        <v>2.4779805221788319E-2</v>
      </c>
      <c r="R12" s="17">
        <v>1.886829355311934E-2</v>
      </c>
      <c r="S12" s="17">
        <v>1.742279939620231E-2</v>
      </c>
      <c r="T12" s="17">
        <v>4.6622886989712613E-2</v>
      </c>
      <c r="U12" s="17">
        <v>2.1313518916922441E-2</v>
      </c>
      <c r="V12" s="17">
        <v>1.1589652673638909E-2</v>
      </c>
      <c r="W12" s="17">
        <v>3.3680478766036567E-2</v>
      </c>
      <c r="X12" s="17">
        <v>6.6111847169435948E-3</v>
      </c>
      <c r="Y12" s="17">
        <v>5.5352764044185329E-3</v>
      </c>
      <c r="AA12" s="17">
        <v>1.9397042406901849E-2</v>
      </c>
      <c r="AB12" s="17">
        <v>1.036243433583285E-2</v>
      </c>
      <c r="AC12" s="17">
        <v>1.3502612909691489E-2</v>
      </c>
      <c r="AD12" s="17">
        <v>3.6313927426682283E-2</v>
      </c>
      <c r="AE12" s="17">
        <v>2.7354983322886089E-2</v>
      </c>
      <c r="AF12" s="17">
        <v>0</v>
      </c>
      <c r="AG12" s="17">
        <v>7.4871087702152398E-3</v>
      </c>
      <c r="AH12" s="17">
        <v>2.1892274200650499E-2</v>
      </c>
      <c r="AI12" s="17">
        <v>2.7576130363657431E-2</v>
      </c>
    </row>
    <row r="13" spans="2:37" ht="19" customHeight="1" x14ac:dyDescent="0.2">
      <c r="B13" s="20" t="s">
        <v>160</v>
      </c>
      <c r="C13" s="17">
        <v>1.2043133681793151E-2</v>
      </c>
      <c r="D13" s="17">
        <v>6.509989185468283E-3</v>
      </c>
      <c r="E13" s="17">
        <v>1.484715630425181E-2</v>
      </c>
      <c r="F13" s="17">
        <v>2.0565194755162729E-2</v>
      </c>
      <c r="G13" s="17">
        <v>1.5861710076638089E-2</v>
      </c>
      <c r="H13" s="17">
        <v>3.4460217015505751E-3</v>
      </c>
      <c r="I13" s="17">
        <v>9.1633722415754276E-3</v>
      </c>
      <c r="K13" s="17">
        <v>7.91885155579709E-3</v>
      </c>
      <c r="L13" s="17">
        <v>1.6144934692256831E-2</v>
      </c>
      <c r="N13" s="17">
        <v>1.261774018415673E-2</v>
      </c>
      <c r="O13" s="17">
        <v>0</v>
      </c>
      <c r="P13" s="17">
        <v>1.9511233862739039E-2</v>
      </c>
      <c r="Q13" s="17">
        <v>2.4337347383271112E-2</v>
      </c>
      <c r="R13" s="17">
        <v>1.311569876287263E-2</v>
      </c>
      <c r="S13" s="17">
        <v>0</v>
      </c>
      <c r="T13" s="17">
        <v>6.8867076202687293E-3</v>
      </c>
      <c r="U13" s="17">
        <v>3.3631670520745061E-2</v>
      </c>
      <c r="V13" s="17">
        <v>1.135013964252202E-2</v>
      </c>
      <c r="W13" s="17">
        <v>7.5566149206815003E-3</v>
      </c>
      <c r="X13" s="17">
        <v>1.7909239980441759E-2</v>
      </c>
      <c r="Y13" s="17">
        <v>0</v>
      </c>
      <c r="AA13" s="17">
        <v>1.4454822093224771E-2</v>
      </c>
      <c r="AB13" s="17">
        <v>5.0556755913711941E-3</v>
      </c>
      <c r="AC13" s="17">
        <v>0</v>
      </c>
      <c r="AD13" s="17">
        <v>1.1754970189815859E-2</v>
      </c>
      <c r="AE13" s="17">
        <v>4.2460874990728498E-3</v>
      </c>
      <c r="AF13" s="17">
        <v>0</v>
      </c>
      <c r="AG13" s="17">
        <v>2.8423372436533069E-2</v>
      </c>
      <c r="AH13" s="17">
        <v>3.1348648390752173E-2</v>
      </c>
      <c r="AI13" s="17">
        <v>3.9177909052041153E-2</v>
      </c>
    </row>
    <row r="14" spans="2:37" ht="19" customHeight="1" x14ac:dyDescent="0.2">
      <c r="B14" s="20" t="s">
        <v>75</v>
      </c>
      <c r="C14" s="17">
        <v>5.7807690435520961E-2</v>
      </c>
      <c r="D14" s="17">
        <v>3.2952161144457003E-2</v>
      </c>
      <c r="E14" s="17">
        <v>2.4167671906100429E-2</v>
      </c>
      <c r="F14" s="17">
        <v>3.6378989422255911E-2</v>
      </c>
      <c r="G14" s="17">
        <v>4.0777353118032052E-2</v>
      </c>
      <c r="H14" s="17">
        <v>6.3859982728926248E-2</v>
      </c>
      <c r="I14" s="17">
        <v>0.12871437352570639</v>
      </c>
      <c r="K14" s="17">
        <v>4.2425491984004887E-2</v>
      </c>
      <c r="L14" s="17">
        <v>7.3182093936579609E-2</v>
      </c>
      <c r="N14" s="17">
        <v>6.3435152711274409E-2</v>
      </c>
      <c r="O14" s="17">
        <v>3.5715210987200902E-2</v>
      </c>
      <c r="P14" s="17">
        <v>8.0653612259401264E-2</v>
      </c>
      <c r="Q14" s="17">
        <v>3.4319036666720593E-2</v>
      </c>
      <c r="R14" s="17">
        <v>3.9880057237855537E-2</v>
      </c>
      <c r="S14" s="17">
        <v>5.7424103545328641E-2</v>
      </c>
      <c r="T14" s="17">
        <v>6.4346346528779047E-2</v>
      </c>
      <c r="U14" s="17">
        <v>5.1080104185523098E-2</v>
      </c>
      <c r="V14" s="17">
        <v>2.8222257715652808E-2</v>
      </c>
      <c r="W14" s="17">
        <v>6.6094651054162304E-2</v>
      </c>
      <c r="X14" s="17">
        <v>0.10545684664067891</v>
      </c>
      <c r="Y14" s="17">
        <v>7.3053588549186158E-2</v>
      </c>
      <c r="AA14" s="17">
        <v>7.1103496024983059E-2</v>
      </c>
      <c r="AB14" s="17">
        <v>4.6112847878168793E-2</v>
      </c>
      <c r="AC14" s="17">
        <v>5.5469305427857142E-2</v>
      </c>
      <c r="AD14" s="17">
        <v>2.4923310633501231E-2</v>
      </c>
      <c r="AE14" s="17">
        <v>4.611889331720137E-2</v>
      </c>
      <c r="AF14" s="17">
        <v>7.2291783385234828E-2</v>
      </c>
      <c r="AG14" s="17">
        <v>0.11899296765686949</v>
      </c>
      <c r="AH14" s="17">
        <v>0.10560545183859971</v>
      </c>
      <c r="AI14" s="17">
        <v>3.2058774855347312E-2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AK20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161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162</v>
      </c>
      <c r="C9" s="17">
        <v>0.164301976062977</v>
      </c>
      <c r="D9" s="17">
        <v>0.19289722048119759</v>
      </c>
      <c r="E9" s="17">
        <v>0.1976623021557356</v>
      </c>
      <c r="F9" s="17">
        <v>0.19266344448127631</v>
      </c>
      <c r="G9" s="17">
        <v>0.13851038594629719</v>
      </c>
      <c r="H9" s="17">
        <v>0.14361633554942371</v>
      </c>
      <c r="I9" s="17">
        <v>0.13017171510200581</v>
      </c>
      <c r="K9" s="17">
        <v>0.16560771570162061</v>
      </c>
      <c r="L9" s="17">
        <v>0.1623350414065598</v>
      </c>
      <c r="N9" s="17">
        <v>0.14734963738151891</v>
      </c>
      <c r="O9" s="17">
        <v>0.20668661187658829</v>
      </c>
      <c r="P9" s="17">
        <v>0.13994350254671559</v>
      </c>
      <c r="Q9" s="17">
        <v>0.20923312717246059</v>
      </c>
      <c r="R9" s="17">
        <v>0.15537890543175539</v>
      </c>
      <c r="S9" s="17">
        <v>0.16534730490230351</v>
      </c>
      <c r="T9" s="17">
        <v>0.11780207888509479</v>
      </c>
      <c r="U9" s="17">
        <v>0.16114639866899591</v>
      </c>
      <c r="V9" s="17">
        <v>0.1760693686905514</v>
      </c>
      <c r="W9" s="17">
        <v>0.16226615026933519</v>
      </c>
      <c r="X9" s="17">
        <v>0.19259599169121469</v>
      </c>
      <c r="Y9" s="17">
        <v>0.16945825171953921</v>
      </c>
      <c r="AA9" s="17">
        <v>0.1518364280721716</v>
      </c>
      <c r="AB9" s="17">
        <v>0.17738620506789471</v>
      </c>
      <c r="AC9" s="17">
        <v>0.17238830446468739</v>
      </c>
      <c r="AD9" s="17">
        <v>0.20846347044667249</v>
      </c>
      <c r="AE9" s="17">
        <v>0.1770703642253548</v>
      </c>
      <c r="AF9" s="17">
        <v>0.119416426080045</v>
      </c>
      <c r="AG9" s="17">
        <v>0.11676741749694119</v>
      </c>
      <c r="AH9" s="17">
        <v>0.15670003287955869</v>
      </c>
      <c r="AI9" s="17">
        <v>7.6809061480131821E-2</v>
      </c>
    </row>
    <row r="10" spans="2:37" ht="19" customHeight="1" x14ac:dyDescent="0.2">
      <c r="B10" s="20" t="s">
        <v>163</v>
      </c>
      <c r="C10" s="17">
        <v>0.28115097699124919</v>
      </c>
      <c r="D10" s="17">
        <v>0.31157995927406501</v>
      </c>
      <c r="E10" s="17">
        <v>0.30325130586142479</v>
      </c>
      <c r="F10" s="17">
        <v>0.29153415924724052</v>
      </c>
      <c r="G10" s="17">
        <v>0.25073072175818462</v>
      </c>
      <c r="H10" s="17">
        <v>0.26068711991913113</v>
      </c>
      <c r="I10" s="17">
        <v>0.27312258186434352</v>
      </c>
      <c r="K10" s="17">
        <v>0.26861908438783</v>
      </c>
      <c r="L10" s="17">
        <v>0.29256697671660198</v>
      </c>
      <c r="N10" s="17">
        <v>0.28872825663616808</v>
      </c>
      <c r="O10" s="17">
        <v>0.24570872273233491</v>
      </c>
      <c r="P10" s="17">
        <v>0.28605512068046202</v>
      </c>
      <c r="Q10" s="17">
        <v>0.29349177120135223</v>
      </c>
      <c r="R10" s="17">
        <v>0.29959395909111641</v>
      </c>
      <c r="S10" s="17">
        <v>0.31457484010941072</v>
      </c>
      <c r="T10" s="17">
        <v>0.31695456689637619</v>
      </c>
      <c r="U10" s="17">
        <v>0.26190581479505309</v>
      </c>
      <c r="V10" s="17">
        <v>0.27055900457735832</v>
      </c>
      <c r="W10" s="17">
        <v>0.23210048716421619</v>
      </c>
      <c r="X10" s="17">
        <v>0.27035318333806208</v>
      </c>
      <c r="Y10" s="17">
        <v>0.31340647215409029</v>
      </c>
      <c r="AA10" s="17">
        <v>0.33278437456272669</v>
      </c>
      <c r="AB10" s="17">
        <v>0.30694484793697729</v>
      </c>
      <c r="AC10" s="17">
        <v>0.26617323433940121</v>
      </c>
      <c r="AD10" s="17">
        <v>0.29412721661691948</v>
      </c>
      <c r="AE10" s="17">
        <v>0.24835743847713779</v>
      </c>
      <c r="AF10" s="17">
        <v>0.35772632667304272</v>
      </c>
      <c r="AG10" s="17">
        <v>0.1753586850214757</v>
      </c>
      <c r="AH10" s="17">
        <v>0.28082446840690201</v>
      </c>
      <c r="AI10" s="17">
        <v>0.28999594754815272</v>
      </c>
    </row>
    <row r="11" spans="2:37" ht="19" customHeight="1" x14ac:dyDescent="0.2">
      <c r="B11" s="20" t="s">
        <v>164</v>
      </c>
      <c r="C11" s="17">
        <v>0.2651667387816749</v>
      </c>
      <c r="D11" s="17">
        <v>0.27424016453232258</v>
      </c>
      <c r="E11" s="17">
        <v>0.26970313287804948</v>
      </c>
      <c r="F11" s="17">
        <v>0.28614660336793529</v>
      </c>
      <c r="G11" s="17">
        <v>0.3148732115482975</v>
      </c>
      <c r="H11" s="17">
        <v>0.29047765558840283</v>
      </c>
      <c r="I11" s="17">
        <v>0.1810957153108009</v>
      </c>
      <c r="K11" s="17">
        <v>0.2937083277018081</v>
      </c>
      <c r="L11" s="17">
        <v>0.23794073434099561</v>
      </c>
      <c r="N11" s="17">
        <v>0.28404371503044412</v>
      </c>
      <c r="O11" s="17">
        <v>0.26150140006241229</v>
      </c>
      <c r="P11" s="17">
        <v>0.26319418872131922</v>
      </c>
      <c r="Q11" s="17">
        <v>0.29384630703248321</v>
      </c>
      <c r="R11" s="17">
        <v>0.27682655248792559</v>
      </c>
      <c r="S11" s="17">
        <v>0.2215344119874155</v>
      </c>
      <c r="T11" s="17">
        <v>0.28816534941439609</v>
      </c>
      <c r="U11" s="17">
        <v>0.23982912541206161</v>
      </c>
      <c r="V11" s="17">
        <v>0.25627420707909793</v>
      </c>
      <c r="W11" s="17">
        <v>0.31693477428662231</v>
      </c>
      <c r="X11" s="17">
        <v>0.2235089436387063</v>
      </c>
      <c r="Y11" s="17">
        <v>0.24388629077557211</v>
      </c>
      <c r="AA11" s="17">
        <v>0.2384521511220494</v>
      </c>
      <c r="AB11" s="17">
        <v>0.26619172448130601</v>
      </c>
      <c r="AC11" s="17">
        <v>0.26054335872139339</v>
      </c>
      <c r="AD11" s="17">
        <v>0.24846112843157819</v>
      </c>
      <c r="AE11" s="17">
        <v>0.30786783498798781</v>
      </c>
      <c r="AF11" s="17">
        <v>0.30341737928973161</v>
      </c>
      <c r="AG11" s="17">
        <v>0.2517932173853305</v>
      </c>
      <c r="AH11" s="17">
        <v>0.17204103026941031</v>
      </c>
      <c r="AI11" s="17">
        <v>0.32773072085006938</v>
      </c>
    </row>
    <row r="12" spans="2:37" ht="19" customHeight="1" x14ac:dyDescent="0.2">
      <c r="B12" s="20" t="s">
        <v>165</v>
      </c>
      <c r="C12" s="17">
        <v>0.10074159616551</v>
      </c>
      <c r="D12" s="17">
        <v>0.11485017490865621</v>
      </c>
      <c r="E12" s="17">
        <v>0.12062466348531869</v>
      </c>
      <c r="F12" s="17">
        <v>0.1105618872578505</v>
      </c>
      <c r="G12" s="17">
        <v>0.10071377232239601</v>
      </c>
      <c r="H12" s="17">
        <v>9.217990154025861E-2</v>
      </c>
      <c r="I12" s="17">
        <v>7.3072428286871424E-2</v>
      </c>
      <c r="K12" s="17">
        <v>0.120890311979273</v>
      </c>
      <c r="L12" s="17">
        <v>8.0791096652496106E-2</v>
      </c>
      <c r="N12" s="17">
        <v>0.1017811958620926</v>
      </c>
      <c r="O12" s="17">
        <v>7.5925606088757563E-2</v>
      </c>
      <c r="P12" s="17">
        <v>7.936603038030228E-2</v>
      </c>
      <c r="Q12" s="17">
        <v>4.9747698591041362E-2</v>
      </c>
      <c r="R12" s="17">
        <v>8.7277555175806446E-2</v>
      </c>
      <c r="S12" s="17">
        <v>0.10624479635006751</v>
      </c>
      <c r="T12" s="17">
        <v>8.7270872539435787E-2</v>
      </c>
      <c r="U12" s="17">
        <v>0.11426157565057581</v>
      </c>
      <c r="V12" s="17">
        <v>0.14706619842079791</v>
      </c>
      <c r="W12" s="17">
        <v>0.11112995940547241</v>
      </c>
      <c r="X12" s="17">
        <v>7.6330247504815762E-2</v>
      </c>
      <c r="Y12" s="17">
        <v>8.5437205829633003E-2</v>
      </c>
      <c r="AA12" s="17">
        <v>7.7845371385687215E-2</v>
      </c>
      <c r="AB12" s="17">
        <v>0.11111814787785559</v>
      </c>
      <c r="AC12" s="17">
        <v>9.5444437241439126E-2</v>
      </c>
      <c r="AD12" s="17">
        <v>0.14545698515524719</v>
      </c>
      <c r="AE12" s="17">
        <v>9.2997586067356267E-2</v>
      </c>
      <c r="AF12" s="17">
        <v>6.5987710872566399E-2</v>
      </c>
      <c r="AG12" s="17">
        <v>0.12885001957473041</v>
      </c>
      <c r="AH12" s="17">
        <v>5.6190549890084381E-2</v>
      </c>
      <c r="AI12" s="17">
        <v>0.1132417987974399</v>
      </c>
    </row>
    <row r="13" spans="2:37" ht="19" customHeight="1" x14ac:dyDescent="0.2">
      <c r="B13" s="20" t="s">
        <v>166</v>
      </c>
      <c r="C13" s="17">
        <v>1.67307185311306E-2</v>
      </c>
      <c r="D13" s="17">
        <v>2.6421296796120191E-2</v>
      </c>
      <c r="E13" s="17">
        <v>2.0596594774895779E-2</v>
      </c>
      <c r="F13" s="17">
        <v>6.230421528383232E-3</v>
      </c>
      <c r="G13" s="17">
        <v>3.1380155909565222E-2</v>
      </c>
      <c r="H13" s="17">
        <v>7.3836795050241499E-3</v>
      </c>
      <c r="I13" s="17">
        <v>1.001024731455287E-2</v>
      </c>
      <c r="K13" s="17">
        <v>1.9689339570099711E-2</v>
      </c>
      <c r="L13" s="17">
        <v>1.3937900782607371E-2</v>
      </c>
      <c r="N13" s="17">
        <v>1.121705768213614E-2</v>
      </c>
      <c r="O13" s="17">
        <v>6.0949376072868683E-2</v>
      </c>
      <c r="P13" s="17">
        <v>9.2794552404724014E-3</v>
      </c>
      <c r="Q13" s="17">
        <v>0</v>
      </c>
      <c r="R13" s="17">
        <v>2.2048235573930049E-2</v>
      </c>
      <c r="S13" s="17">
        <v>1.699890948828707E-2</v>
      </c>
      <c r="T13" s="17">
        <v>1.4461882010294941E-2</v>
      </c>
      <c r="U13" s="17">
        <v>2.833323917938638E-2</v>
      </c>
      <c r="V13" s="17">
        <v>2.2673322341495241E-2</v>
      </c>
      <c r="W13" s="17">
        <v>1.494239606701934E-2</v>
      </c>
      <c r="X13" s="17">
        <v>1.202802046205644E-2</v>
      </c>
      <c r="Y13" s="17">
        <v>0</v>
      </c>
      <c r="AA13" s="17">
        <v>1.1966638669302169E-2</v>
      </c>
      <c r="AB13" s="17">
        <v>1.3060627531932319E-2</v>
      </c>
      <c r="AC13" s="17">
        <v>0</v>
      </c>
      <c r="AD13" s="17">
        <v>1.2115601239743491E-2</v>
      </c>
      <c r="AE13" s="17">
        <v>1.2203354002149509E-2</v>
      </c>
      <c r="AF13" s="17">
        <v>3.0996651390412241E-2</v>
      </c>
      <c r="AG13" s="17">
        <v>3.4712443540158462E-2</v>
      </c>
      <c r="AH13" s="17">
        <v>1.648252648628391E-2</v>
      </c>
      <c r="AI13" s="17">
        <v>6.5202116190209575E-2</v>
      </c>
    </row>
    <row r="14" spans="2:37" ht="32" customHeight="1" x14ac:dyDescent="0.2">
      <c r="B14" s="20" t="s">
        <v>167</v>
      </c>
      <c r="C14" s="17">
        <v>5.6646308152097091E-2</v>
      </c>
      <c r="D14" s="17">
        <v>2.0266479895016579E-2</v>
      </c>
      <c r="E14" s="17">
        <v>2.9977391437033291E-2</v>
      </c>
      <c r="F14" s="17">
        <v>2.9833471439274901E-2</v>
      </c>
      <c r="G14" s="17">
        <v>5.509249234929324E-2</v>
      </c>
      <c r="H14" s="17">
        <v>5.6121442666611801E-2</v>
      </c>
      <c r="I14" s="17">
        <v>0.1256908981232264</v>
      </c>
      <c r="K14" s="17">
        <v>4.7844826660954742E-2</v>
      </c>
      <c r="L14" s="17">
        <v>6.5582383076378772E-2</v>
      </c>
      <c r="N14" s="17">
        <v>5.9382460977926099E-2</v>
      </c>
      <c r="O14" s="17">
        <v>4.8511032878873983E-2</v>
      </c>
      <c r="P14" s="17">
        <v>9.0774487466300846E-2</v>
      </c>
      <c r="Q14" s="17">
        <v>6.6026128361834413E-2</v>
      </c>
      <c r="R14" s="17">
        <v>2.2361552962586888E-2</v>
      </c>
      <c r="S14" s="17">
        <v>3.043581657237325E-2</v>
      </c>
      <c r="T14" s="17">
        <v>6.4896761334657049E-2</v>
      </c>
      <c r="U14" s="17">
        <v>6.4962446692794315E-2</v>
      </c>
      <c r="V14" s="17">
        <v>5.1284336706688333E-2</v>
      </c>
      <c r="W14" s="17">
        <v>6.1626564469657592E-2</v>
      </c>
      <c r="X14" s="17">
        <v>6.4482084505690332E-2</v>
      </c>
      <c r="Y14" s="17">
        <v>7.8170822723614267E-2</v>
      </c>
      <c r="AA14" s="17">
        <v>7.7299828790128533E-2</v>
      </c>
      <c r="AB14" s="17">
        <v>3.6790403548662531E-2</v>
      </c>
      <c r="AC14" s="17">
        <v>8.5226540801077638E-2</v>
      </c>
      <c r="AD14" s="17">
        <v>2.7305779201947131E-2</v>
      </c>
      <c r="AE14" s="17">
        <v>5.9346483625657621E-2</v>
      </c>
      <c r="AF14" s="17">
        <v>5.0163722308967373E-2</v>
      </c>
      <c r="AG14" s="17">
        <v>0.1023237121139841</v>
      </c>
      <c r="AH14" s="17">
        <v>7.2602828970384073E-2</v>
      </c>
      <c r="AI14" s="17">
        <v>1.1209699231230901E-2</v>
      </c>
    </row>
    <row r="15" spans="2:37" ht="32" customHeight="1" x14ac:dyDescent="0.2">
      <c r="B15" s="20" t="s">
        <v>168</v>
      </c>
      <c r="C15" s="17">
        <v>0.1152616853153611</v>
      </c>
      <c r="D15" s="17">
        <v>5.9744704112621748E-2</v>
      </c>
      <c r="E15" s="17">
        <v>5.8184609407542207E-2</v>
      </c>
      <c r="F15" s="17">
        <v>8.3030012678039333E-2</v>
      </c>
      <c r="G15" s="17">
        <v>0.1086992601659664</v>
      </c>
      <c r="H15" s="17">
        <v>0.14953386523114781</v>
      </c>
      <c r="I15" s="17">
        <v>0.20683641399819919</v>
      </c>
      <c r="K15" s="17">
        <v>8.3640393998413817E-2</v>
      </c>
      <c r="L15" s="17">
        <v>0.14684586702436059</v>
      </c>
      <c r="N15" s="17">
        <v>0.107497676429714</v>
      </c>
      <c r="O15" s="17">
        <v>0.1007172502881642</v>
      </c>
      <c r="P15" s="17">
        <v>0.1313872149644279</v>
      </c>
      <c r="Q15" s="17">
        <v>8.7654967640828363E-2</v>
      </c>
      <c r="R15" s="17">
        <v>0.13651323927687919</v>
      </c>
      <c r="S15" s="17">
        <v>0.1448639205901423</v>
      </c>
      <c r="T15" s="17">
        <v>0.1104484889197451</v>
      </c>
      <c r="U15" s="17">
        <v>0.1295613996011328</v>
      </c>
      <c r="V15" s="17">
        <v>7.6073562184010651E-2</v>
      </c>
      <c r="W15" s="17">
        <v>0.1009996683376769</v>
      </c>
      <c r="X15" s="17">
        <v>0.1607015288594541</v>
      </c>
      <c r="Y15" s="17">
        <v>0.10964095679755111</v>
      </c>
      <c r="AA15" s="17">
        <v>0.10981520739793429</v>
      </c>
      <c r="AB15" s="17">
        <v>8.8508043555371577E-2</v>
      </c>
      <c r="AC15" s="17">
        <v>0.1202241244320013</v>
      </c>
      <c r="AD15" s="17">
        <v>6.4069818907892165E-2</v>
      </c>
      <c r="AE15" s="17">
        <v>0.10215693861435619</v>
      </c>
      <c r="AF15" s="17">
        <v>7.2291783385234828E-2</v>
      </c>
      <c r="AG15" s="17">
        <v>0.1901945048673796</v>
      </c>
      <c r="AH15" s="17">
        <v>0.2451585630973766</v>
      </c>
      <c r="AI15" s="17">
        <v>0.1158106559027655</v>
      </c>
    </row>
    <row r="17" spans="2:2" x14ac:dyDescent="0.2">
      <c r="B17" t="s">
        <v>409</v>
      </c>
    </row>
    <row r="18" spans="2:2" x14ac:dyDescent="0.2">
      <c r="B18" t="s">
        <v>9</v>
      </c>
    </row>
    <row r="20" spans="2:2" x14ac:dyDescent="0.2">
      <c r="B20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2:AK22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169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170</v>
      </c>
      <c r="C9" s="17">
        <v>0.57376280583911743</v>
      </c>
      <c r="D9" s="17">
        <v>0.64836469637633565</v>
      </c>
      <c r="E9" s="17">
        <v>0.6363269277459247</v>
      </c>
      <c r="F9" s="17">
        <v>0.58254666221825113</v>
      </c>
      <c r="G9" s="17">
        <v>0.6249574004689139</v>
      </c>
      <c r="H9" s="17">
        <v>0.59298878376771669</v>
      </c>
      <c r="I9" s="17">
        <v>0.41201925031708969</v>
      </c>
      <c r="K9" s="17">
        <v>0.58368686151508331</v>
      </c>
      <c r="L9" s="17">
        <v>0.56329994768037073</v>
      </c>
      <c r="N9" s="17">
        <v>0.62768996424295498</v>
      </c>
      <c r="O9" s="17">
        <v>0.62810303852678251</v>
      </c>
      <c r="P9" s="17">
        <v>0.5507094759416411</v>
      </c>
      <c r="Q9" s="17">
        <v>0.53616818076975037</v>
      </c>
      <c r="R9" s="17">
        <v>0.5916841819359675</v>
      </c>
      <c r="S9" s="17">
        <v>0.57380135830675927</v>
      </c>
      <c r="T9" s="17">
        <v>0.56850204751790123</v>
      </c>
      <c r="U9" s="17">
        <v>0.53391750706165697</v>
      </c>
      <c r="V9" s="17">
        <v>0.60470377601093905</v>
      </c>
      <c r="W9" s="17">
        <v>0.60026876320601374</v>
      </c>
      <c r="X9" s="17">
        <v>0.52515982766192637</v>
      </c>
      <c r="Y9" s="17">
        <v>0.51017874044299716</v>
      </c>
      <c r="AA9" s="17">
        <v>0.53345252166931678</v>
      </c>
      <c r="AB9" s="17">
        <v>0.61943047545496932</v>
      </c>
      <c r="AC9" s="17">
        <v>0.51583779816338193</v>
      </c>
      <c r="AD9" s="17">
        <v>0.64438098695483592</v>
      </c>
      <c r="AE9" s="17">
        <v>0.57984146479179755</v>
      </c>
      <c r="AF9" s="17">
        <v>0.64271137061411165</v>
      </c>
      <c r="AG9" s="17">
        <v>0.44034572334466909</v>
      </c>
      <c r="AH9" s="17">
        <v>0.53645765070225682</v>
      </c>
      <c r="AI9" s="17">
        <v>0.5906311930992586</v>
      </c>
    </row>
    <row r="10" spans="2:37" ht="32" customHeight="1" x14ac:dyDescent="0.2">
      <c r="B10" s="20" t="s">
        <v>171</v>
      </c>
      <c r="C10" s="17">
        <v>0.31633346275169849</v>
      </c>
      <c r="D10" s="17">
        <v>0.30529700650812602</v>
      </c>
      <c r="E10" s="17">
        <v>0.33481115069257361</v>
      </c>
      <c r="F10" s="17">
        <v>0.33601973618784597</v>
      </c>
      <c r="G10" s="17">
        <v>0.33609087518248182</v>
      </c>
      <c r="H10" s="17">
        <v>0.30684177436360682</v>
      </c>
      <c r="I10" s="17">
        <v>0.28296755827914821</v>
      </c>
      <c r="K10" s="17">
        <v>0.36486380539797758</v>
      </c>
      <c r="L10" s="17">
        <v>0.26820718469889337</v>
      </c>
      <c r="N10" s="17">
        <v>0.34204305619103009</v>
      </c>
      <c r="O10" s="17">
        <v>0.25623380368161719</v>
      </c>
      <c r="P10" s="17">
        <v>0.30733050895462483</v>
      </c>
      <c r="Q10" s="17">
        <v>0.33032624071121358</v>
      </c>
      <c r="R10" s="17">
        <v>0.33291432753892891</v>
      </c>
      <c r="S10" s="17">
        <v>0.30459218529723769</v>
      </c>
      <c r="T10" s="17">
        <v>0.33605077309754922</v>
      </c>
      <c r="U10" s="17">
        <v>0.26955626376276592</v>
      </c>
      <c r="V10" s="17">
        <v>0.36226412234288552</v>
      </c>
      <c r="W10" s="17">
        <v>0.32020980527527859</v>
      </c>
      <c r="X10" s="17">
        <v>0.26253015877143687</v>
      </c>
      <c r="Y10" s="17">
        <v>0.301802203326754</v>
      </c>
      <c r="AA10" s="17">
        <v>0.27140878729676959</v>
      </c>
      <c r="AB10" s="17">
        <v>0.34508841734236612</v>
      </c>
      <c r="AC10" s="17">
        <v>0.28966652155545741</v>
      </c>
      <c r="AD10" s="17">
        <v>0.37627743036305361</v>
      </c>
      <c r="AE10" s="17">
        <v>0.335157288308982</v>
      </c>
      <c r="AF10" s="17">
        <v>0.35512902553237091</v>
      </c>
      <c r="AG10" s="17">
        <v>0.2842232033630368</v>
      </c>
      <c r="AH10" s="17">
        <v>0.2031429172618594</v>
      </c>
      <c r="AI10" s="17">
        <v>0.33702770171828239</v>
      </c>
    </row>
    <row r="11" spans="2:37" ht="32" customHeight="1" x14ac:dyDescent="0.2">
      <c r="B11" s="20" t="s">
        <v>172</v>
      </c>
      <c r="C11" s="17">
        <v>0.45239121637863838</v>
      </c>
      <c r="D11" s="17">
        <v>0.44645634802765538</v>
      </c>
      <c r="E11" s="17">
        <v>0.50849280573128208</v>
      </c>
      <c r="F11" s="17">
        <v>0.43866305490957058</v>
      </c>
      <c r="G11" s="17">
        <v>0.51024011556624971</v>
      </c>
      <c r="H11" s="17">
        <v>0.42415826703780751</v>
      </c>
      <c r="I11" s="17">
        <v>0.39374608599555089</v>
      </c>
      <c r="K11" s="17">
        <v>0.45744767630243632</v>
      </c>
      <c r="L11" s="17">
        <v>0.44666751185956538</v>
      </c>
      <c r="N11" s="17">
        <v>0.42200850128063361</v>
      </c>
      <c r="O11" s="17">
        <v>0.46594781657595929</v>
      </c>
      <c r="P11" s="17">
        <v>0.45426969711148057</v>
      </c>
      <c r="Q11" s="17">
        <v>0.45973358887558963</v>
      </c>
      <c r="R11" s="17">
        <v>0.43223134554947412</v>
      </c>
      <c r="S11" s="17">
        <v>0.47927859012615298</v>
      </c>
      <c r="T11" s="17">
        <v>0.44106105506030979</v>
      </c>
      <c r="U11" s="17">
        <v>0.45383484627032228</v>
      </c>
      <c r="V11" s="17">
        <v>0.52272105814554037</v>
      </c>
      <c r="W11" s="17">
        <v>0.43773992839055442</v>
      </c>
      <c r="X11" s="17">
        <v>0.40446021476479088</v>
      </c>
      <c r="Y11" s="17">
        <v>0.43630717209226882</v>
      </c>
      <c r="AA11" s="17">
        <v>0.46594405675428618</v>
      </c>
      <c r="AB11" s="17">
        <v>0.48768233149437828</v>
      </c>
      <c r="AC11" s="17">
        <v>0.45164424009874438</v>
      </c>
      <c r="AD11" s="17">
        <v>0.5243600449725313</v>
      </c>
      <c r="AE11" s="17">
        <v>0.41759973856857202</v>
      </c>
      <c r="AF11" s="17">
        <v>0.42436989314387119</v>
      </c>
      <c r="AG11" s="17">
        <v>0.3658280801503947</v>
      </c>
      <c r="AH11" s="17">
        <v>0.39976437711796398</v>
      </c>
      <c r="AI11" s="17">
        <v>0.49630169656296153</v>
      </c>
    </row>
    <row r="12" spans="2:37" ht="32" customHeight="1" x14ac:dyDescent="0.2">
      <c r="B12" s="20" t="s">
        <v>173</v>
      </c>
      <c r="C12" s="17">
        <v>0.287310156227708</v>
      </c>
      <c r="D12" s="17">
        <v>0.26248266753107452</v>
      </c>
      <c r="E12" s="17">
        <v>0.34322055150573338</v>
      </c>
      <c r="F12" s="17">
        <v>0.26752973452801759</v>
      </c>
      <c r="G12" s="17">
        <v>0.27505708500711779</v>
      </c>
      <c r="H12" s="17">
        <v>0.25945202554278651</v>
      </c>
      <c r="I12" s="17">
        <v>0.30305936150815621</v>
      </c>
      <c r="K12" s="17">
        <v>0.34037141026094658</v>
      </c>
      <c r="L12" s="17">
        <v>0.23539812233712959</v>
      </c>
      <c r="N12" s="17">
        <v>0.24969296717176059</v>
      </c>
      <c r="O12" s="17">
        <v>0.31149586902491261</v>
      </c>
      <c r="P12" s="17">
        <v>0.22749326048281149</v>
      </c>
      <c r="Q12" s="17">
        <v>0.35846924303060268</v>
      </c>
      <c r="R12" s="17">
        <v>0.26412139407331381</v>
      </c>
      <c r="S12" s="17">
        <v>0.2717265532336513</v>
      </c>
      <c r="T12" s="17">
        <v>0.27846559318023778</v>
      </c>
      <c r="U12" s="17">
        <v>0.24524884489875759</v>
      </c>
      <c r="V12" s="17">
        <v>0.37026565163737518</v>
      </c>
      <c r="W12" s="17">
        <v>0.29900580366562729</v>
      </c>
      <c r="X12" s="17">
        <v>0.25112384628387829</v>
      </c>
      <c r="Y12" s="17">
        <v>0.29562568264687172</v>
      </c>
      <c r="AA12" s="17">
        <v>0.3008729046408628</v>
      </c>
      <c r="AB12" s="17">
        <v>0.3420755710582345</v>
      </c>
      <c r="AC12" s="17">
        <v>0.27759508196104932</v>
      </c>
      <c r="AD12" s="17">
        <v>0.28403507712021719</v>
      </c>
      <c r="AE12" s="17">
        <v>0.27686183317438018</v>
      </c>
      <c r="AF12" s="17">
        <v>0.2532103074558944</v>
      </c>
      <c r="AG12" s="17">
        <v>0.28279163495012011</v>
      </c>
      <c r="AH12" s="17">
        <v>0.17555853143115771</v>
      </c>
      <c r="AI12" s="17">
        <v>0.32817987299841889</v>
      </c>
    </row>
    <row r="13" spans="2:37" ht="32" customHeight="1" x14ac:dyDescent="0.2">
      <c r="B13" s="20" t="s">
        <v>174</v>
      </c>
      <c r="C13" s="17">
        <v>0.33396134194326149</v>
      </c>
      <c r="D13" s="17">
        <v>0.3177670530879671</v>
      </c>
      <c r="E13" s="17">
        <v>0.35516711068837542</v>
      </c>
      <c r="F13" s="17">
        <v>0.37296386242340202</v>
      </c>
      <c r="G13" s="17">
        <v>0.35550471886612822</v>
      </c>
      <c r="H13" s="17">
        <v>0.28666202508292732</v>
      </c>
      <c r="I13" s="17">
        <v>0.30995559476119627</v>
      </c>
      <c r="K13" s="17">
        <v>0.32424631635272522</v>
      </c>
      <c r="L13" s="17">
        <v>0.34277940778333038</v>
      </c>
      <c r="N13" s="17">
        <v>0.3158889999169911</v>
      </c>
      <c r="O13" s="17">
        <v>0.33168876223228749</v>
      </c>
      <c r="P13" s="17">
        <v>0.3068927422966522</v>
      </c>
      <c r="Q13" s="17">
        <v>0.35808069244939439</v>
      </c>
      <c r="R13" s="17">
        <v>0.32025543933755868</v>
      </c>
      <c r="S13" s="17">
        <v>0.32736621023789592</v>
      </c>
      <c r="T13" s="17">
        <v>0.31299963293593019</v>
      </c>
      <c r="U13" s="17">
        <v>0.32214989666808558</v>
      </c>
      <c r="V13" s="17">
        <v>0.35440952888638122</v>
      </c>
      <c r="W13" s="17">
        <v>0.37286258880419348</v>
      </c>
      <c r="X13" s="17">
        <v>0.28633638821529489</v>
      </c>
      <c r="Y13" s="17">
        <v>0.36183032245978852</v>
      </c>
      <c r="AA13" s="17">
        <v>0.33553912770517319</v>
      </c>
      <c r="AB13" s="17">
        <v>0.35155255426977861</v>
      </c>
      <c r="AC13" s="17">
        <v>0.42190549420529178</v>
      </c>
      <c r="AD13" s="17">
        <v>0.34371715900074901</v>
      </c>
      <c r="AE13" s="17">
        <v>0.32354534519108008</v>
      </c>
      <c r="AF13" s="17">
        <v>0.32104132513367439</v>
      </c>
      <c r="AG13" s="17">
        <v>0.25367752483623751</v>
      </c>
      <c r="AH13" s="17">
        <v>0.27920558543794122</v>
      </c>
      <c r="AI13" s="17">
        <v>0.37111336715963328</v>
      </c>
    </row>
    <row r="14" spans="2:37" ht="32" customHeight="1" x14ac:dyDescent="0.2">
      <c r="B14" s="20" t="s">
        <v>175</v>
      </c>
      <c r="C14" s="17">
        <v>0.39717960488690612</v>
      </c>
      <c r="D14" s="17">
        <v>0.4043244762465984</v>
      </c>
      <c r="E14" s="17">
        <v>0.45748902846271738</v>
      </c>
      <c r="F14" s="17">
        <v>0.40312219455687531</v>
      </c>
      <c r="G14" s="17">
        <v>0.42253178543792391</v>
      </c>
      <c r="H14" s="17">
        <v>0.38494376834416077</v>
      </c>
      <c r="I14" s="17">
        <v>0.32629177445594348</v>
      </c>
      <c r="K14" s="17">
        <v>0.40495008087494971</v>
      </c>
      <c r="L14" s="17">
        <v>0.39019914814919548</v>
      </c>
      <c r="N14" s="17">
        <v>0.36183894891276958</v>
      </c>
      <c r="O14" s="17">
        <v>0.42800401267194549</v>
      </c>
      <c r="P14" s="17">
        <v>0.45034348953538311</v>
      </c>
      <c r="Q14" s="17">
        <v>0.37467770504815162</v>
      </c>
      <c r="R14" s="17">
        <v>0.39289733243322511</v>
      </c>
      <c r="S14" s="17">
        <v>0.40519738143208328</v>
      </c>
      <c r="T14" s="17">
        <v>0.36042894559750388</v>
      </c>
      <c r="U14" s="17">
        <v>0.40752956821217368</v>
      </c>
      <c r="V14" s="17">
        <v>0.43649561308994922</v>
      </c>
      <c r="W14" s="17">
        <v>0.39567667356726371</v>
      </c>
      <c r="X14" s="17">
        <v>0.42855847834965283</v>
      </c>
      <c r="Y14" s="17">
        <v>0.33228858343312118</v>
      </c>
      <c r="AA14" s="17">
        <v>0.39114246449241552</v>
      </c>
      <c r="AB14" s="17">
        <v>0.37997042689593019</v>
      </c>
      <c r="AC14" s="17">
        <v>0.28511663160251283</v>
      </c>
      <c r="AD14" s="17">
        <v>0.44909736522941962</v>
      </c>
      <c r="AE14" s="17">
        <v>0.4329829098242961</v>
      </c>
      <c r="AF14" s="17">
        <v>0.45641969140807043</v>
      </c>
      <c r="AG14" s="17">
        <v>0.38436026418790331</v>
      </c>
      <c r="AH14" s="17">
        <v>0.34253020005327689</v>
      </c>
      <c r="AI14" s="17">
        <v>0.41868712298774879</v>
      </c>
    </row>
    <row r="15" spans="2:37" ht="46" customHeight="1" x14ac:dyDescent="0.2">
      <c r="B15" s="20" t="s">
        <v>176</v>
      </c>
      <c r="C15" s="17">
        <v>0.36441230263218688</v>
      </c>
      <c r="D15" s="17">
        <v>0.31321979469738509</v>
      </c>
      <c r="E15" s="17">
        <v>0.35999854873245057</v>
      </c>
      <c r="F15" s="17">
        <v>0.32603573976344452</v>
      </c>
      <c r="G15" s="17">
        <v>0.38257779854471291</v>
      </c>
      <c r="H15" s="17">
        <v>0.35750999102187941</v>
      </c>
      <c r="I15" s="17">
        <v>0.42280549627091391</v>
      </c>
      <c r="K15" s="17">
        <v>0.37051080030332662</v>
      </c>
      <c r="L15" s="17">
        <v>0.35722209654300491</v>
      </c>
      <c r="N15" s="17">
        <v>0.40264153650630302</v>
      </c>
      <c r="O15" s="17">
        <v>0.35524577126734552</v>
      </c>
      <c r="P15" s="17">
        <v>0.36598333054182769</v>
      </c>
      <c r="Q15" s="17">
        <v>0.30601534438413269</v>
      </c>
      <c r="R15" s="17">
        <v>0.33532391029350023</v>
      </c>
      <c r="S15" s="17">
        <v>0.39793713967537481</v>
      </c>
      <c r="T15" s="17">
        <v>0.38843256739871362</v>
      </c>
      <c r="U15" s="17">
        <v>0.33185137702377882</v>
      </c>
      <c r="V15" s="17">
        <v>0.35195619582664239</v>
      </c>
      <c r="W15" s="17">
        <v>0.37565475500974888</v>
      </c>
      <c r="X15" s="17">
        <v>0.32236061093456359</v>
      </c>
      <c r="Y15" s="17">
        <v>0.41453825716107801</v>
      </c>
      <c r="AA15" s="17">
        <v>0.36856794601478571</v>
      </c>
      <c r="AB15" s="17">
        <v>0.37386364140646883</v>
      </c>
      <c r="AC15" s="17">
        <v>0.36376785413055518</v>
      </c>
      <c r="AD15" s="17">
        <v>0.38729494937115722</v>
      </c>
      <c r="AE15" s="17">
        <v>0.37647008683679539</v>
      </c>
      <c r="AF15" s="17">
        <v>0.42269582820795221</v>
      </c>
      <c r="AG15" s="17">
        <v>0.33103065795456621</v>
      </c>
      <c r="AH15" s="17">
        <v>0.32724721893368308</v>
      </c>
      <c r="AI15" s="17">
        <v>0.27931744394178898</v>
      </c>
    </row>
    <row r="16" spans="2:37" ht="19" customHeight="1" x14ac:dyDescent="0.2">
      <c r="B16" s="20" t="s">
        <v>177</v>
      </c>
      <c r="C16" s="17">
        <v>8.4591270530331823E-3</v>
      </c>
      <c r="D16" s="17">
        <v>3.304978540974916E-3</v>
      </c>
      <c r="E16" s="17">
        <v>0</v>
      </c>
      <c r="F16" s="17">
        <v>8.7820442148117597E-3</v>
      </c>
      <c r="G16" s="17">
        <v>8.3434003527298635E-3</v>
      </c>
      <c r="H16" s="17">
        <v>1.6848338138131511E-2</v>
      </c>
      <c r="I16" s="17">
        <v>1.295345991923153E-2</v>
      </c>
      <c r="K16" s="17">
        <v>6.8023526761252281E-3</v>
      </c>
      <c r="L16" s="17">
        <v>1.0128234854357531E-2</v>
      </c>
      <c r="N16" s="17">
        <v>7.268449144670835E-3</v>
      </c>
      <c r="O16" s="17">
        <v>3.0561394378770951E-2</v>
      </c>
      <c r="P16" s="17">
        <v>9.2063750308145152E-3</v>
      </c>
      <c r="Q16" s="17">
        <v>1.2111166210883951E-2</v>
      </c>
      <c r="R16" s="17">
        <v>4.4069287891740638E-3</v>
      </c>
      <c r="S16" s="17">
        <v>1.1034855135354651E-2</v>
      </c>
      <c r="T16" s="17">
        <v>6.8091321168156586E-3</v>
      </c>
      <c r="U16" s="17">
        <v>6.0173654047975724E-3</v>
      </c>
      <c r="V16" s="17">
        <v>7.3499226143662342E-3</v>
      </c>
      <c r="W16" s="17">
        <v>7.2836587699635072E-3</v>
      </c>
      <c r="X16" s="17">
        <v>1.3252129392644561E-2</v>
      </c>
      <c r="Y16" s="17">
        <v>5.858534343591462E-3</v>
      </c>
      <c r="AA16" s="17">
        <v>1.2381415149585E-2</v>
      </c>
      <c r="AB16" s="17">
        <v>7.3025157911025679E-3</v>
      </c>
      <c r="AC16" s="17">
        <v>5.8676788098577714E-3</v>
      </c>
      <c r="AD16" s="17">
        <v>4.2038592095284674E-3</v>
      </c>
      <c r="AE16" s="17">
        <v>2.0613007140418511E-3</v>
      </c>
      <c r="AF16" s="17">
        <v>0</v>
      </c>
      <c r="AG16" s="17">
        <v>2.1465169123898439E-2</v>
      </c>
      <c r="AH16" s="17">
        <v>2.883479574522391E-2</v>
      </c>
      <c r="AI16" s="17">
        <v>0</v>
      </c>
    </row>
    <row r="17" spans="2:35" ht="19" customHeight="1" x14ac:dyDescent="0.2">
      <c r="B17" s="20" t="s">
        <v>75</v>
      </c>
      <c r="C17" s="17">
        <v>9.7180604149245051E-2</v>
      </c>
      <c r="D17" s="17">
        <v>4.743199712509092E-2</v>
      </c>
      <c r="E17" s="17">
        <v>3.857053745435042E-2</v>
      </c>
      <c r="F17" s="17">
        <v>8.1443470784442598E-2</v>
      </c>
      <c r="G17" s="17">
        <v>9.4062584986341707E-2</v>
      </c>
      <c r="H17" s="17">
        <v>9.1226860357500814E-2</v>
      </c>
      <c r="I17" s="17">
        <v>0.19688744271908751</v>
      </c>
      <c r="K17" s="17">
        <v>7.2536245901361734E-2</v>
      </c>
      <c r="L17" s="17">
        <v>0.1218394053297665</v>
      </c>
      <c r="N17" s="17">
        <v>0.10561429788344021</v>
      </c>
      <c r="O17" s="17">
        <v>3.2603432935999287E-2</v>
      </c>
      <c r="P17" s="17">
        <v>0.1197166354977678</v>
      </c>
      <c r="Q17" s="17">
        <v>4.8928803947582533E-2</v>
      </c>
      <c r="R17" s="17">
        <v>9.7367086165208699E-2</v>
      </c>
      <c r="S17" s="17">
        <v>9.5167812188690165E-2</v>
      </c>
      <c r="T17" s="17">
        <v>6.3158157235912199E-2</v>
      </c>
      <c r="U17" s="17">
        <v>9.2996355637474881E-2</v>
      </c>
      <c r="V17" s="17">
        <v>6.0153375314073193E-2</v>
      </c>
      <c r="W17" s="17">
        <v>0.1055693337603465</v>
      </c>
      <c r="X17" s="17">
        <v>0.15399314273759529</v>
      </c>
      <c r="Y17" s="17">
        <v>0.1462942845238466</v>
      </c>
      <c r="AA17" s="17">
        <v>0.113711267093626</v>
      </c>
      <c r="AB17" s="17">
        <v>8.1950900141598518E-2</v>
      </c>
      <c r="AC17" s="17">
        <v>0.1291205150892428</v>
      </c>
      <c r="AD17" s="17">
        <v>4.0868781086754957E-2</v>
      </c>
      <c r="AE17" s="17">
        <v>6.7285778297240445E-2</v>
      </c>
      <c r="AF17" s="17">
        <v>8.4909916796016421E-2</v>
      </c>
      <c r="AG17" s="17">
        <v>0.20639155289571481</v>
      </c>
      <c r="AH17" s="17">
        <v>0.20537836860742961</v>
      </c>
      <c r="AI17" s="17">
        <v>1.895329134789114E-2</v>
      </c>
    </row>
    <row r="19" spans="2:35" x14ac:dyDescent="0.2">
      <c r="B19" t="s">
        <v>409</v>
      </c>
    </row>
    <row r="20" spans="2:35" x14ac:dyDescent="0.2">
      <c r="B20" t="s">
        <v>9</v>
      </c>
    </row>
    <row r="22" spans="2:35" x14ac:dyDescent="0.2">
      <c r="B22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2:I19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9" width="20" customWidth="1"/>
  </cols>
  <sheetData>
    <row r="2" spans="2:9" ht="40" customHeight="1" x14ac:dyDescent="0.2">
      <c r="D2" s="18" t="s">
        <v>428</v>
      </c>
    </row>
    <row r="6" spans="2:9" ht="74" customHeight="1" x14ac:dyDescent="0.2">
      <c r="C6" s="19" t="s">
        <v>429</v>
      </c>
      <c r="D6" s="19" t="s">
        <v>430</v>
      </c>
      <c r="E6" s="19" t="s">
        <v>431</v>
      </c>
      <c r="F6" s="19" t="s">
        <v>432</v>
      </c>
      <c r="G6" s="19" t="s">
        <v>433</v>
      </c>
      <c r="H6" s="19" t="s">
        <v>434</v>
      </c>
      <c r="I6" s="19" t="s">
        <v>435</v>
      </c>
    </row>
    <row r="7" spans="2:9" ht="16" x14ac:dyDescent="0.2">
      <c r="B7" s="20" t="s">
        <v>179</v>
      </c>
      <c r="C7" s="17">
        <v>0.22961213722351989</v>
      </c>
      <c r="D7" s="17">
        <v>0.28849836260754441</v>
      </c>
      <c r="E7" s="17">
        <v>0.31240079975216228</v>
      </c>
      <c r="F7" s="17">
        <v>0.39557472843747371</v>
      </c>
      <c r="G7" s="17">
        <v>0.17414380377887601</v>
      </c>
      <c r="H7" s="17">
        <v>0.34981751984012988</v>
      </c>
      <c r="I7" s="17">
        <v>0.23761132025224299</v>
      </c>
    </row>
    <row r="8" spans="2:9" ht="16" x14ac:dyDescent="0.2">
      <c r="B8" s="20" t="s">
        <v>180</v>
      </c>
      <c r="C8" s="17">
        <v>0.44800140404495808</v>
      </c>
      <c r="D8" s="17">
        <v>0.42876650793103499</v>
      </c>
      <c r="E8" s="17">
        <v>0.41154096941189938</v>
      </c>
      <c r="F8" s="17">
        <v>0.35344526014905631</v>
      </c>
      <c r="G8" s="17">
        <v>0.35268570407669958</v>
      </c>
      <c r="H8" s="17">
        <v>0.3740146204371021</v>
      </c>
      <c r="I8" s="17">
        <v>0.37182014364621868</v>
      </c>
    </row>
    <row r="9" spans="2:9" ht="16" x14ac:dyDescent="0.2">
      <c r="B9" s="20" t="s">
        <v>181</v>
      </c>
      <c r="C9" s="17">
        <v>0.1769858737202534</v>
      </c>
      <c r="D9" s="17">
        <v>0.17180268090613979</v>
      </c>
      <c r="E9" s="17">
        <v>0.1773892602580717</v>
      </c>
      <c r="F9" s="17">
        <v>0.16857803596735491</v>
      </c>
      <c r="G9" s="17">
        <v>0.25102299061345851</v>
      </c>
      <c r="H9" s="17">
        <v>0.1693221379116934</v>
      </c>
      <c r="I9" s="17">
        <v>0.26970706651162613</v>
      </c>
    </row>
    <row r="10" spans="2:9" ht="16" x14ac:dyDescent="0.2">
      <c r="B10" s="20" t="s">
        <v>182</v>
      </c>
      <c r="C10" s="17">
        <v>8.799340489565885E-2</v>
      </c>
      <c r="D10" s="17">
        <v>6.1841829745082143E-2</v>
      </c>
      <c r="E10" s="17">
        <v>5.2603831915349918E-2</v>
      </c>
      <c r="F10" s="17">
        <v>3.6274856672867742E-2</v>
      </c>
      <c r="G10" s="17">
        <v>8.4744634958918846E-2</v>
      </c>
      <c r="H10" s="17">
        <v>5.1058626713087057E-2</v>
      </c>
      <c r="I10" s="17">
        <v>6.8663361110347293E-2</v>
      </c>
    </row>
    <row r="11" spans="2:9" ht="16" x14ac:dyDescent="0.2">
      <c r="B11" s="20" t="s">
        <v>183</v>
      </c>
      <c r="C11" s="17">
        <v>2.5886150888316591E-2</v>
      </c>
      <c r="D11" s="17">
        <v>1.5462556828970001E-2</v>
      </c>
      <c r="E11" s="17">
        <v>1.8842176906488518E-2</v>
      </c>
      <c r="F11" s="17">
        <v>2.0034537610297071E-2</v>
      </c>
      <c r="G11" s="17">
        <v>8.1878330620111725E-2</v>
      </c>
      <c r="H11" s="17">
        <v>2.57882622042356E-2</v>
      </c>
      <c r="I11" s="17">
        <v>9.8028616213581606E-3</v>
      </c>
    </row>
    <row r="12" spans="2:9" ht="16" x14ac:dyDescent="0.2">
      <c r="B12" s="20" t="s">
        <v>75</v>
      </c>
      <c r="C12" s="17">
        <v>3.1521029227293031E-2</v>
      </c>
      <c r="D12" s="17">
        <v>3.362806198122862E-2</v>
      </c>
      <c r="E12" s="17">
        <v>2.722296175602807E-2</v>
      </c>
      <c r="F12" s="17">
        <v>2.6092581162950278E-2</v>
      </c>
      <c r="G12" s="17">
        <v>5.5524535951935253E-2</v>
      </c>
      <c r="H12" s="17">
        <v>2.999883289375203E-2</v>
      </c>
      <c r="I12" s="17">
        <v>4.2395246858206823E-2</v>
      </c>
    </row>
    <row r="15" spans="2:9" x14ac:dyDescent="0.2">
      <c r="B15" t="s">
        <v>409</v>
      </c>
    </row>
    <row r="16" spans="2:9" x14ac:dyDescent="0.2">
      <c r="B16" t="s">
        <v>9</v>
      </c>
    </row>
    <row r="19" spans="2:2" x14ac:dyDescent="0.2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178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0.22961213722351989</v>
      </c>
      <c r="D9" s="17">
        <v>0.1936484295157602</v>
      </c>
      <c r="E9" s="17">
        <v>0.2115155409227264</v>
      </c>
      <c r="F9" s="17">
        <v>0.19451864095788149</v>
      </c>
      <c r="G9" s="17">
        <v>0.20108486235029141</v>
      </c>
      <c r="H9" s="17">
        <v>0.2277606937159225</v>
      </c>
      <c r="I9" s="17">
        <v>0.32099306968117541</v>
      </c>
      <c r="K9" s="17">
        <v>0.2159355275287855</v>
      </c>
      <c r="L9" s="17">
        <v>0.24349988160088809</v>
      </c>
      <c r="N9" s="17">
        <v>0.20363500521596031</v>
      </c>
      <c r="O9" s="17">
        <v>0.25055734035858479</v>
      </c>
      <c r="P9" s="17">
        <v>0.25973210976690653</v>
      </c>
      <c r="Q9" s="17">
        <v>0.15531572710137681</v>
      </c>
      <c r="R9" s="17">
        <v>0.25207986585922271</v>
      </c>
      <c r="S9" s="17">
        <v>0.2573388082520614</v>
      </c>
      <c r="T9" s="17">
        <v>0.21988603811669349</v>
      </c>
      <c r="U9" s="17">
        <v>0.187285133510495</v>
      </c>
      <c r="V9" s="17">
        <v>0.22617094364159351</v>
      </c>
      <c r="W9" s="17">
        <v>0.20170306143194111</v>
      </c>
      <c r="X9" s="17">
        <v>0.25286900640449889</v>
      </c>
      <c r="Y9" s="17">
        <v>0.28763532450126922</v>
      </c>
      <c r="AA9" s="17">
        <v>0.27229728408853943</v>
      </c>
      <c r="AB9" s="17">
        <v>0.23412517935277999</v>
      </c>
      <c r="AC9" s="17">
        <v>0.2502632182257119</v>
      </c>
      <c r="AD9" s="17">
        <v>0.20931745999477069</v>
      </c>
      <c r="AE9" s="17">
        <v>0.24123842331308401</v>
      </c>
      <c r="AF9" s="17">
        <v>0.18940859987773151</v>
      </c>
      <c r="AG9" s="17">
        <v>0.18080168650855091</v>
      </c>
      <c r="AH9" s="17">
        <v>0.19274981090525661</v>
      </c>
      <c r="AI9" s="17">
        <v>0.22225554510389431</v>
      </c>
    </row>
    <row r="10" spans="2:37" ht="19" customHeight="1" x14ac:dyDescent="0.2">
      <c r="B10" s="20" t="s">
        <v>180</v>
      </c>
      <c r="C10" s="17">
        <v>0.44800140404495808</v>
      </c>
      <c r="D10" s="17">
        <v>0.35348129808454232</v>
      </c>
      <c r="E10" s="17">
        <v>0.40359188256979511</v>
      </c>
      <c r="F10" s="17">
        <v>0.4469274298018478</v>
      </c>
      <c r="G10" s="17">
        <v>0.47353707093043967</v>
      </c>
      <c r="H10" s="17">
        <v>0.53700574113735255</v>
      </c>
      <c r="I10" s="17">
        <v>0.46717278909225252</v>
      </c>
      <c r="K10" s="17">
        <v>0.45010822290693547</v>
      </c>
      <c r="L10" s="17">
        <v>0.44596790329475322</v>
      </c>
      <c r="N10" s="17">
        <v>0.54884897755189399</v>
      </c>
      <c r="O10" s="17">
        <v>0.43145449288864962</v>
      </c>
      <c r="P10" s="17">
        <v>0.39952663621622853</v>
      </c>
      <c r="Q10" s="17">
        <v>0.46075199232995862</v>
      </c>
      <c r="R10" s="17">
        <v>0.4345400992811348</v>
      </c>
      <c r="S10" s="17">
        <v>0.47669335003137159</v>
      </c>
      <c r="T10" s="17">
        <v>0.41336001736106093</v>
      </c>
      <c r="U10" s="17">
        <v>0.43473470859702518</v>
      </c>
      <c r="V10" s="17">
        <v>0.40523088689562659</v>
      </c>
      <c r="W10" s="17">
        <v>0.47395957303009939</v>
      </c>
      <c r="X10" s="17">
        <v>0.42820092592517012</v>
      </c>
      <c r="Y10" s="17">
        <v>0.45194888797838573</v>
      </c>
      <c r="AA10" s="17">
        <v>0.45025229365440528</v>
      </c>
      <c r="AB10" s="17">
        <v>0.42580844086814601</v>
      </c>
      <c r="AC10" s="17">
        <v>0.49663060444900298</v>
      </c>
      <c r="AD10" s="17">
        <v>0.44427105499006792</v>
      </c>
      <c r="AE10" s="17">
        <v>0.4670100725178154</v>
      </c>
      <c r="AF10" s="17">
        <v>0.55507999743961567</v>
      </c>
      <c r="AG10" s="17">
        <v>0.36680119355254232</v>
      </c>
      <c r="AH10" s="17">
        <v>0.46547852271160939</v>
      </c>
      <c r="AI10" s="17">
        <v>0.39290196327445109</v>
      </c>
    </row>
    <row r="11" spans="2:37" ht="32" customHeight="1" x14ac:dyDescent="0.2">
      <c r="B11" s="20" t="s">
        <v>181</v>
      </c>
      <c r="C11" s="17">
        <v>0.1769858737202534</v>
      </c>
      <c r="D11" s="17">
        <v>0.2272427333271059</v>
      </c>
      <c r="E11" s="17">
        <v>0.2199751940557548</v>
      </c>
      <c r="F11" s="17">
        <v>0.1570094812332945</v>
      </c>
      <c r="G11" s="17">
        <v>0.2187505797776273</v>
      </c>
      <c r="H11" s="17">
        <v>0.13238232680912521</v>
      </c>
      <c r="I11" s="17">
        <v>0.1208638444711904</v>
      </c>
      <c r="K11" s="17">
        <v>0.18601764344040281</v>
      </c>
      <c r="L11" s="17">
        <v>0.16758762548114181</v>
      </c>
      <c r="N11" s="17">
        <v>0.1145826075884131</v>
      </c>
      <c r="O11" s="17">
        <v>0.1684413303098071</v>
      </c>
      <c r="P11" s="17">
        <v>0.18055463512416339</v>
      </c>
      <c r="Q11" s="17">
        <v>0.25063341276268969</v>
      </c>
      <c r="R11" s="17">
        <v>0.17289135605565581</v>
      </c>
      <c r="S11" s="17">
        <v>0.12928078510635679</v>
      </c>
      <c r="T11" s="17">
        <v>0.15881496485831101</v>
      </c>
      <c r="U11" s="17">
        <v>0.20649394483451039</v>
      </c>
      <c r="V11" s="17">
        <v>0.20568308288127471</v>
      </c>
      <c r="W11" s="17">
        <v>0.19698291965314441</v>
      </c>
      <c r="X11" s="17">
        <v>0.15206864001045509</v>
      </c>
      <c r="Y11" s="17">
        <v>0.1877092763472526</v>
      </c>
      <c r="AA11" s="17">
        <v>0.13776427139088479</v>
      </c>
      <c r="AB11" s="17">
        <v>0.19431259772512921</v>
      </c>
      <c r="AC11" s="17">
        <v>0.15166283653319629</v>
      </c>
      <c r="AD11" s="17">
        <v>0.17305008492329449</v>
      </c>
      <c r="AE11" s="17">
        <v>0.17391764062600479</v>
      </c>
      <c r="AF11" s="17">
        <v>0.11918121988453351</v>
      </c>
      <c r="AG11" s="17">
        <v>0.25483752332399551</v>
      </c>
      <c r="AH11" s="17">
        <v>0.1855069868436445</v>
      </c>
      <c r="AI11" s="17">
        <v>0.18736741377363389</v>
      </c>
    </row>
    <row r="12" spans="2:37" ht="19" customHeight="1" x14ac:dyDescent="0.2">
      <c r="B12" s="20" t="s">
        <v>182</v>
      </c>
      <c r="C12" s="17">
        <v>8.799340489565885E-2</v>
      </c>
      <c r="D12" s="17">
        <v>0.15937545897750521</v>
      </c>
      <c r="E12" s="17">
        <v>0.1012406952262775</v>
      </c>
      <c r="F12" s="17">
        <v>0.121447689215841</v>
      </c>
      <c r="G12" s="17">
        <v>5.8927935312548398E-2</v>
      </c>
      <c r="H12" s="17">
        <v>7.8725740685197373E-2</v>
      </c>
      <c r="I12" s="17">
        <v>3.2743935562361798E-2</v>
      </c>
      <c r="K12" s="17">
        <v>9.4653051361566626E-2</v>
      </c>
      <c r="L12" s="17">
        <v>8.1170570090140309E-2</v>
      </c>
      <c r="N12" s="17">
        <v>8.9743225714309274E-2</v>
      </c>
      <c r="O12" s="17">
        <v>9.3774318029066869E-2</v>
      </c>
      <c r="P12" s="17">
        <v>0.10315000239529711</v>
      </c>
      <c r="Q12" s="17">
        <v>7.3457610323816439E-2</v>
      </c>
      <c r="R12" s="17">
        <v>7.2554311236161503E-2</v>
      </c>
      <c r="S12" s="17">
        <v>7.6333385761572017E-2</v>
      </c>
      <c r="T12" s="17">
        <v>0.116462723528377</v>
      </c>
      <c r="U12" s="17">
        <v>0.10335862138855691</v>
      </c>
      <c r="V12" s="17">
        <v>0.1156820348739829</v>
      </c>
      <c r="W12" s="17">
        <v>7.0034687562172959E-2</v>
      </c>
      <c r="X12" s="17">
        <v>9.948232551345966E-2</v>
      </c>
      <c r="Y12" s="17">
        <v>4.6914368332285149E-2</v>
      </c>
      <c r="AA12" s="17">
        <v>8.2645242199359745E-2</v>
      </c>
      <c r="AB12" s="17">
        <v>9.9066264657394043E-2</v>
      </c>
      <c r="AC12" s="17">
        <v>6.652464562557199E-2</v>
      </c>
      <c r="AD12" s="17">
        <v>0.1369978675969348</v>
      </c>
      <c r="AE12" s="17">
        <v>7.394423958383721E-2</v>
      </c>
      <c r="AF12" s="17">
        <v>8.4203767597483506E-2</v>
      </c>
      <c r="AG12" s="17">
        <v>5.9881986780365409E-2</v>
      </c>
      <c r="AH12" s="17">
        <v>5.1643387384468553E-2</v>
      </c>
      <c r="AI12" s="17">
        <v>0.1385468186007672</v>
      </c>
    </row>
    <row r="13" spans="2:37" ht="19" customHeight="1" x14ac:dyDescent="0.2">
      <c r="B13" s="20" t="s">
        <v>183</v>
      </c>
      <c r="C13" s="17">
        <v>2.5886150888316591E-2</v>
      </c>
      <c r="D13" s="17">
        <v>4.037944562249117E-2</v>
      </c>
      <c r="E13" s="17">
        <v>4.4947248874024313E-2</v>
      </c>
      <c r="F13" s="17">
        <v>3.1782379187754527E-2</v>
      </c>
      <c r="G13" s="17">
        <v>2.3596488709564989E-2</v>
      </c>
      <c r="H13" s="17">
        <v>6.5641012435954877E-3</v>
      </c>
      <c r="I13" s="17">
        <v>1.0840731011910919E-2</v>
      </c>
      <c r="K13" s="17">
        <v>2.9823189613406409E-2</v>
      </c>
      <c r="L13" s="17">
        <v>2.2191118850844429E-2</v>
      </c>
      <c r="N13" s="17">
        <v>6.1093496580324879E-3</v>
      </c>
      <c r="O13" s="17">
        <v>3.729334547929074E-3</v>
      </c>
      <c r="P13" s="17">
        <v>3.7572974658116043E-2</v>
      </c>
      <c r="Q13" s="17">
        <v>2.5522220815438049E-2</v>
      </c>
      <c r="R13" s="17">
        <v>3.3922900875954523E-2</v>
      </c>
      <c r="S13" s="17">
        <v>3.6950242509168472E-2</v>
      </c>
      <c r="T13" s="17">
        <v>5.6648478188546729E-2</v>
      </c>
      <c r="U13" s="17">
        <v>2.298137485540416E-2</v>
      </c>
      <c r="V13" s="17">
        <v>2.5242621171560588E-2</v>
      </c>
      <c r="W13" s="17">
        <v>2.661180041040808E-2</v>
      </c>
      <c r="X13" s="17">
        <v>1.314893347370754E-2</v>
      </c>
      <c r="Y13" s="17">
        <v>1.7332022450181589E-2</v>
      </c>
      <c r="AA13" s="17">
        <v>3.8252636645932772E-2</v>
      </c>
      <c r="AB13" s="17">
        <v>1.7461266028362451E-2</v>
      </c>
      <c r="AC13" s="17">
        <v>1.4994934813014929E-2</v>
      </c>
      <c r="AD13" s="17">
        <v>2.422077417099602E-2</v>
      </c>
      <c r="AE13" s="17">
        <v>3.120523052244812E-2</v>
      </c>
      <c r="AF13" s="17">
        <v>1.6882268678510028E-2</v>
      </c>
      <c r="AG13" s="17">
        <v>4.7825433457533269E-2</v>
      </c>
      <c r="AH13" s="17">
        <v>0</v>
      </c>
      <c r="AI13" s="17">
        <v>3.9535581830661158E-2</v>
      </c>
    </row>
    <row r="14" spans="2:37" ht="19" customHeight="1" x14ac:dyDescent="0.2">
      <c r="B14" s="20" t="s">
        <v>75</v>
      </c>
      <c r="C14" s="17">
        <v>3.1521029227293031E-2</v>
      </c>
      <c r="D14" s="17">
        <v>2.5872634472595111E-2</v>
      </c>
      <c r="E14" s="17">
        <v>1.872943835142192E-2</v>
      </c>
      <c r="F14" s="17">
        <v>4.8314379603380579E-2</v>
      </c>
      <c r="G14" s="17">
        <v>2.4103062919528271E-2</v>
      </c>
      <c r="H14" s="17">
        <v>1.7561396408806849E-2</v>
      </c>
      <c r="I14" s="17">
        <v>4.7385630181108952E-2</v>
      </c>
      <c r="K14" s="17">
        <v>2.3462365148903239E-2</v>
      </c>
      <c r="L14" s="17">
        <v>3.958290068223231E-2</v>
      </c>
      <c r="N14" s="17">
        <v>3.708083427139066E-2</v>
      </c>
      <c r="O14" s="17">
        <v>5.2043183865962808E-2</v>
      </c>
      <c r="P14" s="17">
        <v>1.9463641839288739E-2</v>
      </c>
      <c r="Q14" s="17">
        <v>3.4319036666720593E-2</v>
      </c>
      <c r="R14" s="17">
        <v>3.4011466691870731E-2</v>
      </c>
      <c r="S14" s="17">
        <v>2.3403428339469561E-2</v>
      </c>
      <c r="T14" s="17">
        <v>3.4827777947010981E-2</v>
      </c>
      <c r="U14" s="17">
        <v>4.5146216814008343E-2</v>
      </c>
      <c r="V14" s="17">
        <v>2.199043053596151E-2</v>
      </c>
      <c r="W14" s="17">
        <v>3.0707957912234098E-2</v>
      </c>
      <c r="X14" s="17">
        <v>5.423016867270871E-2</v>
      </c>
      <c r="Y14" s="17">
        <v>8.4601203906258509E-3</v>
      </c>
      <c r="AA14" s="17">
        <v>1.878827202087794E-2</v>
      </c>
      <c r="AB14" s="17">
        <v>2.922625136818835E-2</v>
      </c>
      <c r="AC14" s="17">
        <v>1.9923760353501879E-2</v>
      </c>
      <c r="AD14" s="17">
        <v>1.2142758323936071E-2</v>
      </c>
      <c r="AE14" s="17">
        <v>1.2684393436810481E-2</v>
      </c>
      <c r="AF14" s="17">
        <v>3.5244146522126013E-2</v>
      </c>
      <c r="AG14" s="17">
        <v>8.9852176377012732E-2</v>
      </c>
      <c r="AH14" s="17">
        <v>0.1046212921550211</v>
      </c>
      <c r="AI14" s="17">
        <v>1.9392677416592129E-2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184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0.28849836260754441</v>
      </c>
      <c r="D9" s="17">
        <v>0.2432781294006571</v>
      </c>
      <c r="E9" s="17">
        <v>0.2054548775262271</v>
      </c>
      <c r="F9" s="17">
        <v>0.25792414645908912</v>
      </c>
      <c r="G9" s="17">
        <v>0.29772782653902569</v>
      </c>
      <c r="H9" s="17">
        <v>0.34786709443412528</v>
      </c>
      <c r="I9" s="17">
        <v>0.36332821967811102</v>
      </c>
      <c r="K9" s="17">
        <v>0.26570538022496398</v>
      </c>
      <c r="L9" s="17">
        <v>0.31005704927398492</v>
      </c>
      <c r="N9" s="17">
        <v>0.28439519259884138</v>
      </c>
      <c r="O9" s="17">
        <v>0.34285957124882432</v>
      </c>
      <c r="P9" s="17">
        <v>0.25048534044892551</v>
      </c>
      <c r="Q9" s="17">
        <v>0.25244628623936349</v>
      </c>
      <c r="R9" s="17">
        <v>0.28444284293666222</v>
      </c>
      <c r="S9" s="17">
        <v>0.2752903291154164</v>
      </c>
      <c r="T9" s="17">
        <v>0.25793608997464462</v>
      </c>
      <c r="U9" s="17">
        <v>0.24773628546565429</v>
      </c>
      <c r="V9" s="17">
        <v>0.28357760993802827</v>
      </c>
      <c r="W9" s="17">
        <v>0.31278872482565229</v>
      </c>
      <c r="X9" s="17">
        <v>0.30418399843197819</v>
      </c>
      <c r="Y9" s="17">
        <v>0.3512709324045688</v>
      </c>
      <c r="AA9" s="17">
        <v>0.28024917387862158</v>
      </c>
      <c r="AB9" s="17">
        <v>0.27892096010837758</v>
      </c>
      <c r="AC9" s="17">
        <v>0.33812170693302879</v>
      </c>
      <c r="AD9" s="17">
        <v>0.30592467178949501</v>
      </c>
      <c r="AE9" s="17">
        <v>0.2933271698937801</v>
      </c>
      <c r="AF9" s="17">
        <v>0.30733487495917339</v>
      </c>
      <c r="AG9" s="17">
        <v>0.2452868617792055</v>
      </c>
      <c r="AH9" s="17">
        <v>0.28079288622748427</v>
      </c>
      <c r="AI9" s="17">
        <v>0.27098510639159862</v>
      </c>
    </row>
    <row r="10" spans="2:37" ht="19" customHeight="1" x14ac:dyDescent="0.2">
      <c r="B10" s="20" t="s">
        <v>180</v>
      </c>
      <c r="C10" s="17">
        <v>0.42876650793103499</v>
      </c>
      <c r="D10" s="17">
        <v>0.33097926153952789</v>
      </c>
      <c r="E10" s="17">
        <v>0.41481454350774422</v>
      </c>
      <c r="F10" s="17">
        <v>0.4664062255306502</v>
      </c>
      <c r="G10" s="17">
        <v>0.43145779266167139</v>
      </c>
      <c r="H10" s="17">
        <v>0.45081351816534282</v>
      </c>
      <c r="I10" s="17">
        <v>0.45738653303195881</v>
      </c>
      <c r="K10" s="17">
        <v>0.45074698321111062</v>
      </c>
      <c r="L10" s="17">
        <v>0.40802027117621797</v>
      </c>
      <c r="N10" s="17">
        <v>0.43130750942700308</v>
      </c>
      <c r="O10" s="17">
        <v>0.45462572119208061</v>
      </c>
      <c r="P10" s="17">
        <v>0.4908034235947708</v>
      </c>
      <c r="Q10" s="17">
        <v>0.35635930182616099</v>
      </c>
      <c r="R10" s="17">
        <v>0.46086321691404952</v>
      </c>
      <c r="S10" s="17">
        <v>0.4800708596641603</v>
      </c>
      <c r="T10" s="17">
        <v>0.32310001133965688</v>
      </c>
      <c r="U10" s="17">
        <v>0.42636822092562993</v>
      </c>
      <c r="V10" s="17">
        <v>0.44477971519360071</v>
      </c>
      <c r="W10" s="17">
        <v>0.4461911366070046</v>
      </c>
      <c r="X10" s="17">
        <v>0.42304465418188941</v>
      </c>
      <c r="Y10" s="17">
        <v>0.37005475301182322</v>
      </c>
      <c r="AA10" s="17">
        <v>0.48155741458264761</v>
      </c>
      <c r="AB10" s="17">
        <v>0.44641466413333841</v>
      </c>
      <c r="AC10" s="17">
        <v>0.45193450375409372</v>
      </c>
      <c r="AD10" s="17">
        <v>0.38037891636647769</v>
      </c>
      <c r="AE10" s="17">
        <v>0.46080987484871683</v>
      </c>
      <c r="AF10" s="17">
        <v>0.41920013563615771</v>
      </c>
      <c r="AG10" s="17">
        <v>0.35728911054685009</v>
      </c>
      <c r="AH10" s="17">
        <v>0.37239532511264528</v>
      </c>
      <c r="AI10" s="17">
        <v>0.35991621372137023</v>
      </c>
    </row>
    <row r="11" spans="2:37" ht="32" customHeight="1" x14ac:dyDescent="0.2">
      <c r="B11" s="20" t="s">
        <v>181</v>
      </c>
      <c r="C11" s="17">
        <v>0.17180268090613979</v>
      </c>
      <c r="D11" s="17">
        <v>0.25613438699415181</v>
      </c>
      <c r="E11" s="17">
        <v>0.24502327156441389</v>
      </c>
      <c r="F11" s="17">
        <v>0.14749168721503561</v>
      </c>
      <c r="G11" s="17">
        <v>0.1710787622763868</v>
      </c>
      <c r="H11" s="17">
        <v>0.1276679033621885</v>
      </c>
      <c r="I11" s="17">
        <v>0.10641452415265271</v>
      </c>
      <c r="K11" s="17">
        <v>0.18063210450953471</v>
      </c>
      <c r="L11" s="17">
        <v>0.16250065563612079</v>
      </c>
      <c r="N11" s="17">
        <v>0.15059627478484061</v>
      </c>
      <c r="O11" s="17">
        <v>0.1222981686679387</v>
      </c>
      <c r="P11" s="17">
        <v>0.19195769887915179</v>
      </c>
      <c r="Q11" s="17">
        <v>0.25588668047939889</v>
      </c>
      <c r="R11" s="17">
        <v>0.14889666838571261</v>
      </c>
      <c r="S11" s="17">
        <v>0.18468296356981201</v>
      </c>
      <c r="T11" s="17">
        <v>0.2403532739150325</v>
      </c>
      <c r="U11" s="17">
        <v>0.17575501743648389</v>
      </c>
      <c r="V11" s="17">
        <v>0.17128503785859511</v>
      </c>
      <c r="W11" s="17">
        <v>0.14020596237652549</v>
      </c>
      <c r="X11" s="17">
        <v>0.14702382709802689</v>
      </c>
      <c r="Y11" s="17">
        <v>0.18888003527651601</v>
      </c>
      <c r="AA11" s="17">
        <v>0.1438182476856886</v>
      </c>
      <c r="AB11" s="17">
        <v>0.1802563626752158</v>
      </c>
      <c r="AC11" s="17">
        <v>7.4977035625802782E-2</v>
      </c>
      <c r="AD11" s="17">
        <v>0.18755923365829899</v>
      </c>
      <c r="AE11" s="17">
        <v>0.16947147023500009</v>
      </c>
      <c r="AF11" s="17">
        <v>0.15107770056257969</v>
      </c>
      <c r="AG11" s="17">
        <v>0.22598145641775419</v>
      </c>
      <c r="AH11" s="17">
        <v>0.20527625448973591</v>
      </c>
      <c r="AI11" s="17">
        <v>0.20602030346343619</v>
      </c>
    </row>
    <row r="12" spans="2:37" ht="19" customHeight="1" x14ac:dyDescent="0.2">
      <c r="B12" s="20" t="s">
        <v>182</v>
      </c>
      <c r="C12" s="17">
        <v>6.1841829745082143E-2</v>
      </c>
      <c r="D12" s="17">
        <v>0.10259257478349471</v>
      </c>
      <c r="E12" s="17">
        <v>9.837396933709848E-2</v>
      </c>
      <c r="F12" s="17">
        <v>7.1421853905573693E-2</v>
      </c>
      <c r="G12" s="17">
        <v>5.856859452459439E-2</v>
      </c>
      <c r="H12" s="17">
        <v>3.5708813282303749E-2</v>
      </c>
      <c r="I12" s="17">
        <v>1.7620127402548889E-2</v>
      </c>
      <c r="K12" s="17">
        <v>5.898998019943337E-2</v>
      </c>
      <c r="L12" s="17">
        <v>6.4993853020551079E-2</v>
      </c>
      <c r="N12" s="17">
        <v>7.9054321006256104E-2</v>
      </c>
      <c r="O12" s="17">
        <v>6.3057925831394274E-2</v>
      </c>
      <c r="P12" s="17">
        <v>2.0115892854984212E-2</v>
      </c>
      <c r="Q12" s="17">
        <v>8.8499005185369378E-2</v>
      </c>
      <c r="R12" s="17">
        <v>5.1639358456309729E-2</v>
      </c>
      <c r="S12" s="17">
        <v>1.878847303529671E-2</v>
      </c>
      <c r="T12" s="17">
        <v>0.12347318400654141</v>
      </c>
      <c r="U12" s="17">
        <v>7.7730343577968014E-2</v>
      </c>
      <c r="V12" s="17">
        <v>6.380743239235058E-2</v>
      </c>
      <c r="W12" s="17">
        <v>5.1587057891686883E-2</v>
      </c>
      <c r="X12" s="17">
        <v>5.0769496081652148E-2</v>
      </c>
      <c r="Y12" s="17">
        <v>6.4071900977725249E-2</v>
      </c>
      <c r="AA12" s="17">
        <v>5.6074523927734203E-2</v>
      </c>
      <c r="AB12" s="17">
        <v>6.3315200217595916E-2</v>
      </c>
      <c r="AC12" s="17">
        <v>6.7725082851712734E-2</v>
      </c>
      <c r="AD12" s="17">
        <v>8.7623907902883408E-2</v>
      </c>
      <c r="AE12" s="17">
        <v>4.7010812370617473E-2</v>
      </c>
      <c r="AF12" s="17">
        <v>7.0094430361902674E-2</v>
      </c>
      <c r="AG12" s="17">
        <v>6.3975304876226616E-2</v>
      </c>
      <c r="AH12" s="17">
        <v>2.2113031606414962E-2</v>
      </c>
      <c r="AI12" s="17">
        <v>0.12649967557389399</v>
      </c>
    </row>
    <row r="13" spans="2:37" ht="19" customHeight="1" x14ac:dyDescent="0.2">
      <c r="B13" s="20" t="s">
        <v>183</v>
      </c>
      <c r="C13" s="17">
        <v>1.5462556828970001E-2</v>
      </c>
      <c r="D13" s="17">
        <v>3.4312291074137677E-2</v>
      </c>
      <c r="E13" s="17">
        <v>2.0982435066318771E-2</v>
      </c>
      <c r="F13" s="17">
        <v>1.130100594878892E-2</v>
      </c>
      <c r="G13" s="17">
        <v>1.9693054425405889E-2</v>
      </c>
      <c r="H13" s="17">
        <v>9.6526916111343043E-3</v>
      </c>
      <c r="I13" s="17">
        <v>2.3199896144727688E-3</v>
      </c>
      <c r="K13" s="17">
        <v>1.9293385793058851E-2</v>
      </c>
      <c r="L13" s="17">
        <v>1.180982965348165E-2</v>
      </c>
      <c r="N13" s="17">
        <v>0</v>
      </c>
      <c r="O13" s="17">
        <v>0</v>
      </c>
      <c r="P13" s="17">
        <v>2.7717393001279039E-2</v>
      </c>
      <c r="Q13" s="17">
        <v>1.248968960298689E-2</v>
      </c>
      <c r="R13" s="17">
        <v>1.6177928151661879E-2</v>
      </c>
      <c r="S13" s="17">
        <v>1.1701134034765741E-2</v>
      </c>
      <c r="T13" s="17">
        <v>2.7778500353745961E-2</v>
      </c>
      <c r="U13" s="17">
        <v>2.6779848964585361E-2</v>
      </c>
      <c r="V13" s="17">
        <v>1.450217367344209E-2</v>
      </c>
      <c r="W13" s="17">
        <v>1.506493690991265E-2</v>
      </c>
      <c r="X13" s="17">
        <v>1.197712282932732E-2</v>
      </c>
      <c r="Y13" s="17">
        <v>1.726225793874089E-2</v>
      </c>
      <c r="AA13" s="17">
        <v>2.656813054146627E-2</v>
      </c>
      <c r="AB13" s="17">
        <v>4.8180838424279259E-3</v>
      </c>
      <c r="AC13" s="17">
        <v>2.6465067727885521E-2</v>
      </c>
      <c r="AD13" s="17">
        <v>1.9245065254884682E-2</v>
      </c>
      <c r="AE13" s="17">
        <v>1.446179811086064E-2</v>
      </c>
      <c r="AF13" s="17">
        <v>0</v>
      </c>
      <c r="AG13" s="17">
        <v>1.256246277322209E-2</v>
      </c>
      <c r="AH13" s="17">
        <v>5.8850621277850316E-3</v>
      </c>
      <c r="AI13" s="17">
        <v>3.6578700849700871E-2</v>
      </c>
    </row>
    <row r="14" spans="2:37" ht="19" customHeight="1" x14ac:dyDescent="0.2">
      <c r="B14" s="20" t="s">
        <v>75</v>
      </c>
      <c r="C14" s="17">
        <v>3.362806198122862E-2</v>
      </c>
      <c r="D14" s="17">
        <v>3.2703356208030721E-2</v>
      </c>
      <c r="E14" s="17">
        <v>1.535090299819741E-2</v>
      </c>
      <c r="F14" s="17">
        <v>4.5455080940862473E-2</v>
      </c>
      <c r="G14" s="17">
        <v>2.1473969572915939E-2</v>
      </c>
      <c r="H14" s="17">
        <v>2.8289979144905209E-2</v>
      </c>
      <c r="I14" s="17">
        <v>5.2930606120255838E-2</v>
      </c>
      <c r="K14" s="17">
        <v>2.4632166061898511E-2</v>
      </c>
      <c r="L14" s="17">
        <v>4.2618341239643698E-2</v>
      </c>
      <c r="N14" s="17">
        <v>5.4646702183058539E-2</v>
      </c>
      <c r="O14" s="17">
        <v>1.715861305976225E-2</v>
      </c>
      <c r="P14" s="17">
        <v>1.8920251220888751E-2</v>
      </c>
      <c r="Q14" s="17">
        <v>3.4319036666720593E-2</v>
      </c>
      <c r="R14" s="17">
        <v>3.7979985155604017E-2</v>
      </c>
      <c r="S14" s="17">
        <v>2.9466240580548711E-2</v>
      </c>
      <c r="T14" s="17">
        <v>2.7358940410378729E-2</v>
      </c>
      <c r="U14" s="17">
        <v>4.5630283629678567E-2</v>
      </c>
      <c r="V14" s="17">
        <v>2.2048030943983041E-2</v>
      </c>
      <c r="W14" s="17">
        <v>3.4162181389217942E-2</v>
      </c>
      <c r="X14" s="17">
        <v>6.3000901377126037E-2</v>
      </c>
      <c r="Y14" s="17">
        <v>8.4601203906258509E-3</v>
      </c>
      <c r="AA14" s="17">
        <v>1.173250938384158E-2</v>
      </c>
      <c r="AB14" s="17">
        <v>2.6274729023044369E-2</v>
      </c>
      <c r="AC14" s="17">
        <v>4.0776603107476488E-2</v>
      </c>
      <c r="AD14" s="17">
        <v>1.926820502796027E-2</v>
      </c>
      <c r="AE14" s="17">
        <v>1.491887454102484E-2</v>
      </c>
      <c r="AF14" s="17">
        <v>5.2292858480186798E-2</v>
      </c>
      <c r="AG14" s="17">
        <v>9.4904803606741611E-2</v>
      </c>
      <c r="AH14" s="17">
        <v>0.1135374404359345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185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0.31240079975216228</v>
      </c>
      <c r="D9" s="17">
        <v>0.30770653968964512</v>
      </c>
      <c r="E9" s="17">
        <v>0.23777265454192559</v>
      </c>
      <c r="F9" s="17">
        <v>0.28166619752853761</v>
      </c>
      <c r="G9" s="17">
        <v>0.31060822936567029</v>
      </c>
      <c r="H9" s="17">
        <v>0.3253817845725514</v>
      </c>
      <c r="I9" s="17">
        <v>0.39368242263787728</v>
      </c>
      <c r="K9" s="17">
        <v>0.2954254736391716</v>
      </c>
      <c r="L9" s="17">
        <v>0.32827142435301643</v>
      </c>
      <c r="N9" s="17">
        <v>0.2916481887471476</v>
      </c>
      <c r="O9" s="17">
        <v>0.39904241141987717</v>
      </c>
      <c r="P9" s="17">
        <v>0.2844348521153372</v>
      </c>
      <c r="Q9" s="17">
        <v>0.28645580691988282</v>
      </c>
      <c r="R9" s="17">
        <v>0.30135700672863708</v>
      </c>
      <c r="S9" s="17">
        <v>0.33818174070045431</v>
      </c>
      <c r="T9" s="17">
        <v>0.34122954303571401</v>
      </c>
      <c r="U9" s="17">
        <v>0.25242945446988341</v>
      </c>
      <c r="V9" s="17">
        <v>0.27918148304918572</v>
      </c>
      <c r="W9" s="17">
        <v>0.31173300317353653</v>
      </c>
      <c r="X9" s="17">
        <v>0.36203076485564989</v>
      </c>
      <c r="Y9" s="17">
        <v>0.36826727370793472</v>
      </c>
      <c r="AA9" s="17">
        <v>0.29370488859160337</v>
      </c>
      <c r="AB9" s="17">
        <v>0.2744856629195388</v>
      </c>
      <c r="AC9" s="17">
        <v>0.35835343038570139</v>
      </c>
      <c r="AD9" s="17">
        <v>0.32875786677054841</v>
      </c>
      <c r="AE9" s="17">
        <v>0.32380575761664371</v>
      </c>
      <c r="AF9" s="17">
        <v>0.33631164476710368</v>
      </c>
      <c r="AG9" s="17">
        <v>0.2969987033114706</v>
      </c>
      <c r="AH9" s="17">
        <v>0.30762344219138188</v>
      </c>
      <c r="AI9" s="17">
        <v>0.3597827284169951</v>
      </c>
    </row>
    <row r="10" spans="2:37" ht="19" customHeight="1" x14ac:dyDescent="0.2">
      <c r="B10" s="20" t="s">
        <v>180</v>
      </c>
      <c r="C10" s="17">
        <v>0.41154096941189938</v>
      </c>
      <c r="D10" s="17">
        <v>0.37653988503201402</v>
      </c>
      <c r="E10" s="17">
        <v>0.41447363015747152</v>
      </c>
      <c r="F10" s="17">
        <v>0.40206476583837791</v>
      </c>
      <c r="G10" s="17">
        <v>0.42084993803145471</v>
      </c>
      <c r="H10" s="17">
        <v>0.45202754911578358</v>
      </c>
      <c r="I10" s="17">
        <v>0.4053826218719434</v>
      </c>
      <c r="K10" s="17">
        <v>0.41874505592475653</v>
      </c>
      <c r="L10" s="17">
        <v>0.40610453656323919</v>
      </c>
      <c r="N10" s="17">
        <v>0.43462872046876028</v>
      </c>
      <c r="O10" s="17">
        <v>0.3857090205255993</v>
      </c>
      <c r="P10" s="17">
        <v>0.41691436539549759</v>
      </c>
      <c r="Q10" s="17">
        <v>0.37212064047561011</v>
      </c>
      <c r="R10" s="17">
        <v>0.42975006064445942</v>
      </c>
      <c r="S10" s="17">
        <v>0.44804970216946838</v>
      </c>
      <c r="T10" s="17">
        <v>0.39834598281509892</v>
      </c>
      <c r="U10" s="17">
        <v>0.42613646928371718</v>
      </c>
      <c r="V10" s="17">
        <v>0.41326145460799019</v>
      </c>
      <c r="W10" s="17">
        <v>0.37770877982223983</v>
      </c>
      <c r="X10" s="17">
        <v>0.40299736168073269</v>
      </c>
      <c r="Y10" s="17">
        <v>0.40636956352120213</v>
      </c>
      <c r="AA10" s="17">
        <v>0.45218409610652999</v>
      </c>
      <c r="AB10" s="17">
        <v>0.40402214105388878</v>
      </c>
      <c r="AC10" s="17">
        <v>0.41646218493619402</v>
      </c>
      <c r="AD10" s="17">
        <v>0.41671362224583108</v>
      </c>
      <c r="AE10" s="17">
        <v>0.43270370733816071</v>
      </c>
      <c r="AF10" s="17">
        <v>0.40799256139544282</v>
      </c>
      <c r="AG10" s="17">
        <v>0.3043492257961653</v>
      </c>
      <c r="AH10" s="17">
        <v>0.41021222146977299</v>
      </c>
      <c r="AI10" s="17">
        <v>0.37040691213084848</v>
      </c>
    </row>
    <row r="11" spans="2:37" ht="32" customHeight="1" x14ac:dyDescent="0.2">
      <c r="B11" s="20" t="s">
        <v>181</v>
      </c>
      <c r="C11" s="17">
        <v>0.1773892602580717</v>
      </c>
      <c r="D11" s="17">
        <v>0.17469598243142451</v>
      </c>
      <c r="E11" s="17">
        <v>0.22207920799890021</v>
      </c>
      <c r="F11" s="17">
        <v>0.182481864267522</v>
      </c>
      <c r="G11" s="17">
        <v>0.18997263825096819</v>
      </c>
      <c r="H11" s="17">
        <v>0.1544360530619624</v>
      </c>
      <c r="I11" s="17">
        <v>0.1439203404571521</v>
      </c>
      <c r="K11" s="17">
        <v>0.1823924139417335</v>
      </c>
      <c r="L11" s="17">
        <v>0.17278371654593949</v>
      </c>
      <c r="N11" s="17">
        <v>0.17553596570527449</v>
      </c>
      <c r="O11" s="17">
        <v>0.1208235614413577</v>
      </c>
      <c r="P11" s="17">
        <v>0.1991271614139454</v>
      </c>
      <c r="Q11" s="17">
        <v>0.19658236677790411</v>
      </c>
      <c r="R11" s="17">
        <v>0.172973396834839</v>
      </c>
      <c r="S11" s="17">
        <v>0.12123973310797211</v>
      </c>
      <c r="T11" s="17">
        <v>0.1719296964589693</v>
      </c>
      <c r="U11" s="17">
        <v>0.22463372143234669</v>
      </c>
      <c r="V11" s="17">
        <v>0.195162914490839</v>
      </c>
      <c r="W11" s="17">
        <v>0.20353051196593239</v>
      </c>
      <c r="X11" s="17">
        <v>0.1293548016658313</v>
      </c>
      <c r="Y11" s="17">
        <v>0.16666831269133819</v>
      </c>
      <c r="AA11" s="17">
        <v>0.16370925685637419</v>
      </c>
      <c r="AB11" s="17">
        <v>0.21573041300580431</v>
      </c>
      <c r="AC11" s="17">
        <v>0.1695139997714506</v>
      </c>
      <c r="AD11" s="17">
        <v>0.16304307672325319</v>
      </c>
      <c r="AE11" s="17">
        <v>0.16028670213229809</v>
      </c>
      <c r="AF11" s="17">
        <v>0.1529170019741086</v>
      </c>
      <c r="AG11" s="17">
        <v>0.24054382641941841</v>
      </c>
      <c r="AH11" s="17">
        <v>0.1492800019763337</v>
      </c>
      <c r="AI11" s="17">
        <v>0.16755590710848289</v>
      </c>
    </row>
    <row r="12" spans="2:37" ht="19" customHeight="1" x14ac:dyDescent="0.2">
      <c r="B12" s="20" t="s">
        <v>182</v>
      </c>
      <c r="C12" s="17">
        <v>5.2603831915349918E-2</v>
      </c>
      <c r="D12" s="17">
        <v>7.7636822990192866E-2</v>
      </c>
      <c r="E12" s="17">
        <v>8.3575885914965703E-2</v>
      </c>
      <c r="F12" s="17">
        <v>7.1487651591124121E-2</v>
      </c>
      <c r="G12" s="17">
        <v>4.2140732726503448E-2</v>
      </c>
      <c r="H12" s="17">
        <v>2.9843315603539769E-2</v>
      </c>
      <c r="I12" s="17">
        <v>1.9354570099205781E-2</v>
      </c>
      <c r="K12" s="17">
        <v>5.8988492250584633E-2</v>
      </c>
      <c r="L12" s="17">
        <v>4.5776570861694017E-2</v>
      </c>
      <c r="N12" s="17">
        <v>3.6556813875496273E-2</v>
      </c>
      <c r="O12" s="17">
        <v>6.146899693852044E-2</v>
      </c>
      <c r="P12" s="17">
        <v>4.2141528132925023E-2</v>
      </c>
      <c r="Q12" s="17">
        <v>6.1164847550240112E-2</v>
      </c>
      <c r="R12" s="17">
        <v>5.4971851308477593E-2</v>
      </c>
      <c r="S12" s="17">
        <v>6.3642951447647381E-2</v>
      </c>
      <c r="T12" s="17">
        <v>5.4806900866531012E-2</v>
      </c>
      <c r="U12" s="17">
        <v>6.1439154731682363E-2</v>
      </c>
      <c r="V12" s="17">
        <v>6.5024609213705703E-2</v>
      </c>
      <c r="W12" s="17">
        <v>4.7637182506889177E-2</v>
      </c>
      <c r="X12" s="17">
        <v>4.9747552809881239E-2</v>
      </c>
      <c r="Y12" s="17">
        <v>3.4834426257001727E-2</v>
      </c>
      <c r="AA12" s="17">
        <v>6.0887641162901768E-2</v>
      </c>
      <c r="AB12" s="17">
        <v>4.7130493300478922E-2</v>
      </c>
      <c r="AC12" s="17">
        <v>3.437955458520503E-2</v>
      </c>
      <c r="AD12" s="17">
        <v>6.0400990788748117E-2</v>
      </c>
      <c r="AE12" s="17">
        <v>4.9086017695882708E-2</v>
      </c>
      <c r="AF12" s="17">
        <v>5.0652376662709012E-2</v>
      </c>
      <c r="AG12" s="17">
        <v>7.6758861363980593E-2</v>
      </c>
      <c r="AH12" s="17">
        <v>2.812914225298617E-2</v>
      </c>
      <c r="AI12" s="17">
        <v>8.4143026904201446E-2</v>
      </c>
    </row>
    <row r="13" spans="2:37" ht="19" customHeight="1" x14ac:dyDescent="0.2">
      <c r="B13" s="20" t="s">
        <v>183</v>
      </c>
      <c r="C13" s="17">
        <v>1.8842176906488518E-2</v>
      </c>
      <c r="D13" s="17">
        <v>3.0863287117002421E-2</v>
      </c>
      <c r="E13" s="17">
        <v>2.9937148239657312E-2</v>
      </c>
      <c r="F13" s="17">
        <v>1.682184284257203E-2</v>
      </c>
      <c r="G13" s="17">
        <v>2.3654868280788902E-2</v>
      </c>
      <c r="H13" s="17">
        <v>1.0903873923879219E-2</v>
      </c>
      <c r="I13" s="17">
        <v>4.9153870314369626E-3</v>
      </c>
      <c r="K13" s="17">
        <v>2.500373680845322E-2</v>
      </c>
      <c r="L13" s="17">
        <v>1.207844362503537E-2</v>
      </c>
      <c r="N13" s="17">
        <v>1.8477208974006228E-2</v>
      </c>
      <c r="O13" s="17">
        <v>0</v>
      </c>
      <c r="P13" s="17">
        <v>3.7918451103006193E-2</v>
      </c>
      <c r="Q13" s="17">
        <v>3.7084972125756718E-2</v>
      </c>
      <c r="R13" s="17">
        <v>1.2786655142869899E-2</v>
      </c>
      <c r="S13" s="17">
        <v>5.4415473547684548E-3</v>
      </c>
      <c r="T13" s="17">
        <v>1.998107987057382E-2</v>
      </c>
      <c r="U13" s="17">
        <v>6.5927463211262151E-3</v>
      </c>
      <c r="V13" s="17">
        <v>2.5448805871095031E-2</v>
      </c>
      <c r="W13" s="17">
        <v>2.9984755414879612E-2</v>
      </c>
      <c r="X13" s="17">
        <v>6.0032552588689487E-3</v>
      </c>
      <c r="Y13" s="17">
        <v>2.2482053150968729E-2</v>
      </c>
      <c r="AA13" s="17">
        <v>2.2217115557767581E-2</v>
      </c>
      <c r="AB13" s="17">
        <v>3.49904215138227E-2</v>
      </c>
      <c r="AC13" s="17">
        <v>1.561666486103877E-3</v>
      </c>
      <c r="AD13" s="17">
        <v>1.1832407263294729E-2</v>
      </c>
      <c r="AE13" s="17">
        <v>1.9247762100104229E-2</v>
      </c>
      <c r="AF13" s="17">
        <v>1.6882268678510028E-2</v>
      </c>
      <c r="AG13" s="17">
        <v>1.355110630991505E-2</v>
      </c>
      <c r="AH13" s="17">
        <v>1.1835509831467301E-2</v>
      </c>
      <c r="AI13" s="17">
        <v>8.9596731759171711E-3</v>
      </c>
    </row>
    <row r="14" spans="2:37" ht="19" customHeight="1" x14ac:dyDescent="0.2">
      <c r="B14" s="20" t="s">
        <v>75</v>
      </c>
      <c r="C14" s="17">
        <v>2.722296175602807E-2</v>
      </c>
      <c r="D14" s="17">
        <v>3.255748273972104E-2</v>
      </c>
      <c r="E14" s="17">
        <v>1.2161473147079729E-2</v>
      </c>
      <c r="F14" s="17">
        <v>4.547767793186628E-2</v>
      </c>
      <c r="G14" s="17">
        <v>1.277359334461443E-2</v>
      </c>
      <c r="H14" s="17">
        <v>2.7407423722283511E-2</v>
      </c>
      <c r="I14" s="17">
        <v>3.2744657902384428E-2</v>
      </c>
      <c r="K14" s="17">
        <v>1.9444827435300668E-2</v>
      </c>
      <c r="L14" s="17">
        <v>3.4985308051075588E-2</v>
      </c>
      <c r="N14" s="17">
        <v>4.3153102229315038E-2</v>
      </c>
      <c r="O14" s="17">
        <v>3.2956009674645438E-2</v>
      </c>
      <c r="P14" s="17">
        <v>1.9463641839288739E-2</v>
      </c>
      <c r="Q14" s="17">
        <v>4.6591366150606349E-2</v>
      </c>
      <c r="R14" s="17">
        <v>2.8161029340717129E-2</v>
      </c>
      <c r="S14" s="17">
        <v>2.3444325219689251E-2</v>
      </c>
      <c r="T14" s="17">
        <v>1.370679695311321E-2</v>
      </c>
      <c r="U14" s="17">
        <v>2.8768453761244251E-2</v>
      </c>
      <c r="V14" s="17">
        <v>2.1920732767184051E-2</v>
      </c>
      <c r="W14" s="17">
        <v>2.940576711652251E-2</v>
      </c>
      <c r="X14" s="17">
        <v>4.9866263729035638E-2</v>
      </c>
      <c r="Y14" s="17">
        <v>1.378370671554623E-3</v>
      </c>
      <c r="AA14" s="17">
        <v>7.2970017248230471E-3</v>
      </c>
      <c r="AB14" s="17">
        <v>2.3640868206466489E-2</v>
      </c>
      <c r="AC14" s="17">
        <v>1.9729163835345231E-2</v>
      </c>
      <c r="AD14" s="17">
        <v>1.9252036208324469E-2</v>
      </c>
      <c r="AE14" s="17">
        <v>1.487005311691051E-2</v>
      </c>
      <c r="AF14" s="17">
        <v>3.5244146522126013E-2</v>
      </c>
      <c r="AG14" s="17">
        <v>6.7798276799050081E-2</v>
      </c>
      <c r="AH14" s="17">
        <v>9.2919682278057941E-2</v>
      </c>
      <c r="AI14" s="17">
        <v>9.1517522635547882E-3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186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0.39557472843747371</v>
      </c>
      <c r="D9" s="17">
        <v>0.31710159797592902</v>
      </c>
      <c r="E9" s="17">
        <v>0.31574165817073307</v>
      </c>
      <c r="F9" s="17">
        <v>0.34762989323833088</v>
      </c>
      <c r="G9" s="17">
        <v>0.37715100291802822</v>
      </c>
      <c r="H9" s="17">
        <v>0.47316040037068541</v>
      </c>
      <c r="I9" s="17">
        <v>0.5142376607161997</v>
      </c>
      <c r="K9" s="17">
        <v>0.39292463054557503</v>
      </c>
      <c r="L9" s="17">
        <v>0.39634960321013618</v>
      </c>
      <c r="N9" s="17">
        <v>0.49834968246757139</v>
      </c>
      <c r="O9" s="17">
        <v>0.49925200827501459</v>
      </c>
      <c r="P9" s="17">
        <v>0.47976342973826919</v>
      </c>
      <c r="Q9" s="17">
        <v>0.23146352862472841</v>
      </c>
      <c r="R9" s="17">
        <v>0.39060893586525142</v>
      </c>
      <c r="S9" s="17">
        <v>0.39590058974823739</v>
      </c>
      <c r="T9" s="17">
        <v>0.38720966038094867</v>
      </c>
      <c r="U9" s="17">
        <v>0.32487586097391852</v>
      </c>
      <c r="V9" s="17">
        <v>0.33167046141300621</v>
      </c>
      <c r="W9" s="17">
        <v>0.37997716105060642</v>
      </c>
      <c r="X9" s="17">
        <v>0.43748532646984789</v>
      </c>
      <c r="Y9" s="17">
        <v>0.45262006736094013</v>
      </c>
      <c r="AA9" s="17">
        <v>0.46352691084896308</v>
      </c>
      <c r="AB9" s="17">
        <v>0.37752762148602009</v>
      </c>
      <c r="AC9" s="17">
        <v>0.44158094438883372</v>
      </c>
      <c r="AD9" s="17">
        <v>0.37210733068824348</v>
      </c>
      <c r="AE9" s="17">
        <v>0.39015445752233491</v>
      </c>
      <c r="AF9" s="17">
        <v>0.52137346058381273</v>
      </c>
      <c r="AG9" s="17">
        <v>0.32772311935384862</v>
      </c>
      <c r="AH9" s="17">
        <v>0.34387101343058091</v>
      </c>
      <c r="AI9" s="17">
        <v>0.40450207260862509</v>
      </c>
    </row>
    <row r="10" spans="2:37" ht="19" customHeight="1" x14ac:dyDescent="0.2">
      <c r="B10" s="20" t="s">
        <v>180</v>
      </c>
      <c r="C10" s="17">
        <v>0.35344526014905631</v>
      </c>
      <c r="D10" s="17">
        <v>0.34307119252427482</v>
      </c>
      <c r="E10" s="17">
        <v>0.39652275835342432</v>
      </c>
      <c r="F10" s="17">
        <v>0.38147138959245641</v>
      </c>
      <c r="G10" s="17">
        <v>0.35446663584697191</v>
      </c>
      <c r="H10" s="17">
        <v>0.33065273778665022</v>
      </c>
      <c r="I10" s="17">
        <v>0.31708871102204822</v>
      </c>
      <c r="K10" s="17">
        <v>0.34730439091284893</v>
      </c>
      <c r="L10" s="17">
        <v>0.36153209039671119</v>
      </c>
      <c r="N10" s="17">
        <v>0.33765951918556908</v>
      </c>
      <c r="O10" s="17">
        <v>0.30978886656334409</v>
      </c>
      <c r="P10" s="17">
        <v>0.34364304122529732</v>
      </c>
      <c r="Q10" s="17">
        <v>0.4023745450861379</v>
      </c>
      <c r="R10" s="17">
        <v>0.39091563200408858</v>
      </c>
      <c r="S10" s="17">
        <v>0.36767812107404918</v>
      </c>
      <c r="T10" s="17">
        <v>0.28121128756357361</v>
      </c>
      <c r="U10" s="17">
        <v>0.39914275887923351</v>
      </c>
      <c r="V10" s="17">
        <v>0.34539795511814969</v>
      </c>
      <c r="W10" s="17">
        <v>0.39106040680439252</v>
      </c>
      <c r="X10" s="17">
        <v>0.33252986156846709</v>
      </c>
      <c r="Y10" s="17">
        <v>0.29598761980844329</v>
      </c>
      <c r="AA10" s="17">
        <v>0.35312468795782193</v>
      </c>
      <c r="AB10" s="17">
        <v>0.35498213381029298</v>
      </c>
      <c r="AC10" s="17">
        <v>0.34429991521281272</v>
      </c>
      <c r="AD10" s="17">
        <v>0.3818028551855765</v>
      </c>
      <c r="AE10" s="17">
        <v>0.38177659327931118</v>
      </c>
      <c r="AF10" s="17">
        <v>0.3269729909383059</v>
      </c>
      <c r="AG10" s="17">
        <v>0.2663576868230243</v>
      </c>
      <c r="AH10" s="17">
        <v>0.33443674797826828</v>
      </c>
      <c r="AI10" s="17">
        <v>0.33050991241335692</v>
      </c>
    </row>
    <row r="11" spans="2:37" ht="32" customHeight="1" x14ac:dyDescent="0.2">
      <c r="B11" s="20" t="s">
        <v>181</v>
      </c>
      <c r="C11" s="17">
        <v>0.16857803596735491</v>
      </c>
      <c r="D11" s="17">
        <v>0.2325187124320898</v>
      </c>
      <c r="E11" s="17">
        <v>0.20738621847409841</v>
      </c>
      <c r="F11" s="17">
        <v>0.15012651312125719</v>
      </c>
      <c r="G11" s="17">
        <v>0.20474789278382349</v>
      </c>
      <c r="H11" s="17">
        <v>0.13109345724655219</v>
      </c>
      <c r="I11" s="17">
        <v>0.1053472620662191</v>
      </c>
      <c r="K11" s="17">
        <v>0.16987702627258899</v>
      </c>
      <c r="L11" s="17">
        <v>0.1674053247337336</v>
      </c>
      <c r="N11" s="17">
        <v>8.5942847114388224E-2</v>
      </c>
      <c r="O11" s="17">
        <v>0.10476456793737381</v>
      </c>
      <c r="P11" s="17">
        <v>9.7046469530402302E-2</v>
      </c>
      <c r="Q11" s="17">
        <v>0.2201378537754804</v>
      </c>
      <c r="R11" s="17">
        <v>0.16033462666733231</v>
      </c>
      <c r="S11" s="17">
        <v>0.1638559063470138</v>
      </c>
      <c r="T11" s="17">
        <v>0.23540822413387599</v>
      </c>
      <c r="U11" s="17">
        <v>0.17633751088582639</v>
      </c>
      <c r="V11" s="17">
        <v>0.24561338280579939</v>
      </c>
      <c r="W11" s="17">
        <v>0.15033022353927189</v>
      </c>
      <c r="X11" s="17">
        <v>0.13227130359762651</v>
      </c>
      <c r="Y11" s="17">
        <v>0.18224060860375729</v>
      </c>
      <c r="AA11" s="17">
        <v>0.14682317479191409</v>
      </c>
      <c r="AB11" s="17">
        <v>0.208093528614575</v>
      </c>
      <c r="AC11" s="17">
        <v>0.15156511698303149</v>
      </c>
      <c r="AD11" s="17">
        <v>0.18411291062045471</v>
      </c>
      <c r="AE11" s="17">
        <v>0.1249666550484569</v>
      </c>
      <c r="AF11" s="17">
        <v>6.8094907250490305E-2</v>
      </c>
      <c r="AG11" s="17">
        <v>0.27532589148396069</v>
      </c>
      <c r="AH11" s="17">
        <v>0.18831809532133201</v>
      </c>
      <c r="AI11" s="17">
        <v>0.1475540186090519</v>
      </c>
    </row>
    <row r="12" spans="2:37" ht="19" customHeight="1" x14ac:dyDescent="0.2">
      <c r="B12" s="20" t="s">
        <v>182</v>
      </c>
      <c r="C12" s="17">
        <v>3.6274856672867742E-2</v>
      </c>
      <c r="D12" s="17">
        <v>6.4483988068838843E-2</v>
      </c>
      <c r="E12" s="17">
        <v>3.8123434548369341E-2</v>
      </c>
      <c r="F12" s="17">
        <v>4.5263339961890442E-2</v>
      </c>
      <c r="G12" s="17">
        <v>2.3856653534812311E-2</v>
      </c>
      <c r="H12" s="17">
        <v>3.0653235988529089E-2</v>
      </c>
      <c r="I12" s="17">
        <v>2.2683497279356431E-2</v>
      </c>
      <c r="K12" s="17">
        <v>4.6415683078709871E-2</v>
      </c>
      <c r="L12" s="17">
        <v>2.572494816686929E-2</v>
      </c>
      <c r="N12" s="17">
        <v>2.3091157073095909E-2</v>
      </c>
      <c r="O12" s="17">
        <v>1.4815702529160949E-2</v>
      </c>
      <c r="P12" s="17">
        <v>5.0803962426270208E-2</v>
      </c>
      <c r="Q12" s="17">
        <v>7.3942807055852891E-2</v>
      </c>
      <c r="R12" s="17">
        <v>3.5496481929319583E-2</v>
      </c>
      <c r="S12" s="17">
        <v>3.7336980635469801E-2</v>
      </c>
      <c r="T12" s="17">
        <v>5.3548511040022118E-2</v>
      </c>
      <c r="U12" s="17">
        <v>3.7502167107005692E-2</v>
      </c>
      <c r="V12" s="17">
        <v>3.3623922222650073E-2</v>
      </c>
      <c r="W12" s="17">
        <v>3.7280340289549692E-2</v>
      </c>
      <c r="X12" s="17">
        <v>1.8159781103629449E-2</v>
      </c>
      <c r="Y12" s="17">
        <v>3.5925758650231253E-2</v>
      </c>
      <c r="AA12" s="17">
        <v>1.8015892274425491E-2</v>
      </c>
      <c r="AB12" s="17">
        <v>2.0216729921608289E-2</v>
      </c>
      <c r="AC12" s="17">
        <v>4.263026306182012E-2</v>
      </c>
      <c r="AD12" s="17">
        <v>2.9282562715097511E-2</v>
      </c>
      <c r="AE12" s="17">
        <v>7.1525406629882729E-2</v>
      </c>
      <c r="AF12" s="17">
        <v>3.2322758598298619E-2</v>
      </c>
      <c r="AG12" s="17">
        <v>2.6178257909249349E-2</v>
      </c>
      <c r="AH12" s="17">
        <v>2.28920636370963E-2</v>
      </c>
      <c r="AI12" s="17">
        <v>2.7469839447634189E-2</v>
      </c>
    </row>
    <row r="13" spans="2:37" ht="19" customHeight="1" x14ac:dyDescent="0.2">
      <c r="B13" s="20" t="s">
        <v>183</v>
      </c>
      <c r="C13" s="17">
        <v>2.0034537610297071E-2</v>
      </c>
      <c r="D13" s="17">
        <v>1.338615330729824E-2</v>
      </c>
      <c r="E13" s="17">
        <v>2.652213897443622E-2</v>
      </c>
      <c r="F13" s="17">
        <v>2.7194484482684529E-2</v>
      </c>
      <c r="G13" s="17">
        <v>2.3032965647688121E-2</v>
      </c>
      <c r="H13" s="17">
        <v>1.687877219877618E-2</v>
      </c>
      <c r="I13" s="17">
        <v>1.30433676966588E-2</v>
      </c>
      <c r="K13" s="17">
        <v>2.357019154221383E-2</v>
      </c>
      <c r="L13" s="17">
        <v>1.6697264748009411E-2</v>
      </c>
      <c r="N13" s="17">
        <v>1.7875959887984471E-2</v>
      </c>
      <c r="O13" s="17">
        <v>5.0476830533994918E-2</v>
      </c>
      <c r="P13" s="17">
        <v>9.2794552404724014E-3</v>
      </c>
      <c r="Q13" s="17">
        <v>3.7762228791080113E-2</v>
      </c>
      <c r="R13" s="17">
        <v>8.8598428939246059E-3</v>
      </c>
      <c r="S13" s="17">
        <v>1.1701134034765741E-2</v>
      </c>
      <c r="T13" s="17">
        <v>3.5786790934523922E-2</v>
      </c>
      <c r="U13" s="17">
        <v>1.6466196660920251E-2</v>
      </c>
      <c r="V13" s="17">
        <v>1.782753344283218E-2</v>
      </c>
      <c r="W13" s="17">
        <v>1.794323965573498E-2</v>
      </c>
      <c r="X13" s="17">
        <v>3.1489930392721327E-2</v>
      </c>
      <c r="Y13" s="17">
        <v>1.890729084241068E-2</v>
      </c>
      <c r="AA13" s="17">
        <v>1.850933412687528E-2</v>
      </c>
      <c r="AB13" s="17">
        <v>1.30642878024178E-2</v>
      </c>
      <c r="AC13" s="17">
        <v>0</v>
      </c>
      <c r="AD13" s="17">
        <v>1.252715797299115E-2</v>
      </c>
      <c r="AE13" s="17">
        <v>1.8892494083203721E-2</v>
      </c>
      <c r="AF13" s="17">
        <v>1.5991736106966511E-2</v>
      </c>
      <c r="AG13" s="17">
        <v>3.4186465579129993E-2</v>
      </c>
      <c r="AH13" s="17">
        <v>2.2954690146962699E-2</v>
      </c>
      <c r="AI13" s="17">
        <v>8.0257671984842224E-2</v>
      </c>
    </row>
    <row r="14" spans="2:37" ht="19" customHeight="1" x14ac:dyDescent="0.2">
      <c r="B14" s="20" t="s">
        <v>75</v>
      </c>
      <c r="C14" s="17">
        <v>2.6092581162950278E-2</v>
      </c>
      <c r="D14" s="17">
        <v>2.943835569156936E-2</v>
      </c>
      <c r="E14" s="17">
        <v>1.570379147893872E-2</v>
      </c>
      <c r="F14" s="17">
        <v>4.8314379603380579E-2</v>
      </c>
      <c r="G14" s="17">
        <v>1.6744849268676081E-2</v>
      </c>
      <c r="H14" s="17">
        <v>1.7561396408806849E-2</v>
      </c>
      <c r="I14" s="17">
        <v>2.759950121951783E-2</v>
      </c>
      <c r="K14" s="17">
        <v>1.9908077648063412E-2</v>
      </c>
      <c r="L14" s="17">
        <v>3.229076874454042E-2</v>
      </c>
      <c r="N14" s="17">
        <v>3.708083427139066E-2</v>
      </c>
      <c r="O14" s="17">
        <v>2.0902024161111709E-2</v>
      </c>
      <c r="P14" s="17">
        <v>1.9463641839288739E-2</v>
      </c>
      <c r="Q14" s="17">
        <v>3.4319036666720593E-2</v>
      </c>
      <c r="R14" s="17">
        <v>1.378448064008353E-2</v>
      </c>
      <c r="S14" s="17">
        <v>2.352726816046392E-2</v>
      </c>
      <c r="T14" s="17">
        <v>6.8355259470556382E-3</v>
      </c>
      <c r="U14" s="17">
        <v>4.5675505493095722E-2</v>
      </c>
      <c r="V14" s="17">
        <v>2.5866744997562242E-2</v>
      </c>
      <c r="W14" s="17">
        <v>2.340862866044463E-2</v>
      </c>
      <c r="X14" s="17">
        <v>4.8063796867707828E-2</v>
      </c>
      <c r="Y14" s="17">
        <v>1.431865473421731E-2</v>
      </c>
      <c r="AA14" s="17">
        <v>0</v>
      </c>
      <c r="AB14" s="17">
        <v>2.611569836508592E-2</v>
      </c>
      <c r="AC14" s="17">
        <v>1.9923760353501879E-2</v>
      </c>
      <c r="AD14" s="17">
        <v>2.0167182817636711E-2</v>
      </c>
      <c r="AE14" s="17">
        <v>1.2684393436810481E-2</v>
      </c>
      <c r="AF14" s="17">
        <v>3.5244146522126013E-2</v>
      </c>
      <c r="AG14" s="17">
        <v>7.0228578850787038E-2</v>
      </c>
      <c r="AH14" s="17">
        <v>8.7527389485759777E-2</v>
      </c>
      <c r="AI14" s="17">
        <v>9.7064849364895817E-3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187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0.17414380377887601</v>
      </c>
      <c r="D9" s="17">
        <v>0.1779288835790018</v>
      </c>
      <c r="E9" s="17">
        <v>0.29839548516317932</v>
      </c>
      <c r="F9" s="17">
        <v>0.23124115873944309</v>
      </c>
      <c r="G9" s="17">
        <v>0.15223437005788301</v>
      </c>
      <c r="H9" s="17">
        <v>0.1065022997775231</v>
      </c>
      <c r="I9" s="17">
        <v>8.770761585440881E-2</v>
      </c>
      <c r="K9" s="17">
        <v>0.19037604239282899</v>
      </c>
      <c r="L9" s="17">
        <v>0.15755627179194531</v>
      </c>
      <c r="N9" s="17">
        <v>0.16214110417501049</v>
      </c>
      <c r="O9" s="17">
        <v>0.1114253626309686</v>
      </c>
      <c r="P9" s="17">
        <v>0.19762532528875881</v>
      </c>
      <c r="Q9" s="17">
        <v>0.14780419959118801</v>
      </c>
      <c r="R9" s="17">
        <v>0.13290762099787751</v>
      </c>
      <c r="S9" s="17">
        <v>0.14729967681681741</v>
      </c>
      <c r="T9" s="17">
        <v>0.19829347465190231</v>
      </c>
      <c r="U9" s="17">
        <v>0.18686064942002231</v>
      </c>
      <c r="V9" s="17">
        <v>0.25231454572743439</v>
      </c>
      <c r="W9" s="17">
        <v>0.14609262796952141</v>
      </c>
      <c r="X9" s="17">
        <v>0.1571630927549087</v>
      </c>
      <c r="Y9" s="17">
        <v>0.18232296770638601</v>
      </c>
      <c r="AA9" s="17">
        <v>0.20746379901591891</v>
      </c>
      <c r="AB9" s="17">
        <v>0.23255256014530551</v>
      </c>
      <c r="AC9" s="17">
        <v>0.19670340978898851</v>
      </c>
      <c r="AD9" s="17">
        <v>0.11421921697764049</v>
      </c>
      <c r="AE9" s="17">
        <v>0.17285600003406229</v>
      </c>
      <c r="AF9" s="17">
        <v>0.20168446263853149</v>
      </c>
      <c r="AG9" s="17">
        <v>0.10546518804337759</v>
      </c>
      <c r="AH9" s="17">
        <v>0.11898759645896741</v>
      </c>
      <c r="AI9" s="17">
        <v>0.15383039252151159</v>
      </c>
    </row>
    <row r="10" spans="2:37" ht="19" customHeight="1" x14ac:dyDescent="0.2">
      <c r="B10" s="20" t="s">
        <v>180</v>
      </c>
      <c r="C10" s="17">
        <v>0.35268570407669958</v>
      </c>
      <c r="D10" s="17">
        <v>0.3320728082920949</v>
      </c>
      <c r="E10" s="17">
        <v>0.37311838427586991</v>
      </c>
      <c r="F10" s="17">
        <v>0.38377377557945519</v>
      </c>
      <c r="G10" s="17">
        <v>0.40548445041703829</v>
      </c>
      <c r="H10" s="17">
        <v>0.3465315001264877</v>
      </c>
      <c r="I10" s="17">
        <v>0.28570287510620762</v>
      </c>
      <c r="K10" s="17">
        <v>0.35681678057780991</v>
      </c>
      <c r="L10" s="17">
        <v>0.34996665921562498</v>
      </c>
      <c r="N10" s="17">
        <v>0.30495300320585822</v>
      </c>
      <c r="O10" s="17">
        <v>0.35629461937962059</v>
      </c>
      <c r="P10" s="17">
        <v>0.33510852925895163</v>
      </c>
      <c r="Q10" s="17">
        <v>0.27218478277035979</v>
      </c>
      <c r="R10" s="17">
        <v>0.40011326440773709</v>
      </c>
      <c r="S10" s="17">
        <v>0.39632252348557367</v>
      </c>
      <c r="T10" s="17">
        <v>0.32188774641802709</v>
      </c>
      <c r="U10" s="17">
        <v>0.39526891444372231</v>
      </c>
      <c r="V10" s="17">
        <v>0.35947580397560441</v>
      </c>
      <c r="W10" s="17">
        <v>0.3697413024298587</v>
      </c>
      <c r="X10" s="17">
        <v>0.37581159400735348</v>
      </c>
      <c r="Y10" s="17">
        <v>0.27342660527685808</v>
      </c>
      <c r="AA10" s="17">
        <v>0.33237460542028308</v>
      </c>
      <c r="AB10" s="17">
        <v>0.38163277431421178</v>
      </c>
      <c r="AC10" s="17">
        <v>0.34845904707810282</v>
      </c>
      <c r="AD10" s="17">
        <v>0.38375281561806168</v>
      </c>
      <c r="AE10" s="17">
        <v>0.37910225742597892</v>
      </c>
      <c r="AF10" s="17">
        <v>0.32301865459201767</v>
      </c>
      <c r="AG10" s="17">
        <v>0.23036413218107671</v>
      </c>
      <c r="AH10" s="17">
        <v>0.33097878000536601</v>
      </c>
      <c r="AI10" s="17">
        <v>0.32743444233886287</v>
      </c>
    </row>
    <row r="11" spans="2:37" ht="32" customHeight="1" x14ac:dyDescent="0.2">
      <c r="B11" s="20" t="s">
        <v>181</v>
      </c>
      <c r="C11" s="17">
        <v>0.25102299061345851</v>
      </c>
      <c r="D11" s="17">
        <v>0.2329355637020632</v>
      </c>
      <c r="E11" s="17">
        <v>0.18321426268850441</v>
      </c>
      <c r="F11" s="17">
        <v>0.2263809358687123</v>
      </c>
      <c r="G11" s="17">
        <v>0.25026120173109317</v>
      </c>
      <c r="H11" s="17">
        <v>0.31034363115323171</v>
      </c>
      <c r="I11" s="17">
        <v>0.29890199956021329</v>
      </c>
      <c r="K11" s="17">
        <v>0.24693968189105689</v>
      </c>
      <c r="L11" s="17">
        <v>0.25649466038969082</v>
      </c>
      <c r="N11" s="17">
        <v>0.23774147030153131</v>
      </c>
      <c r="O11" s="17">
        <v>0.21477248171835381</v>
      </c>
      <c r="P11" s="17">
        <v>0.18841791908092209</v>
      </c>
      <c r="Q11" s="17">
        <v>0.35674023189188048</v>
      </c>
      <c r="R11" s="17">
        <v>0.23052368475164031</v>
      </c>
      <c r="S11" s="17">
        <v>0.21069909907907511</v>
      </c>
      <c r="T11" s="17">
        <v>0.30472596286863851</v>
      </c>
      <c r="U11" s="17">
        <v>0.29003688099857899</v>
      </c>
      <c r="V11" s="17">
        <v>0.24114410651265669</v>
      </c>
      <c r="W11" s="17">
        <v>0.25160314062158168</v>
      </c>
      <c r="X11" s="17">
        <v>0.233108985145738</v>
      </c>
      <c r="Y11" s="17">
        <v>0.27456956706380942</v>
      </c>
      <c r="AA11" s="17">
        <v>0.25346617666503068</v>
      </c>
      <c r="AB11" s="17">
        <v>0.2179340912699852</v>
      </c>
      <c r="AC11" s="17">
        <v>0.24312892942300779</v>
      </c>
      <c r="AD11" s="17">
        <v>0.2154905535866535</v>
      </c>
      <c r="AE11" s="17">
        <v>0.26445672077844762</v>
      </c>
      <c r="AF11" s="17">
        <v>0.23324145144322561</v>
      </c>
      <c r="AG11" s="17">
        <v>0.3223631265161036</v>
      </c>
      <c r="AH11" s="17">
        <v>0.30107734939256592</v>
      </c>
      <c r="AI11" s="17">
        <v>0.23508769010279909</v>
      </c>
    </row>
    <row r="12" spans="2:37" ht="19" customHeight="1" x14ac:dyDescent="0.2">
      <c r="B12" s="20" t="s">
        <v>182</v>
      </c>
      <c r="C12" s="17">
        <v>8.4744634958918846E-2</v>
      </c>
      <c r="D12" s="17">
        <v>0.12377747247817759</v>
      </c>
      <c r="E12" s="17">
        <v>6.4088537367291462E-2</v>
      </c>
      <c r="F12" s="17">
        <v>6.7583006159053396E-2</v>
      </c>
      <c r="G12" s="17">
        <v>6.7198821375150222E-2</v>
      </c>
      <c r="H12" s="17">
        <v>9.6836350732563817E-2</v>
      </c>
      <c r="I12" s="17">
        <v>9.5756446519568467E-2</v>
      </c>
      <c r="K12" s="17">
        <v>8.2415727523863169E-2</v>
      </c>
      <c r="L12" s="17">
        <v>8.6687348016627835E-2</v>
      </c>
      <c r="N12" s="17">
        <v>8.1835972234922602E-2</v>
      </c>
      <c r="O12" s="17">
        <v>0.13263630846883989</v>
      </c>
      <c r="P12" s="17">
        <v>0.1002089397621214</v>
      </c>
      <c r="Q12" s="17">
        <v>5.147457921529236E-2</v>
      </c>
      <c r="R12" s="17">
        <v>0.1205724817981457</v>
      </c>
      <c r="S12" s="17">
        <v>0.1016900853670847</v>
      </c>
      <c r="T12" s="17">
        <v>7.3843453323409067E-2</v>
      </c>
      <c r="U12" s="17">
        <v>3.7260785098527011E-2</v>
      </c>
      <c r="V12" s="17">
        <v>4.6649855699523013E-2</v>
      </c>
      <c r="W12" s="17">
        <v>9.3076292814681369E-2</v>
      </c>
      <c r="X12" s="17">
        <v>7.621812537966012E-2</v>
      </c>
      <c r="Y12" s="17">
        <v>0.12977819891185191</v>
      </c>
      <c r="AA12" s="17">
        <v>0.1015186386740906</v>
      </c>
      <c r="AB12" s="17">
        <v>7.749259501019555E-2</v>
      </c>
      <c r="AC12" s="17">
        <v>5.3082456838408502E-2</v>
      </c>
      <c r="AD12" s="17">
        <v>0.1204359860841569</v>
      </c>
      <c r="AE12" s="17">
        <v>7.4802866844720151E-2</v>
      </c>
      <c r="AF12" s="17">
        <v>3.5093543071678612E-2</v>
      </c>
      <c r="AG12" s="17">
        <v>9.3939509605160107E-2</v>
      </c>
      <c r="AH12" s="17">
        <v>7.217310889513788E-2</v>
      </c>
      <c r="AI12" s="17">
        <v>0.11403525818297749</v>
      </c>
    </row>
    <row r="13" spans="2:37" ht="19" customHeight="1" x14ac:dyDescent="0.2">
      <c r="B13" s="20" t="s">
        <v>183</v>
      </c>
      <c r="C13" s="17">
        <v>8.1878330620111725E-2</v>
      </c>
      <c r="D13" s="17">
        <v>0.1000470335300732</v>
      </c>
      <c r="E13" s="17">
        <v>5.3348315630634559E-2</v>
      </c>
      <c r="F13" s="17">
        <v>3.7357075634833058E-2</v>
      </c>
      <c r="G13" s="17">
        <v>7.8985467232630696E-2</v>
      </c>
      <c r="H13" s="17">
        <v>0.1011274309326556</v>
      </c>
      <c r="I13" s="17">
        <v>0.1185444145093381</v>
      </c>
      <c r="K13" s="17">
        <v>9.2633598266990635E-2</v>
      </c>
      <c r="L13" s="17">
        <v>6.9296880262958632E-2</v>
      </c>
      <c r="N13" s="17">
        <v>0.1387669750305891</v>
      </c>
      <c r="O13" s="17">
        <v>0.1360352120868083</v>
      </c>
      <c r="P13" s="17">
        <v>0.12705737447839871</v>
      </c>
      <c r="Q13" s="17">
        <v>0.10931086363986151</v>
      </c>
      <c r="R13" s="17">
        <v>7.4732227984181443E-2</v>
      </c>
      <c r="S13" s="17">
        <v>7.3762697125589541E-2</v>
      </c>
      <c r="T13" s="17">
        <v>5.9751562402281577E-2</v>
      </c>
      <c r="U13" s="17">
        <v>4.4945653728313328E-2</v>
      </c>
      <c r="V13" s="17">
        <v>5.0265705973438497E-2</v>
      </c>
      <c r="W13" s="17">
        <v>9.4992389282166675E-2</v>
      </c>
      <c r="X13" s="17">
        <v>6.6470488135672468E-2</v>
      </c>
      <c r="Y13" s="17">
        <v>8.4001006675010023E-2</v>
      </c>
      <c r="AA13" s="17">
        <v>6.3507595243254625E-2</v>
      </c>
      <c r="AB13" s="17">
        <v>4.1806014538592069E-2</v>
      </c>
      <c r="AC13" s="17">
        <v>0.1024563797216712</v>
      </c>
      <c r="AD13" s="17">
        <v>0.12075539760911019</v>
      </c>
      <c r="AE13" s="17">
        <v>7.8405873404018125E-2</v>
      </c>
      <c r="AF13" s="17">
        <v>0.1209001875491392</v>
      </c>
      <c r="AG13" s="17">
        <v>0.1212578435674337</v>
      </c>
      <c r="AH13" s="17">
        <v>5.6274445187072163E-2</v>
      </c>
      <c r="AI13" s="17">
        <v>0.13718713841608771</v>
      </c>
    </row>
    <row r="14" spans="2:37" ht="19" customHeight="1" x14ac:dyDescent="0.2">
      <c r="B14" s="20" t="s">
        <v>75</v>
      </c>
      <c r="C14" s="17">
        <v>5.5524535951935253E-2</v>
      </c>
      <c r="D14" s="17">
        <v>3.3238238418589083E-2</v>
      </c>
      <c r="E14" s="17">
        <v>2.7835014874520361E-2</v>
      </c>
      <c r="F14" s="17">
        <v>5.3664048018503017E-2</v>
      </c>
      <c r="G14" s="17">
        <v>4.5835689186204787E-2</v>
      </c>
      <c r="H14" s="17">
        <v>3.8658787277538173E-2</v>
      </c>
      <c r="I14" s="17">
        <v>0.11338664845026381</v>
      </c>
      <c r="K14" s="17">
        <v>3.0818169347450519E-2</v>
      </c>
      <c r="L14" s="17">
        <v>7.9998180323152493E-2</v>
      </c>
      <c r="N14" s="17">
        <v>7.4561475052088155E-2</v>
      </c>
      <c r="O14" s="17">
        <v>4.8836015715408923E-2</v>
      </c>
      <c r="P14" s="17">
        <v>5.1581912130847417E-2</v>
      </c>
      <c r="Q14" s="17">
        <v>6.2485342891417939E-2</v>
      </c>
      <c r="R14" s="17">
        <v>4.1150720060417791E-2</v>
      </c>
      <c r="S14" s="17">
        <v>7.0225918125859543E-2</v>
      </c>
      <c r="T14" s="17">
        <v>4.1497800335741492E-2</v>
      </c>
      <c r="U14" s="17">
        <v>4.5627116310836109E-2</v>
      </c>
      <c r="V14" s="17">
        <v>5.014998211134284E-2</v>
      </c>
      <c r="W14" s="17">
        <v>4.4494246882190162E-2</v>
      </c>
      <c r="X14" s="17">
        <v>9.1227714576667035E-2</v>
      </c>
      <c r="Y14" s="17">
        <v>5.5901654366084567E-2</v>
      </c>
      <c r="AA14" s="17">
        <v>4.1669184981421928E-2</v>
      </c>
      <c r="AB14" s="17">
        <v>4.8581964721709857E-2</v>
      </c>
      <c r="AC14" s="17">
        <v>5.6169777149821187E-2</v>
      </c>
      <c r="AD14" s="17">
        <v>4.5346030124377261E-2</v>
      </c>
      <c r="AE14" s="17">
        <v>3.0376281512772971E-2</v>
      </c>
      <c r="AF14" s="17">
        <v>8.6061700705407501E-2</v>
      </c>
      <c r="AG14" s="17">
        <v>0.12661020008684831</v>
      </c>
      <c r="AH14" s="17">
        <v>0.12050872006089069</v>
      </c>
      <c r="AI14" s="17">
        <v>3.2425078437760997E-2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188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0.34981751984012988</v>
      </c>
      <c r="D9" s="17">
        <v>0.29995756279595859</v>
      </c>
      <c r="E9" s="17">
        <v>0.36727083871460348</v>
      </c>
      <c r="F9" s="17">
        <v>0.34739474567927892</v>
      </c>
      <c r="G9" s="17">
        <v>0.37558242197458319</v>
      </c>
      <c r="H9" s="17">
        <v>0.36458033636915249</v>
      </c>
      <c r="I9" s="17">
        <v>0.33980388882560808</v>
      </c>
      <c r="K9" s="17">
        <v>0.34127771200281098</v>
      </c>
      <c r="L9" s="17">
        <v>0.35690227867100133</v>
      </c>
      <c r="N9" s="17">
        <v>0.39939392009644398</v>
      </c>
      <c r="O9" s="17">
        <v>0.32738681308697742</v>
      </c>
      <c r="P9" s="17">
        <v>0.36760158726678033</v>
      </c>
      <c r="Q9" s="17">
        <v>0.25883958027164011</v>
      </c>
      <c r="R9" s="17">
        <v>0.37725267373209792</v>
      </c>
      <c r="S9" s="17">
        <v>0.37406201780084242</v>
      </c>
      <c r="T9" s="17">
        <v>0.31311925588481032</v>
      </c>
      <c r="U9" s="17">
        <v>0.29774841140826169</v>
      </c>
      <c r="V9" s="17">
        <v>0.3597623429574594</v>
      </c>
      <c r="W9" s="17">
        <v>0.32596444225017462</v>
      </c>
      <c r="X9" s="17">
        <v>0.36726271670357341</v>
      </c>
      <c r="Y9" s="17">
        <v>0.36739605974171141</v>
      </c>
      <c r="AA9" s="17">
        <v>0.37336024648390631</v>
      </c>
      <c r="AB9" s="17">
        <v>0.38008672753176181</v>
      </c>
      <c r="AC9" s="17">
        <v>0.43167896465954952</v>
      </c>
      <c r="AD9" s="17">
        <v>0.36124859517239838</v>
      </c>
      <c r="AE9" s="17">
        <v>0.34112566426204022</v>
      </c>
      <c r="AF9" s="17">
        <v>0.43556767980169508</v>
      </c>
      <c r="AG9" s="17">
        <v>0.26374922788892219</v>
      </c>
      <c r="AH9" s="17">
        <v>0.26043755514057171</v>
      </c>
      <c r="AI9" s="17">
        <v>0.28293346698419058</v>
      </c>
    </row>
    <row r="10" spans="2:37" ht="19" customHeight="1" x14ac:dyDescent="0.2">
      <c r="B10" s="20" t="s">
        <v>180</v>
      </c>
      <c r="C10" s="17">
        <v>0.3740146204371021</v>
      </c>
      <c r="D10" s="17">
        <v>0.36169578964612742</v>
      </c>
      <c r="E10" s="17">
        <v>0.38264544264495431</v>
      </c>
      <c r="F10" s="17">
        <v>0.39058923019749009</v>
      </c>
      <c r="G10" s="17">
        <v>0.35644767444321679</v>
      </c>
      <c r="H10" s="17">
        <v>0.3982534166977803</v>
      </c>
      <c r="I10" s="17">
        <v>0.35984880404470709</v>
      </c>
      <c r="K10" s="17">
        <v>0.36939760345083722</v>
      </c>
      <c r="L10" s="17">
        <v>0.37905674124968858</v>
      </c>
      <c r="N10" s="17">
        <v>0.37462563660774212</v>
      </c>
      <c r="O10" s="17">
        <v>0.44064937890246331</v>
      </c>
      <c r="P10" s="17">
        <v>0.34515630362558558</v>
      </c>
      <c r="Q10" s="17">
        <v>0.35299231065337278</v>
      </c>
      <c r="R10" s="17">
        <v>0.37231954957713809</v>
      </c>
      <c r="S10" s="17">
        <v>0.33233941988929572</v>
      </c>
      <c r="T10" s="17">
        <v>0.4105143024336409</v>
      </c>
      <c r="U10" s="17">
        <v>0.44672070757730431</v>
      </c>
      <c r="V10" s="17">
        <v>0.37402323940378629</v>
      </c>
      <c r="W10" s="17">
        <v>0.37071527234765339</v>
      </c>
      <c r="X10" s="17">
        <v>0.34376127639688142</v>
      </c>
      <c r="Y10" s="17">
        <v>0.34601314783766662</v>
      </c>
      <c r="AA10" s="17">
        <v>0.3556312263667078</v>
      </c>
      <c r="AB10" s="17">
        <v>0.38862856934272239</v>
      </c>
      <c r="AC10" s="17">
        <v>0.30443809440169167</v>
      </c>
      <c r="AD10" s="17">
        <v>0.38365595633700772</v>
      </c>
      <c r="AE10" s="17">
        <v>0.39604882731454011</v>
      </c>
      <c r="AF10" s="17">
        <v>0.32428115516478773</v>
      </c>
      <c r="AG10" s="17">
        <v>0.29826870603091821</v>
      </c>
      <c r="AH10" s="17">
        <v>0.41541252501571457</v>
      </c>
      <c r="AI10" s="17">
        <v>0.40706786797964117</v>
      </c>
    </row>
    <row r="11" spans="2:37" ht="32" customHeight="1" x14ac:dyDescent="0.2">
      <c r="B11" s="20" t="s">
        <v>181</v>
      </c>
      <c r="C11" s="17">
        <v>0.1693221379116934</v>
      </c>
      <c r="D11" s="17">
        <v>0.18260088892043461</v>
      </c>
      <c r="E11" s="17">
        <v>0.1542347758528779</v>
      </c>
      <c r="F11" s="17">
        <v>0.160001517569372</v>
      </c>
      <c r="G11" s="17">
        <v>0.1807244116951367</v>
      </c>
      <c r="H11" s="17">
        <v>0.14677556615468931</v>
      </c>
      <c r="I11" s="17">
        <v>0.18609458562294989</v>
      </c>
      <c r="K11" s="17">
        <v>0.17507997635989431</v>
      </c>
      <c r="L11" s="17">
        <v>0.16379608811753801</v>
      </c>
      <c r="N11" s="17">
        <v>0.1055509935966772</v>
      </c>
      <c r="O11" s="17">
        <v>0.16711537998377249</v>
      </c>
      <c r="P11" s="17">
        <v>0.13146848269554731</v>
      </c>
      <c r="Q11" s="17">
        <v>0.28194009386343399</v>
      </c>
      <c r="R11" s="17">
        <v>0.15371748866317181</v>
      </c>
      <c r="S11" s="17">
        <v>0.1738754537918194</v>
      </c>
      <c r="T11" s="17">
        <v>0.15182450758721869</v>
      </c>
      <c r="U11" s="17">
        <v>0.15913452970206249</v>
      </c>
      <c r="V11" s="17">
        <v>0.16455145574599039</v>
      </c>
      <c r="W11" s="17">
        <v>0.20293481433218111</v>
      </c>
      <c r="X11" s="17">
        <v>0.182148912067016</v>
      </c>
      <c r="Y11" s="17">
        <v>0.19095908163575601</v>
      </c>
      <c r="AA11" s="17">
        <v>0.1723950990188452</v>
      </c>
      <c r="AB11" s="17">
        <v>0.15194581298673121</v>
      </c>
      <c r="AC11" s="17">
        <v>0.17708571184752081</v>
      </c>
      <c r="AD11" s="17">
        <v>0.13865878071701859</v>
      </c>
      <c r="AE11" s="17">
        <v>0.15476929650219781</v>
      </c>
      <c r="AF11" s="17">
        <v>0.13893446702682241</v>
      </c>
      <c r="AG11" s="17">
        <v>0.30797739323685941</v>
      </c>
      <c r="AH11" s="17">
        <v>0.1733580162044015</v>
      </c>
      <c r="AI11" s="17">
        <v>0.1791597861105447</v>
      </c>
    </row>
    <row r="12" spans="2:37" ht="19" customHeight="1" x14ac:dyDescent="0.2">
      <c r="B12" s="20" t="s">
        <v>182</v>
      </c>
      <c r="C12" s="17">
        <v>5.1058626713087057E-2</v>
      </c>
      <c r="D12" s="17">
        <v>7.8562601306168794E-2</v>
      </c>
      <c r="E12" s="17">
        <v>5.3372866771197458E-2</v>
      </c>
      <c r="F12" s="17">
        <v>3.5366049795395663E-2</v>
      </c>
      <c r="G12" s="17">
        <v>4.5949078018994567E-2</v>
      </c>
      <c r="H12" s="17">
        <v>5.868169935826497E-2</v>
      </c>
      <c r="I12" s="17">
        <v>4.2757532006462137E-2</v>
      </c>
      <c r="K12" s="17">
        <v>5.9742985889441408E-2</v>
      </c>
      <c r="L12" s="17">
        <v>4.2872446335228791E-2</v>
      </c>
      <c r="N12" s="17">
        <v>4.1026013993282887E-2</v>
      </c>
      <c r="O12" s="17">
        <v>4.7689814967024742E-2</v>
      </c>
      <c r="P12" s="17">
        <v>8.8488104746095489E-2</v>
      </c>
      <c r="Q12" s="17">
        <v>4.7194346269678243E-2</v>
      </c>
      <c r="R12" s="17">
        <v>5.5594537340627623E-2</v>
      </c>
      <c r="S12" s="17">
        <v>4.3159365932593959E-2</v>
      </c>
      <c r="T12" s="17">
        <v>6.9454295320148157E-2</v>
      </c>
      <c r="U12" s="17">
        <v>2.7217101645912071E-2</v>
      </c>
      <c r="V12" s="17">
        <v>5.7401577929869843E-2</v>
      </c>
      <c r="W12" s="17">
        <v>4.0642390834762551E-2</v>
      </c>
      <c r="X12" s="17">
        <v>5.1933673809973178E-2</v>
      </c>
      <c r="Y12" s="17">
        <v>5.8637795193219988E-2</v>
      </c>
      <c r="AA12" s="17">
        <v>6.0030688143546319E-2</v>
      </c>
      <c r="AB12" s="17">
        <v>3.5458053712812937E-2</v>
      </c>
      <c r="AC12" s="17">
        <v>4.7935880674734692E-2</v>
      </c>
      <c r="AD12" s="17">
        <v>6.060553378965447E-2</v>
      </c>
      <c r="AE12" s="17">
        <v>5.658486513570337E-2</v>
      </c>
      <c r="AF12" s="17">
        <v>4.9052356042819871E-2</v>
      </c>
      <c r="AG12" s="17">
        <v>4.089984335328959E-2</v>
      </c>
      <c r="AH12" s="17">
        <v>4.1384355020060208E-2</v>
      </c>
      <c r="AI12" s="17">
        <v>7.4224391564918418E-2</v>
      </c>
    </row>
    <row r="13" spans="2:37" ht="19" customHeight="1" x14ac:dyDescent="0.2">
      <c r="B13" s="20" t="s">
        <v>183</v>
      </c>
      <c r="C13" s="17">
        <v>2.57882622042356E-2</v>
      </c>
      <c r="D13" s="17">
        <v>4.0549187816351161E-2</v>
      </c>
      <c r="E13" s="17">
        <v>2.7055686079801151E-2</v>
      </c>
      <c r="F13" s="17">
        <v>2.1170778826597181E-2</v>
      </c>
      <c r="G13" s="17">
        <v>2.830043839104171E-2</v>
      </c>
      <c r="H13" s="17">
        <v>6.7004151512023193E-3</v>
      </c>
      <c r="I13" s="17">
        <v>2.944054777621705E-2</v>
      </c>
      <c r="K13" s="17">
        <v>3.3762596559745048E-2</v>
      </c>
      <c r="L13" s="17">
        <v>1.8146916472972431E-2</v>
      </c>
      <c r="N13" s="17">
        <v>2.3953822041240368E-2</v>
      </c>
      <c r="O13" s="17">
        <v>0</v>
      </c>
      <c r="P13" s="17">
        <v>3.8114268993259308E-2</v>
      </c>
      <c r="Q13" s="17">
        <v>1.2224942672167749E-2</v>
      </c>
      <c r="R13" s="17">
        <v>1.2309316015629731E-2</v>
      </c>
      <c r="S13" s="17">
        <v>3.5407783205263589E-2</v>
      </c>
      <c r="T13" s="17">
        <v>4.1380841821068798E-2</v>
      </c>
      <c r="U13" s="17">
        <v>2.8899128728585299E-2</v>
      </c>
      <c r="V13" s="17">
        <v>2.5801845229162349E-2</v>
      </c>
      <c r="W13" s="17">
        <v>3.2718287105151338E-2</v>
      </c>
      <c r="X13" s="17">
        <v>1.287502183538375E-2</v>
      </c>
      <c r="Y13" s="17">
        <v>2.952979555198874E-2</v>
      </c>
      <c r="AA13" s="17">
        <v>2.6318983220003249E-2</v>
      </c>
      <c r="AB13" s="17">
        <v>1.2407293157654301E-2</v>
      </c>
      <c r="AC13" s="17">
        <v>1.266740778324304E-2</v>
      </c>
      <c r="AD13" s="17">
        <v>3.6057123706537131E-2</v>
      </c>
      <c r="AE13" s="17">
        <v>3.2321808402699319E-2</v>
      </c>
      <c r="AF13" s="17">
        <v>1.692019544174922E-2</v>
      </c>
      <c r="AG13" s="17">
        <v>1.9891780934300749E-2</v>
      </c>
      <c r="AH13" s="17">
        <v>2.3319670603018861E-2</v>
      </c>
      <c r="AI13" s="17">
        <v>5.6614487360704832E-2</v>
      </c>
    </row>
    <row r="14" spans="2:37" ht="19" customHeight="1" x14ac:dyDescent="0.2">
      <c r="B14" s="20" t="s">
        <v>75</v>
      </c>
      <c r="C14" s="17">
        <v>2.999883289375203E-2</v>
      </c>
      <c r="D14" s="17">
        <v>3.6633969514959272E-2</v>
      </c>
      <c r="E14" s="17">
        <v>1.5420389936565689E-2</v>
      </c>
      <c r="F14" s="17">
        <v>4.547767793186628E-2</v>
      </c>
      <c r="G14" s="17">
        <v>1.299597547702726E-2</v>
      </c>
      <c r="H14" s="17">
        <v>2.5008566268910511E-2</v>
      </c>
      <c r="I14" s="17">
        <v>4.2054641724055757E-2</v>
      </c>
      <c r="K14" s="17">
        <v>2.073912573727105E-2</v>
      </c>
      <c r="L14" s="17">
        <v>3.9225529153571012E-2</v>
      </c>
      <c r="N14" s="17">
        <v>5.5449613664613193E-2</v>
      </c>
      <c r="O14" s="17">
        <v>1.715861305976225E-2</v>
      </c>
      <c r="P14" s="17">
        <v>2.9171252672732139E-2</v>
      </c>
      <c r="Q14" s="17">
        <v>4.6808726269707467E-2</v>
      </c>
      <c r="R14" s="17">
        <v>2.880643467133474E-2</v>
      </c>
      <c r="S14" s="17">
        <v>4.1155959380184848E-2</v>
      </c>
      <c r="T14" s="17">
        <v>1.370679695311321E-2</v>
      </c>
      <c r="U14" s="17">
        <v>4.0280120937874142E-2</v>
      </c>
      <c r="V14" s="17">
        <v>1.8459538733731538E-2</v>
      </c>
      <c r="W14" s="17">
        <v>2.7024793130076989E-2</v>
      </c>
      <c r="X14" s="17">
        <v>4.2018399187172123E-2</v>
      </c>
      <c r="Y14" s="17">
        <v>7.4641200396572613E-3</v>
      </c>
      <c r="AA14" s="17">
        <v>1.226375676699118E-2</v>
      </c>
      <c r="AB14" s="17">
        <v>3.147354326831741E-2</v>
      </c>
      <c r="AC14" s="17">
        <v>2.619394063326029E-2</v>
      </c>
      <c r="AD14" s="17">
        <v>1.9774010277383649E-2</v>
      </c>
      <c r="AE14" s="17">
        <v>1.9149538382819249E-2</v>
      </c>
      <c r="AF14" s="17">
        <v>3.5244146522126013E-2</v>
      </c>
      <c r="AG14" s="17">
        <v>6.9213048555710019E-2</v>
      </c>
      <c r="AH14" s="17">
        <v>8.6087878016233216E-2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76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71</v>
      </c>
      <c r="C9" s="17">
        <v>0.25313209067852122</v>
      </c>
      <c r="D9" s="17">
        <v>0.39429302443924119</v>
      </c>
      <c r="E9" s="17">
        <v>0.36982994733952279</v>
      </c>
      <c r="F9" s="17">
        <v>0.30591904804069381</v>
      </c>
      <c r="G9" s="17">
        <v>0.2163450156222303</v>
      </c>
      <c r="H9" s="17">
        <v>0.1553465361395551</v>
      </c>
      <c r="I9" s="17">
        <v>0.11761652966635711</v>
      </c>
      <c r="K9" s="17">
        <v>0.30278192051330888</v>
      </c>
      <c r="L9" s="17">
        <v>0.20451554974491881</v>
      </c>
      <c r="N9" s="17">
        <v>0.19850738779664101</v>
      </c>
      <c r="O9" s="17">
        <v>0.14235037370985609</v>
      </c>
      <c r="P9" s="17">
        <v>0.23242528980889759</v>
      </c>
      <c r="Q9" s="17">
        <v>0.1452274214479132</v>
      </c>
      <c r="R9" s="17">
        <v>0.27186000029482649</v>
      </c>
      <c r="S9" s="17">
        <v>0.28333854334637643</v>
      </c>
      <c r="T9" s="17">
        <v>0.28491031431221758</v>
      </c>
      <c r="U9" s="17">
        <v>0.23955560946996091</v>
      </c>
      <c r="V9" s="17">
        <v>0.32216186634495519</v>
      </c>
      <c r="W9" s="17">
        <v>0.1979006421573688</v>
      </c>
      <c r="X9" s="17">
        <v>0.26412487834209641</v>
      </c>
      <c r="Y9" s="17">
        <v>0.30549616995788081</v>
      </c>
      <c r="AA9" s="17">
        <v>0.2274165393723962</v>
      </c>
      <c r="AB9" s="17">
        <v>0.32068327836661131</v>
      </c>
      <c r="AC9" s="17">
        <v>0.21342963427021189</v>
      </c>
      <c r="AD9" s="17">
        <v>0.33310250066323888</v>
      </c>
      <c r="AE9" s="17">
        <v>0.24780785900212801</v>
      </c>
      <c r="AF9" s="17">
        <v>0.24033608717567839</v>
      </c>
      <c r="AG9" s="17">
        <v>0.21250845650065101</v>
      </c>
      <c r="AH9" s="17">
        <v>0.15998477308583861</v>
      </c>
      <c r="AI9" s="17">
        <v>0.17137351393876329</v>
      </c>
    </row>
    <row r="10" spans="2:37" ht="19" customHeight="1" x14ac:dyDescent="0.2">
      <c r="B10" s="20" t="s">
        <v>72</v>
      </c>
      <c r="C10" s="17">
        <v>0.57541795053298961</v>
      </c>
      <c r="D10" s="17">
        <v>0.43691905388943358</v>
      </c>
      <c r="E10" s="17">
        <v>0.48144129988711892</v>
      </c>
      <c r="F10" s="17">
        <v>0.51419668954938413</v>
      </c>
      <c r="G10" s="17">
        <v>0.60345793237004997</v>
      </c>
      <c r="H10" s="17">
        <v>0.66705250767001389</v>
      </c>
      <c r="I10" s="17">
        <v>0.70882484927281086</v>
      </c>
      <c r="K10" s="17">
        <v>0.55310159024045247</v>
      </c>
      <c r="L10" s="17">
        <v>0.59810323954473787</v>
      </c>
      <c r="N10" s="17">
        <v>0.61270802776925937</v>
      </c>
      <c r="O10" s="17">
        <v>0.70063063286012539</v>
      </c>
      <c r="P10" s="17">
        <v>0.65270944983914592</v>
      </c>
      <c r="Q10" s="17">
        <v>0.61054940101988686</v>
      </c>
      <c r="R10" s="17">
        <v>0.56753385568668735</v>
      </c>
      <c r="S10" s="17">
        <v>0.55999303871720085</v>
      </c>
      <c r="T10" s="17">
        <v>0.56200516393083721</v>
      </c>
      <c r="U10" s="17">
        <v>0.56114168059911929</v>
      </c>
      <c r="V10" s="17">
        <v>0.48815119310676502</v>
      </c>
      <c r="W10" s="17">
        <v>0.63557930579767896</v>
      </c>
      <c r="X10" s="17">
        <v>0.55666148173721341</v>
      </c>
      <c r="Y10" s="17">
        <v>0.5518190311565162</v>
      </c>
      <c r="AA10" s="17">
        <v>0.63687078230045946</v>
      </c>
      <c r="AB10" s="17">
        <v>0.52617723102130209</v>
      </c>
      <c r="AC10" s="17">
        <v>0.60902714525779977</v>
      </c>
      <c r="AD10" s="17">
        <v>0.52957608415162627</v>
      </c>
      <c r="AE10" s="17">
        <v>0.59009296110877218</v>
      </c>
      <c r="AF10" s="17">
        <v>0.52474968008350809</v>
      </c>
      <c r="AG10" s="17">
        <v>0.56315470213915142</v>
      </c>
      <c r="AH10" s="17">
        <v>0.58523799651349906</v>
      </c>
      <c r="AI10" s="17">
        <v>0.63083823413007467</v>
      </c>
    </row>
    <row r="11" spans="2:37" ht="19" customHeight="1" x14ac:dyDescent="0.2">
      <c r="B11" s="20" t="s">
        <v>73</v>
      </c>
      <c r="C11" s="17">
        <v>0.125851893004054</v>
      </c>
      <c r="D11" s="17">
        <v>0.1207228411548333</v>
      </c>
      <c r="E11" s="17">
        <v>0.1065523235764833</v>
      </c>
      <c r="F11" s="17">
        <v>0.13297686437805639</v>
      </c>
      <c r="G11" s="17">
        <v>0.1170421501881207</v>
      </c>
      <c r="H11" s="17">
        <v>0.15318788783634271</v>
      </c>
      <c r="I11" s="17">
        <v>0.12801995718694481</v>
      </c>
      <c r="K11" s="17">
        <v>0.11307548132495281</v>
      </c>
      <c r="L11" s="17">
        <v>0.13908104621480241</v>
      </c>
      <c r="N11" s="17">
        <v>0.12900803493825619</v>
      </c>
      <c r="O11" s="17">
        <v>0.1104298195420787</v>
      </c>
      <c r="P11" s="17">
        <v>6.0192725621144638E-2</v>
      </c>
      <c r="Q11" s="17">
        <v>0.1567495445608412</v>
      </c>
      <c r="R11" s="17">
        <v>0.1063805779954425</v>
      </c>
      <c r="S11" s="17">
        <v>0.104352114968111</v>
      </c>
      <c r="T11" s="17">
        <v>0.1052041602273802</v>
      </c>
      <c r="U11" s="17">
        <v>0.1367162627244404</v>
      </c>
      <c r="V11" s="17">
        <v>0.1431332603309689</v>
      </c>
      <c r="W11" s="17">
        <v>0.13914343476518529</v>
      </c>
      <c r="X11" s="17">
        <v>0.15268713823028759</v>
      </c>
      <c r="Y11" s="17">
        <v>0.12861358769440179</v>
      </c>
      <c r="AA11" s="17">
        <v>0.1122926130405548</v>
      </c>
      <c r="AB11" s="17">
        <v>0.1270736494097206</v>
      </c>
      <c r="AC11" s="17">
        <v>0.15642805158536771</v>
      </c>
      <c r="AD11" s="17">
        <v>0.1118560412397233</v>
      </c>
      <c r="AE11" s="17">
        <v>0.12200395326769831</v>
      </c>
      <c r="AF11" s="17">
        <v>0.18639125986883959</v>
      </c>
      <c r="AG11" s="17">
        <v>0.1147685832185345</v>
      </c>
      <c r="AH11" s="17">
        <v>0.1485381977797412</v>
      </c>
      <c r="AI11" s="17">
        <v>0.103079750106306</v>
      </c>
    </row>
    <row r="12" spans="2:37" ht="19" customHeight="1" x14ac:dyDescent="0.2">
      <c r="B12" s="20" t="s">
        <v>74</v>
      </c>
      <c r="C12" s="17">
        <v>2.663849358194785E-2</v>
      </c>
      <c r="D12" s="17">
        <v>3.7377852041359481E-2</v>
      </c>
      <c r="E12" s="17">
        <v>3.3046523567519033E-2</v>
      </c>
      <c r="F12" s="17">
        <v>2.3214686733769779E-2</v>
      </c>
      <c r="G12" s="17">
        <v>3.5123745931299667E-2</v>
      </c>
      <c r="H12" s="17">
        <v>1.3852708186515961E-2</v>
      </c>
      <c r="I12" s="17">
        <v>1.8745252613725411E-2</v>
      </c>
      <c r="K12" s="17">
        <v>2.189194000052349E-2</v>
      </c>
      <c r="L12" s="17">
        <v>3.053682010811562E-2</v>
      </c>
      <c r="N12" s="17">
        <v>3.5675655370809342E-2</v>
      </c>
      <c r="O12" s="17">
        <v>3.1489989825399342E-2</v>
      </c>
      <c r="P12" s="17">
        <v>3.2136632363452378E-2</v>
      </c>
      <c r="Q12" s="17">
        <v>5.076161094660419E-2</v>
      </c>
      <c r="R12" s="17">
        <v>4.4388545963896048E-2</v>
      </c>
      <c r="S12" s="17">
        <v>1.9264582271330009E-2</v>
      </c>
      <c r="T12" s="17">
        <v>4.7880361529565089E-2</v>
      </c>
      <c r="U12" s="17">
        <v>3.3074604045087053E-2</v>
      </c>
      <c r="V12" s="17">
        <v>2.492725911354917E-2</v>
      </c>
      <c r="W12" s="17">
        <v>7.5137218292947684E-3</v>
      </c>
      <c r="X12" s="17">
        <v>2.048110400986685E-2</v>
      </c>
      <c r="Y12" s="17">
        <v>0</v>
      </c>
      <c r="AA12" s="17">
        <v>1.5856521631291171E-2</v>
      </c>
      <c r="AB12" s="17">
        <v>1.3217146895774971E-2</v>
      </c>
      <c r="AC12" s="17">
        <v>1.322340896775912E-2</v>
      </c>
      <c r="AD12" s="17">
        <v>2.4591032004021691E-2</v>
      </c>
      <c r="AE12" s="17">
        <v>2.5743619548127001E-2</v>
      </c>
      <c r="AF12" s="17">
        <v>3.198347221393303E-2</v>
      </c>
      <c r="AG12" s="17">
        <v>6.1878618654766647E-2</v>
      </c>
      <c r="AH12" s="17">
        <v>1.8490332109605639E-2</v>
      </c>
      <c r="AI12" s="17">
        <v>9.4708501824856045E-2</v>
      </c>
    </row>
    <row r="13" spans="2:37" ht="19" customHeight="1" x14ac:dyDescent="0.2">
      <c r="B13" s="20" t="s">
        <v>75</v>
      </c>
      <c r="C13" s="17">
        <v>1.895957220248733E-2</v>
      </c>
      <c r="D13" s="17">
        <v>1.0687228475132411E-2</v>
      </c>
      <c r="E13" s="17">
        <v>9.1299056293558875E-3</v>
      </c>
      <c r="F13" s="17">
        <v>2.369271129809597E-2</v>
      </c>
      <c r="G13" s="17">
        <v>2.8031155888299669E-2</v>
      </c>
      <c r="H13" s="17">
        <v>1.056036016757235E-2</v>
      </c>
      <c r="I13" s="17">
        <v>2.6793411260161711E-2</v>
      </c>
      <c r="K13" s="17">
        <v>9.1490679207623538E-3</v>
      </c>
      <c r="L13" s="17">
        <v>2.7763344387425431E-2</v>
      </c>
      <c r="N13" s="17">
        <v>2.4100894125033929E-2</v>
      </c>
      <c r="O13" s="17">
        <v>1.5099184062540461E-2</v>
      </c>
      <c r="P13" s="17">
        <v>2.2535902367359681E-2</v>
      </c>
      <c r="Q13" s="17">
        <v>3.6712022024754792E-2</v>
      </c>
      <c r="R13" s="17">
        <v>9.8370200591474336E-3</v>
      </c>
      <c r="S13" s="17">
        <v>3.3051720696981653E-2</v>
      </c>
      <c r="T13" s="17">
        <v>0</v>
      </c>
      <c r="U13" s="17">
        <v>2.951184316139243E-2</v>
      </c>
      <c r="V13" s="17">
        <v>2.1626421103761419E-2</v>
      </c>
      <c r="W13" s="17">
        <v>1.9862895450471992E-2</v>
      </c>
      <c r="X13" s="17">
        <v>6.0453976805356973E-3</v>
      </c>
      <c r="Y13" s="17">
        <v>1.407121119120102E-2</v>
      </c>
      <c r="AA13" s="17">
        <v>7.5635436552982833E-3</v>
      </c>
      <c r="AB13" s="17">
        <v>1.284869430659109E-2</v>
      </c>
      <c r="AC13" s="17">
        <v>7.8917599188614018E-3</v>
      </c>
      <c r="AD13" s="17">
        <v>8.7434194138990098E-4</v>
      </c>
      <c r="AE13" s="17">
        <v>1.4351607073274391E-2</v>
      </c>
      <c r="AF13" s="17">
        <v>1.6539500658040971E-2</v>
      </c>
      <c r="AG13" s="17">
        <v>4.7689639486896571E-2</v>
      </c>
      <c r="AH13" s="17">
        <v>8.7748700511315475E-2</v>
      </c>
      <c r="AI13" s="17">
        <v>0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189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0.23761132025224299</v>
      </c>
      <c r="D9" s="17">
        <v>0.27693025362005069</v>
      </c>
      <c r="E9" s="17">
        <v>0.2393052269075851</v>
      </c>
      <c r="F9" s="17">
        <v>0.2240793011019202</v>
      </c>
      <c r="G9" s="17">
        <v>0.2380665578690532</v>
      </c>
      <c r="H9" s="17">
        <v>0.240642542486003</v>
      </c>
      <c r="I9" s="17">
        <v>0.2187773928459939</v>
      </c>
      <c r="K9" s="17">
        <v>0.27769297357481509</v>
      </c>
      <c r="L9" s="17">
        <v>0.19562720527282629</v>
      </c>
      <c r="N9" s="17">
        <v>0.20732855877268849</v>
      </c>
      <c r="O9" s="17">
        <v>0.27825315540645118</v>
      </c>
      <c r="P9" s="17">
        <v>0.27621385023142042</v>
      </c>
      <c r="Q9" s="17">
        <v>0.15679903085012711</v>
      </c>
      <c r="R9" s="17">
        <v>0.25704313827612751</v>
      </c>
      <c r="S9" s="17">
        <v>0.2282074532815874</v>
      </c>
      <c r="T9" s="17">
        <v>0.23646640239408331</v>
      </c>
      <c r="U9" s="17">
        <v>0.20479657912331761</v>
      </c>
      <c r="V9" s="17">
        <v>0.24489769494490429</v>
      </c>
      <c r="W9" s="17">
        <v>0.21829677083183721</v>
      </c>
      <c r="X9" s="17">
        <v>0.28625563929592418</v>
      </c>
      <c r="Y9" s="17">
        <v>0.26047075584447971</v>
      </c>
      <c r="AA9" s="17">
        <v>0.27652897465680731</v>
      </c>
      <c r="AB9" s="17">
        <v>0.257667722605746</v>
      </c>
      <c r="AC9" s="17">
        <v>0.25550199318006028</v>
      </c>
      <c r="AD9" s="17">
        <v>0.28352651099027998</v>
      </c>
      <c r="AE9" s="17">
        <v>0.22565599288282359</v>
      </c>
      <c r="AF9" s="17">
        <v>0.26684669901194152</v>
      </c>
      <c r="AG9" s="17">
        <v>0.2293143857072831</v>
      </c>
      <c r="AH9" s="17">
        <v>0.1382390191833362</v>
      </c>
      <c r="AI9" s="17">
        <v>0.13939996733257801</v>
      </c>
    </row>
    <row r="10" spans="2:37" ht="19" customHeight="1" x14ac:dyDescent="0.2">
      <c r="B10" s="20" t="s">
        <v>180</v>
      </c>
      <c r="C10" s="17">
        <v>0.37182014364621868</v>
      </c>
      <c r="D10" s="17">
        <v>0.29803951319011979</v>
      </c>
      <c r="E10" s="17">
        <v>0.39969418189621209</v>
      </c>
      <c r="F10" s="17">
        <v>0.41768862010900137</v>
      </c>
      <c r="G10" s="17">
        <v>0.36587928021834643</v>
      </c>
      <c r="H10" s="17">
        <v>0.39465890740424259</v>
      </c>
      <c r="I10" s="17">
        <v>0.35047979872897211</v>
      </c>
      <c r="K10" s="17">
        <v>0.36376411830240679</v>
      </c>
      <c r="L10" s="17">
        <v>0.38105374935093761</v>
      </c>
      <c r="N10" s="17">
        <v>0.41658838319734748</v>
      </c>
      <c r="O10" s="17">
        <v>0.34761415795902828</v>
      </c>
      <c r="P10" s="17">
        <v>0.4703637097023261</v>
      </c>
      <c r="Q10" s="17">
        <v>0.41651701051710788</v>
      </c>
      <c r="R10" s="17">
        <v>0.37540195159079159</v>
      </c>
      <c r="S10" s="17">
        <v>0.37229064412601698</v>
      </c>
      <c r="T10" s="17">
        <v>0.38744769204271923</v>
      </c>
      <c r="U10" s="17">
        <v>0.3797536626287682</v>
      </c>
      <c r="V10" s="17">
        <v>0.35223928799965132</v>
      </c>
      <c r="W10" s="17">
        <v>0.37221506293435608</v>
      </c>
      <c r="X10" s="17">
        <v>0.31399811778744219</v>
      </c>
      <c r="Y10" s="17">
        <v>0.31725678376685251</v>
      </c>
      <c r="AA10" s="17">
        <v>0.35781142624982237</v>
      </c>
      <c r="AB10" s="17">
        <v>0.38877708582832698</v>
      </c>
      <c r="AC10" s="17">
        <v>0.29838508818106518</v>
      </c>
      <c r="AD10" s="17">
        <v>0.38613002756355969</v>
      </c>
      <c r="AE10" s="17">
        <v>0.3897699869632083</v>
      </c>
      <c r="AF10" s="17">
        <v>0.3708307658158348</v>
      </c>
      <c r="AG10" s="17">
        <v>0.31845194572100127</v>
      </c>
      <c r="AH10" s="17">
        <v>0.31126381822682342</v>
      </c>
      <c r="AI10" s="17">
        <v>0.50493965921089345</v>
      </c>
    </row>
    <row r="11" spans="2:37" ht="32" customHeight="1" x14ac:dyDescent="0.2">
      <c r="B11" s="20" t="s">
        <v>181</v>
      </c>
      <c r="C11" s="17">
        <v>0.26970706651162613</v>
      </c>
      <c r="D11" s="17">
        <v>0.27226315994104888</v>
      </c>
      <c r="E11" s="17">
        <v>0.24228156957646871</v>
      </c>
      <c r="F11" s="17">
        <v>0.22556061107520189</v>
      </c>
      <c r="G11" s="17">
        <v>0.29306339181592722</v>
      </c>
      <c r="H11" s="17">
        <v>0.2776749159524553</v>
      </c>
      <c r="I11" s="17">
        <v>0.30167742231181899</v>
      </c>
      <c r="K11" s="17">
        <v>0.2486366495631657</v>
      </c>
      <c r="L11" s="17">
        <v>0.2918908345980899</v>
      </c>
      <c r="N11" s="17">
        <v>0.25254629732435679</v>
      </c>
      <c r="O11" s="17">
        <v>0.21651174258545361</v>
      </c>
      <c r="P11" s="17">
        <v>0.13549624157309381</v>
      </c>
      <c r="Q11" s="17">
        <v>0.3456404302278101</v>
      </c>
      <c r="R11" s="17">
        <v>0.2417299726837529</v>
      </c>
      <c r="S11" s="17">
        <v>0.27876607674174458</v>
      </c>
      <c r="T11" s="17">
        <v>0.2726265383806124</v>
      </c>
      <c r="U11" s="17">
        <v>0.29354851076052102</v>
      </c>
      <c r="V11" s="17">
        <v>0.27425902007510872</v>
      </c>
      <c r="W11" s="17">
        <v>0.29783192762323768</v>
      </c>
      <c r="X11" s="17">
        <v>0.26517125112394091</v>
      </c>
      <c r="Y11" s="17">
        <v>0.30143392460994117</v>
      </c>
      <c r="AA11" s="17">
        <v>0.249778063886997</v>
      </c>
      <c r="AB11" s="17">
        <v>0.24045375586888171</v>
      </c>
      <c r="AC11" s="17">
        <v>0.32324634608464781</v>
      </c>
      <c r="AD11" s="17">
        <v>0.25051921544701511</v>
      </c>
      <c r="AE11" s="17">
        <v>0.28402685615062723</v>
      </c>
      <c r="AF11" s="17">
        <v>0.2225490037225438</v>
      </c>
      <c r="AG11" s="17">
        <v>0.2483546893479866</v>
      </c>
      <c r="AH11" s="17">
        <v>0.36227080769858561</v>
      </c>
      <c r="AI11" s="17">
        <v>0.24070590309180859</v>
      </c>
    </row>
    <row r="12" spans="2:37" ht="19" customHeight="1" x14ac:dyDescent="0.2">
      <c r="B12" s="20" t="s">
        <v>182</v>
      </c>
      <c r="C12" s="17">
        <v>6.8663361110347293E-2</v>
      </c>
      <c r="D12" s="17">
        <v>9.997554115636817E-2</v>
      </c>
      <c r="E12" s="17">
        <v>8.2195297516070853E-2</v>
      </c>
      <c r="F12" s="17">
        <v>7.8321269791216799E-2</v>
      </c>
      <c r="G12" s="17">
        <v>6.4116735709071324E-2</v>
      </c>
      <c r="H12" s="17">
        <v>4.5342145264392203E-2</v>
      </c>
      <c r="I12" s="17">
        <v>4.8425234130555717E-2</v>
      </c>
      <c r="K12" s="17">
        <v>6.7307286590686091E-2</v>
      </c>
      <c r="L12" s="17">
        <v>6.9540705012299808E-2</v>
      </c>
      <c r="N12" s="17">
        <v>5.4594072386789261E-2</v>
      </c>
      <c r="O12" s="17">
        <v>9.0995508562547067E-2</v>
      </c>
      <c r="P12" s="17">
        <v>6.8665712281648458E-2</v>
      </c>
      <c r="Q12" s="17">
        <v>4.6724491738234557E-2</v>
      </c>
      <c r="R12" s="17">
        <v>7.4655749329227028E-2</v>
      </c>
      <c r="S12" s="17">
        <v>6.4769720333686706E-2</v>
      </c>
      <c r="T12" s="17">
        <v>5.4695852583437669E-2</v>
      </c>
      <c r="U12" s="17">
        <v>7.1200949938691721E-2</v>
      </c>
      <c r="V12" s="17">
        <v>8.0694281791171441E-2</v>
      </c>
      <c r="W12" s="17">
        <v>5.949432046217696E-2</v>
      </c>
      <c r="X12" s="17">
        <v>5.7915947740864317E-2</v>
      </c>
      <c r="Y12" s="17">
        <v>9.3383001789893921E-2</v>
      </c>
      <c r="AA12" s="17">
        <v>8.4501770611354624E-2</v>
      </c>
      <c r="AB12" s="17">
        <v>5.8649361299321738E-2</v>
      </c>
      <c r="AC12" s="17">
        <v>4.8643276690473337E-2</v>
      </c>
      <c r="AD12" s="17">
        <v>5.6329864552080063E-2</v>
      </c>
      <c r="AE12" s="17">
        <v>6.5721185912059082E-2</v>
      </c>
      <c r="AF12" s="17">
        <v>8.5982078450114713E-2</v>
      </c>
      <c r="AG12" s="17">
        <v>0.1000891877476644</v>
      </c>
      <c r="AH12" s="17">
        <v>5.5410318045626059E-2</v>
      </c>
      <c r="AI12" s="17">
        <v>0.10551121457918471</v>
      </c>
    </row>
    <row r="13" spans="2:37" ht="19" customHeight="1" x14ac:dyDescent="0.2">
      <c r="B13" s="20" t="s">
        <v>183</v>
      </c>
      <c r="C13" s="17">
        <v>9.8028616213581606E-3</v>
      </c>
      <c r="D13" s="17">
        <v>1.017816833231752E-2</v>
      </c>
      <c r="E13" s="17">
        <v>1.462716591624408E-2</v>
      </c>
      <c r="F13" s="17">
        <v>8.8099028419878697E-3</v>
      </c>
      <c r="G13" s="17">
        <v>1.431962030697315E-2</v>
      </c>
      <c r="H13" s="17">
        <v>3.2465292582260371E-3</v>
      </c>
      <c r="I13" s="17">
        <v>7.1530723176635612E-3</v>
      </c>
      <c r="K13" s="17">
        <v>1.0965328263068459E-2</v>
      </c>
      <c r="L13" s="17">
        <v>8.7245919626834541E-3</v>
      </c>
      <c r="N13" s="17">
        <v>1.2168509209153871E-2</v>
      </c>
      <c r="O13" s="17">
        <v>0</v>
      </c>
      <c r="P13" s="17">
        <v>1.9059752765357811E-2</v>
      </c>
      <c r="Q13" s="17">
        <v>0</v>
      </c>
      <c r="R13" s="17">
        <v>1.300924635647184E-2</v>
      </c>
      <c r="S13" s="17">
        <v>6.0219153608594578E-3</v>
      </c>
      <c r="T13" s="17">
        <v>1.436125424341103E-2</v>
      </c>
      <c r="U13" s="17">
        <v>5.3214417021830232E-3</v>
      </c>
      <c r="V13" s="17">
        <v>1.0447938832523349E-2</v>
      </c>
      <c r="W13" s="17">
        <v>1.448887243801565E-2</v>
      </c>
      <c r="X13" s="17">
        <v>5.9772991355558731E-3</v>
      </c>
      <c r="Y13" s="17">
        <v>5.924208053303597E-3</v>
      </c>
      <c r="AA13" s="17">
        <v>7.6814433369478902E-3</v>
      </c>
      <c r="AB13" s="17">
        <v>1.1994045986916529E-2</v>
      </c>
      <c r="AC13" s="17">
        <v>2.062764006510449E-2</v>
      </c>
      <c r="AD13" s="17">
        <v>3.6663139797485748E-3</v>
      </c>
      <c r="AE13" s="17">
        <v>1.0557996980227521E-2</v>
      </c>
      <c r="AF13" s="17">
        <v>0</v>
      </c>
      <c r="AG13" s="17">
        <v>1.3948813666911411E-2</v>
      </c>
      <c r="AH13" s="17">
        <v>6.0642516271864639E-3</v>
      </c>
      <c r="AI13" s="17">
        <v>9.4432557855350877E-3</v>
      </c>
    </row>
    <row r="14" spans="2:37" ht="19" customHeight="1" x14ac:dyDescent="0.2">
      <c r="B14" s="20" t="s">
        <v>75</v>
      </c>
      <c r="C14" s="17">
        <v>4.2395246858206823E-2</v>
      </c>
      <c r="D14" s="17">
        <v>4.2613363760094808E-2</v>
      </c>
      <c r="E14" s="17">
        <v>2.1896558187419209E-2</v>
      </c>
      <c r="F14" s="17">
        <v>4.5540295080671901E-2</v>
      </c>
      <c r="G14" s="17">
        <v>2.4554414080628889E-2</v>
      </c>
      <c r="H14" s="17">
        <v>3.8434959634680813E-2</v>
      </c>
      <c r="I14" s="17">
        <v>7.3487079664995736E-2</v>
      </c>
      <c r="K14" s="17">
        <v>3.1633643705857827E-2</v>
      </c>
      <c r="L14" s="17">
        <v>5.3162913803163049E-2</v>
      </c>
      <c r="N14" s="17">
        <v>5.6774179109663883E-2</v>
      </c>
      <c r="O14" s="17">
        <v>6.6625435486520085E-2</v>
      </c>
      <c r="P14" s="17">
        <v>3.0200733446153549E-2</v>
      </c>
      <c r="Q14" s="17">
        <v>3.4319036666720593E-2</v>
      </c>
      <c r="R14" s="17">
        <v>3.8159941763629072E-2</v>
      </c>
      <c r="S14" s="17">
        <v>4.9944190156104733E-2</v>
      </c>
      <c r="T14" s="17">
        <v>3.4402260355736437E-2</v>
      </c>
      <c r="U14" s="17">
        <v>4.5378855846518511E-2</v>
      </c>
      <c r="V14" s="17">
        <v>3.7461776356640802E-2</v>
      </c>
      <c r="W14" s="17">
        <v>3.7673045710376427E-2</v>
      </c>
      <c r="X14" s="17">
        <v>7.0681744916272216E-2</v>
      </c>
      <c r="Y14" s="17">
        <v>2.153132593552913E-2</v>
      </c>
      <c r="AA14" s="17">
        <v>2.3698321258070788E-2</v>
      </c>
      <c r="AB14" s="17">
        <v>4.2458028410807098E-2</v>
      </c>
      <c r="AC14" s="17">
        <v>5.3595655798648917E-2</v>
      </c>
      <c r="AD14" s="17">
        <v>1.982806746731669E-2</v>
      </c>
      <c r="AE14" s="17">
        <v>2.426798111105434E-2</v>
      </c>
      <c r="AF14" s="17">
        <v>5.3791452999565427E-2</v>
      </c>
      <c r="AG14" s="17">
        <v>8.9840977809153247E-2</v>
      </c>
      <c r="AH14" s="17">
        <v>0.1267517852184423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190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124</v>
      </c>
      <c r="C9" s="17">
        <v>0.15771638832218551</v>
      </c>
      <c r="D9" s="17">
        <v>0.16764851842517581</v>
      </c>
      <c r="E9" s="17">
        <v>0.16627760283842721</v>
      </c>
      <c r="F9" s="17">
        <v>0.185186738566018</v>
      </c>
      <c r="G9" s="17">
        <v>0.1696503176514787</v>
      </c>
      <c r="H9" s="17">
        <v>0.12582262856123089</v>
      </c>
      <c r="I9" s="17">
        <v>0.1335360565774672</v>
      </c>
      <c r="K9" s="17">
        <v>0.16752264430937461</v>
      </c>
      <c r="L9" s="17">
        <v>0.14658080534676141</v>
      </c>
      <c r="N9" s="17">
        <v>0.1195683251837546</v>
      </c>
      <c r="O9" s="17">
        <v>0.15497729446621791</v>
      </c>
      <c r="P9" s="17">
        <v>0.1587471389334012</v>
      </c>
      <c r="Q9" s="17">
        <v>0.160945860439036</v>
      </c>
      <c r="R9" s="17">
        <v>0.18776297325059099</v>
      </c>
      <c r="S9" s="17">
        <v>0.14076524954304209</v>
      </c>
      <c r="T9" s="17">
        <v>0.122559600364017</v>
      </c>
      <c r="U9" s="17">
        <v>0.15031470927312451</v>
      </c>
      <c r="V9" s="17">
        <v>0.1799005037163777</v>
      </c>
      <c r="W9" s="17">
        <v>0.16011578495828599</v>
      </c>
      <c r="X9" s="17">
        <v>0.18182300342096691</v>
      </c>
      <c r="Y9" s="17">
        <v>0.1482469254610293</v>
      </c>
      <c r="AA9" s="17">
        <v>0.15027130835256161</v>
      </c>
      <c r="AB9" s="17">
        <v>0.19389381953079271</v>
      </c>
      <c r="AC9" s="17">
        <v>0.17331988428652409</v>
      </c>
      <c r="AD9" s="17">
        <v>0.14636359468681601</v>
      </c>
      <c r="AE9" s="17">
        <v>0.15644087398259801</v>
      </c>
      <c r="AF9" s="17">
        <v>0.1890245075889849</v>
      </c>
      <c r="AG9" s="17">
        <v>0.12973674719155559</v>
      </c>
      <c r="AH9" s="17">
        <v>0.1119647399890035</v>
      </c>
      <c r="AI9" s="17">
        <v>0.14530994625804619</v>
      </c>
    </row>
    <row r="10" spans="2:37" ht="19" customHeight="1" x14ac:dyDescent="0.2">
      <c r="B10" s="20" t="s">
        <v>125</v>
      </c>
      <c r="C10" s="17">
        <v>0.34748354492407951</v>
      </c>
      <c r="D10" s="17">
        <v>0.38118998887387562</v>
      </c>
      <c r="E10" s="17">
        <v>0.35756542117294399</v>
      </c>
      <c r="F10" s="17">
        <v>0.3660772919612813</v>
      </c>
      <c r="G10" s="17">
        <v>0.38706367280163062</v>
      </c>
      <c r="H10" s="17">
        <v>0.33660362108024139</v>
      </c>
      <c r="I10" s="17">
        <v>0.27697271047690619</v>
      </c>
      <c r="K10" s="17">
        <v>0.35536010668948997</v>
      </c>
      <c r="L10" s="17">
        <v>0.34093792255113509</v>
      </c>
      <c r="N10" s="17">
        <v>0.38209597019611968</v>
      </c>
      <c r="O10" s="17">
        <v>0.35238305775136353</v>
      </c>
      <c r="P10" s="17">
        <v>0.36830054037887472</v>
      </c>
      <c r="Q10" s="17">
        <v>0.26895825370983212</v>
      </c>
      <c r="R10" s="17">
        <v>0.31708853876172532</v>
      </c>
      <c r="S10" s="17">
        <v>0.40369276490961642</v>
      </c>
      <c r="T10" s="17">
        <v>0.32144334192926532</v>
      </c>
      <c r="U10" s="17">
        <v>0.34652728355266249</v>
      </c>
      <c r="V10" s="17">
        <v>0.35556070444511417</v>
      </c>
      <c r="W10" s="17">
        <v>0.35078457320466749</v>
      </c>
      <c r="X10" s="17">
        <v>0.32069359757923499</v>
      </c>
      <c r="Y10" s="17">
        <v>0.34954854883279329</v>
      </c>
      <c r="AA10" s="17">
        <v>0.34842970599595119</v>
      </c>
      <c r="AB10" s="17">
        <v>0.37133588374803411</v>
      </c>
      <c r="AC10" s="17">
        <v>0.31895138813209761</v>
      </c>
      <c r="AD10" s="17">
        <v>0.34417141337782042</v>
      </c>
      <c r="AE10" s="17">
        <v>0.36764637009531131</v>
      </c>
      <c r="AF10" s="17">
        <v>0.40109545737080621</v>
      </c>
      <c r="AG10" s="17">
        <v>0.26660778338180557</v>
      </c>
      <c r="AH10" s="17">
        <v>0.30981267331658691</v>
      </c>
      <c r="AI10" s="17">
        <v>0.35006100575217991</v>
      </c>
    </row>
    <row r="11" spans="2:37" ht="19" customHeight="1" x14ac:dyDescent="0.2">
      <c r="B11" s="20" t="s">
        <v>126</v>
      </c>
      <c r="C11" s="17">
        <v>0.32176433738816751</v>
      </c>
      <c r="D11" s="17">
        <v>0.27966602194221862</v>
      </c>
      <c r="E11" s="17">
        <v>0.33855554177798602</v>
      </c>
      <c r="F11" s="17">
        <v>0.27875591218280499</v>
      </c>
      <c r="G11" s="17">
        <v>0.31842735779031378</v>
      </c>
      <c r="H11" s="17">
        <v>0.37673328951865143</v>
      </c>
      <c r="I11" s="17">
        <v>0.33686740256897951</v>
      </c>
      <c r="K11" s="17">
        <v>0.31602746442077201</v>
      </c>
      <c r="L11" s="17">
        <v>0.32674965158010078</v>
      </c>
      <c r="N11" s="17">
        <v>0.34316354180192399</v>
      </c>
      <c r="O11" s="17">
        <v>0.29897527104735699</v>
      </c>
      <c r="P11" s="17">
        <v>0.28553521941344939</v>
      </c>
      <c r="Q11" s="17">
        <v>0.41452074588830118</v>
      </c>
      <c r="R11" s="17">
        <v>0.33407221637333401</v>
      </c>
      <c r="S11" s="17">
        <v>0.29925491696985101</v>
      </c>
      <c r="T11" s="17">
        <v>0.38080259022819568</v>
      </c>
      <c r="U11" s="17">
        <v>0.29601151266711412</v>
      </c>
      <c r="V11" s="17">
        <v>0.31845438831978778</v>
      </c>
      <c r="W11" s="17">
        <v>0.30673233814161771</v>
      </c>
      <c r="X11" s="17">
        <v>0.31194738510657238</v>
      </c>
      <c r="Y11" s="17">
        <v>0.30750705434231362</v>
      </c>
      <c r="AA11" s="17">
        <v>0.30621059460774391</v>
      </c>
      <c r="AB11" s="17">
        <v>0.30969450760184059</v>
      </c>
      <c r="AC11" s="17">
        <v>0.3496877790170822</v>
      </c>
      <c r="AD11" s="17">
        <v>0.35393610924756902</v>
      </c>
      <c r="AE11" s="17">
        <v>0.31319190920330159</v>
      </c>
      <c r="AF11" s="17">
        <v>0.32521258345187681</v>
      </c>
      <c r="AG11" s="17">
        <v>0.3067082678660456</v>
      </c>
      <c r="AH11" s="17">
        <v>0.3195940794260293</v>
      </c>
      <c r="AI11" s="17">
        <v>0.351515354957182</v>
      </c>
    </row>
    <row r="12" spans="2:37" ht="19" customHeight="1" x14ac:dyDescent="0.2">
      <c r="B12" s="20" t="s">
        <v>127</v>
      </c>
      <c r="C12" s="17">
        <v>9.5533019603275385E-2</v>
      </c>
      <c r="D12" s="17">
        <v>9.4445122410189694E-2</v>
      </c>
      <c r="E12" s="17">
        <v>9.741710733166499E-2</v>
      </c>
      <c r="F12" s="17">
        <v>9.6662413784987494E-2</v>
      </c>
      <c r="G12" s="17">
        <v>8.0963969737261429E-2</v>
      </c>
      <c r="H12" s="17">
        <v>6.9671286351104103E-2</v>
      </c>
      <c r="I12" s="17">
        <v>0.1229551468614008</v>
      </c>
      <c r="K12" s="17">
        <v>0.1015305374243801</v>
      </c>
      <c r="L12" s="17">
        <v>9.0235133512883411E-2</v>
      </c>
      <c r="N12" s="17">
        <v>6.6127004764590741E-2</v>
      </c>
      <c r="O12" s="17">
        <v>0.1264645596377556</v>
      </c>
      <c r="P12" s="17">
        <v>8.5499492475359429E-2</v>
      </c>
      <c r="Q12" s="17">
        <v>9.7039344165443422E-2</v>
      </c>
      <c r="R12" s="17">
        <v>8.2987754923343024E-2</v>
      </c>
      <c r="S12" s="17">
        <v>0.1007553981905913</v>
      </c>
      <c r="T12" s="17">
        <v>0.12596665123134679</v>
      </c>
      <c r="U12" s="17">
        <v>0.1068922116171222</v>
      </c>
      <c r="V12" s="17">
        <v>7.6351700954602864E-2</v>
      </c>
      <c r="W12" s="17">
        <v>0.11000011956592939</v>
      </c>
      <c r="X12" s="17">
        <v>9.4909451645977375E-2</v>
      </c>
      <c r="Y12" s="17">
        <v>0.1046716049132876</v>
      </c>
      <c r="AA12" s="17">
        <v>0.1141962866250118</v>
      </c>
      <c r="AB12" s="17">
        <v>7.0795140673866108E-2</v>
      </c>
      <c r="AC12" s="17">
        <v>6.9142285874294079E-2</v>
      </c>
      <c r="AD12" s="17">
        <v>0.1004808827363199</v>
      </c>
      <c r="AE12" s="17">
        <v>0.1079227653728804</v>
      </c>
      <c r="AF12" s="17">
        <v>3.2628859686976382E-2</v>
      </c>
      <c r="AG12" s="17">
        <v>0.13325418953133161</v>
      </c>
      <c r="AH12" s="17">
        <v>9.6242110894366129E-2</v>
      </c>
      <c r="AI12" s="17">
        <v>9.6798676299287109E-2</v>
      </c>
    </row>
    <row r="13" spans="2:37" ht="19" customHeight="1" x14ac:dyDescent="0.2">
      <c r="B13" s="20" t="s">
        <v>87</v>
      </c>
      <c r="C13" s="17">
        <v>2.0343706651376591E-2</v>
      </c>
      <c r="D13" s="17">
        <v>2.6976521300743621E-2</v>
      </c>
      <c r="E13" s="17">
        <v>2.14232927318307E-2</v>
      </c>
      <c r="F13" s="17">
        <v>2.0709662461216641E-2</v>
      </c>
      <c r="G13" s="17">
        <v>1.358585245705082E-2</v>
      </c>
      <c r="H13" s="17">
        <v>1.692219140211159E-2</v>
      </c>
      <c r="I13" s="17">
        <v>2.2569503974399351E-2</v>
      </c>
      <c r="K13" s="17">
        <v>2.0764213779068459E-2</v>
      </c>
      <c r="L13" s="17">
        <v>2.0052758021105659E-2</v>
      </c>
      <c r="N13" s="17">
        <v>1.272172065417497E-2</v>
      </c>
      <c r="O13" s="17">
        <v>1.528069718938547E-2</v>
      </c>
      <c r="P13" s="17">
        <v>2.8861086082608119E-2</v>
      </c>
      <c r="Q13" s="17">
        <v>1.2111166210883951E-2</v>
      </c>
      <c r="R13" s="17">
        <v>1.7337940047760039E-2</v>
      </c>
      <c r="S13" s="17">
        <v>1.7326150902051279E-2</v>
      </c>
      <c r="T13" s="17">
        <v>2.8742577859582182E-2</v>
      </c>
      <c r="U13" s="17">
        <v>3.2484669800666013E-2</v>
      </c>
      <c r="V13" s="17">
        <v>1.122471571525257E-2</v>
      </c>
      <c r="W13" s="17">
        <v>2.5550352610218471E-2</v>
      </c>
      <c r="X13" s="17">
        <v>3.2676688678266869E-2</v>
      </c>
      <c r="Y13" s="17">
        <v>1.198212695977504E-2</v>
      </c>
      <c r="AA13" s="17">
        <v>1.9887911033194209E-2</v>
      </c>
      <c r="AB13" s="17">
        <v>2.347908283448993E-2</v>
      </c>
      <c r="AC13" s="17">
        <v>2.7064643232137569E-2</v>
      </c>
      <c r="AD13" s="17">
        <v>1.1299829833418439E-2</v>
      </c>
      <c r="AE13" s="17">
        <v>6.1404723837663929E-3</v>
      </c>
      <c r="AF13" s="17">
        <v>0</v>
      </c>
      <c r="AG13" s="17">
        <v>6.9353673157309795E-2</v>
      </c>
      <c r="AH13" s="17">
        <v>2.2514470982308452E-2</v>
      </c>
      <c r="AI13" s="17">
        <v>2.9288263973316471E-2</v>
      </c>
    </row>
    <row r="14" spans="2:37" ht="19" customHeight="1" x14ac:dyDescent="0.2">
      <c r="B14" s="20" t="s">
        <v>75</v>
      </c>
      <c r="C14" s="17">
        <v>5.7159003110915492E-2</v>
      </c>
      <c r="D14" s="17">
        <v>5.0073827047796712E-2</v>
      </c>
      <c r="E14" s="17">
        <v>1.876103414714711E-2</v>
      </c>
      <c r="F14" s="17">
        <v>5.2607981043691583E-2</v>
      </c>
      <c r="G14" s="17">
        <v>3.030882956226473E-2</v>
      </c>
      <c r="H14" s="17">
        <v>7.4246983086660584E-2</v>
      </c>
      <c r="I14" s="17">
        <v>0.10709917954084711</v>
      </c>
      <c r="K14" s="17">
        <v>3.8795033376914978E-2</v>
      </c>
      <c r="L14" s="17">
        <v>7.5443728988013756E-2</v>
      </c>
      <c r="N14" s="17">
        <v>7.6323437399435923E-2</v>
      </c>
      <c r="O14" s="17">
        <v>5.1919119907920523E-2</v>
      </c>
      <c r="P14" s="17">
        <v>7.3056522716307248E-2</v>
      </c>
      <c r="Q14" s="17">
        <v>4.6424629586503542E-2</v>
      </c>
      <c r="R14" s="17">
        <v>6.0750576643246713E-2</v>
      </c>
      <c r="S14" s="17">
        <v>3.8205519484847843E-2</v>
      </c>
      <c r="T14" s="17">
        <v>2.048523838759319E-2</v>
      </c>
      <c r="U14" s="17">
        <v>6.7769613089310649E-2</v>
      </c>
      <c r="V14" s="17">
        <v>5.8507986848864629E-2</v>
      </c>
      <c r="W14" s="17">
        <v>4.6816831519280788E-2</v>
      </c>
      <c r="X14" s="17">
        <v>5.7949873568981257E-2</v>
      </c>
      <c r="Y14" s="17">
        <v>7.8043739490801234E-2</v>
      </c>
      <c r="AA14" s="17">
        <v>6.1004193385537267E-2</v>
      </c>
      <c r="AB14" s="17">
        <v>3.0801565610976561E-2</v>
      </c>
      <c r="AC14" s="17">
        <v>6.183401945786441E-2</v>
      </c>
      <c r="AD14" s="17">
        <v>4.3748170118056408E-2</v>
      </c>
      <c r="AE14" s="17">
        <v>4.8657608962142253E-2</v>
      </c>
      <c r="AF14" s="17">
        <v>5.2038591901355888E-2</v>
      </c>
      <c r="AG14" s="17">
        <v>9.4339338871951756E-2</v>
      </c>
      <c r="AH14" s="17">
        <v>0.13987192539170559</v>
      </c>
      <c r="AI14" s="17">
        <v>2.7026752759988198E-2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2:AK23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191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192</v>
      </c>
      <c r="C9" s="17">
        <v>0.65277787193614167</v>
      </c>
      <c r="D9" s="17">
        <v>0.59656127332483433</v>
      </c>
      <c r="E9" s="17">
        <v>0.64337201659548715</v>
      </c>
      <c r="F9" s="17">
        <v>0.69587640149926311</v>
      </c>
      <c r="G9" s="17">
        <v>0.67945068226023253</v>
      </c>
      <c r="H9" s="17">
        <v>0.6921228518678384</v>
      </c>
      <c r="I9" s="17">
        <v>0.61468228320538154</v>
      </c>
      <c r="K9" s="17">
        <v>0.63693184912531098</v>
      </c>
      <c r="L9" s="17">
        <v>0.66790243950803696</v>
      </c>
      <c r="N9" s="17">
        <v>0.68256497410457129</v>
      </c>
      <c r="O9" s="17">
        <v>0.67156376140598772</v>
      </c>
      <c r="P9" s="17">
        <v>0.68003373439965786</v>
      </c>
      <c r="Q9" s="17">
        <v>0.60521714678984151</v>
      </c>
      <c r="R9" s="17">
        <v>0.67561401150194067</v>
      </c>
      <c r="S9" s="17">
        <v>0.66375152924081027</v>
      </c>
      <c r="T9" s="17">
        <v>0.62743026489998022</v>
      </c>
      <c r="U9" s="17">
        <v>0.65059777275791941</v>
      </c>
      <c r="V9" s="17">
        <v>0.66820606248684555</v>
      </c>
      <c r="W9" s="17">
        <v>0.59808661905861571</v>
      </c>
      <c r="X9" s="17">
        <v>0.70452521331489681</v>
      </c>
      <c r="Y9" s="17">
        <v>0.61626173170973542</v>
      </c>
      <c r="AA9" s="17">
        <v>0.64764370573869645</v>
      </c>
      <c r="AB9" s="17">
        <v>0.68582142171495353</v>
      </c>
      <c r="AC9" s="17">
        <v>0.67303375461509773</v>
      </c>
      <c r="AD9" s="17">
        <v>0.64576450312400413</v>
      </c>
      <c r="AE9" s="17">
        <v>0.67698936090513739</v>
      </c>
      <c r="AF9" s="17">
        <v>0.69416880280716808</v>
      </c>
      <c r="AG9" s="17">
        <v>0.53864546727912344</v>
      </c>
      <c r="AH9" s="17">
        <v>0.61872599596956979</v>
      </c>
      <c r="AI9" s="17">
        <v>0.60422904734785154</v>
      </c>
    </row>
    <row r="10" spans="2:37" ht="19" customHeight="1" x14ac:dyDescent="0.2">
      <c r="B10" s="20" t="s">
        <v>193</v>
      </c>
      <c r="C10" s="17">
        <v>0.27685028353723973</v>
      </c>
      <c r="D10" s="17">
        <v>0.37983815684510408</v>
      </c>
      <c r="E10" s="17">
        <v>0.33959672446366429</v>
      </c>
      <c r="F10" s="17">
        <v>0.29586921828033619</v>
      </c>
      <c r="G10" s="17">
        <v>0.27835498480996618</v>
      </c>
      <c r="H10" s="17">
        <v>0.211249523861684</v>
      </c>
      <c r="I10" s="17">
        <v>0.18501338152246791</v>
      </c>
      <c r="K10" s="17">
        <v>0.29917786953972031</v>
      </c>
      <c r="L10" s="17">
        <v>0.25401547437104649</v>
      </c>
      <c r="N10" s="17">
        <v>0.24126331475425769</v>
      </c>
      <c r="O10" s="17">
        <v>0.29711605823642351</v>
      </c>
      <c r="P10" s="17">
        <v>0.21659361961657911</v>
      </c>
      <c r="Q10" s="17">
        <v>0.2555791707301634</v>
      </c>
      <c r="R10" s="17">
        <v>0.2805651318842094</v>
      </c>
      <c r="S10" s="17">
        <v>0.2214282449884514</v>
      </c>
      <c r="T10" s="17">
        <v>0.24753187589694259</v>
      </c>
      <c r="U10" s="17">
        <v>0.29956651355410208</v>
      </c>
      <c r="V10" s="17">
        <v>0.3424313692420663</v>
      </c>
      <c r="W10" s="17">
        <v>0.29736930374203668</v>
      </c>
      <c r="X10" s="17">
        <v>0.26870935533388218</v>
      </c>
      <c r="Y10" s="17">
        <v>0.26842661137461948</v>
      </c>
      <c r="AA10" s="17">
        <v>0.29536242327837953</v>
      </c>
      <c r="AB10" s="17">
        <v>0.31381143009066892</v>
      </c>
      <c r="AC10" s="17">
        <v>0.21979533444087321</v>
      </c>
      <c r="AD10" s="17">
        <v>0.32468318653193301</v>
      </c>
      <c r="AE10" s="17">
        <v>0.26770383784997209</v>
      </c>
      <c r="AF10" s="17">
        <v>0.1822897513108058</v>
      </c>
      <c r="AG10" s="17">
        <v>0.23501717859330659</v>
      </c>
      <c r="AH10" s="17">
        <v>0.23259079563440191</v>
      </c>
      <c r="AI10" s="17">
        <v>0.28893059761310491</v>
      </c>
    </row>
    <row r="11" spans="2:37" ht="32" customHeight="1" x14ac:dyDescent="0.2">
      <c r="B11" s="20" t="s">
        <v>194</v>
      </c>
      <c r="C11" s="17">
        <v>0.33805107894220748</v>
      </c>
      <c r="D11" s="17">
        <v>0.39190728318366141</v>
      </c>
      <c r="E11" s="17">
        <v>0.41717611126186532</v>
      </c>
      <c r="F11" s="17">
        <v>0.38893686009477568</v>
      </c>
      <c r="G11" s="17">
        <v>0.35639943705723098</v>
      </c>
      <c r="H11" s="17">
        <v>0.28299335441876772</v>
      </c>
      <c r="I11" s="17">
        <v>0.21888364472071911</v>
      </c>
      <c r="K11" s="17">
        <v>0.37212047945164878</v>
      </c>
      <c r="L11" s="17">
        <v>0.30419556933339031</v>
      </c>
      <c r="N11" s="17">
        <v>0.37791250508767588</v>
      </c>
      <c r="O11" s="17">
        <v>0.4099280310677732</v>
      </c>
      <c r="P11" s="17">
        <v>0.24487875280625829</v>
      </c>
      <c r="Q11" s="17">
        <v>0.30225454222209891</v>
      </c>
      <c r="R11" s="17">
        <v>0.38204495670060867</v>
      </c>
      <c r="S11" s="17">
        <v>0.34474787499965898</v>
      </c>
      <c r="T11" s="17">
        <v>0.27164928550547551</v>
      </c>
      <c r="U11" s="17">
        <v>0.31267582970715901</v>
      </c>
      <c r="V11" s="17">
        <v>0.4120718605831134</v>
      </c>
      <c r="W11" s="17">
        <v>0.31502469548904499</v>
      </c>
      <c r="X11" s="17">
        <v>0.32139088011915212</v>
      </c>
      <c r="Y11" s="17">
        <v>0.29199519470048452</v>
      </c>
      <c r="AA11" s="17">
        <v>0.29314367749165848</v>
      </c>
      <c r="AB11" s="17">
        <v>0.39487692410216629</v>
      </c>
      <c r="AC11" s="17">
        <v>0.3066173993473903</v>
      </c>
      <c r="AD11" s="17">
        <v>0.3523094126474986</v>
      </c>
      <c r="AE11" s="17">
        <v>0.323572873551358</v>
      </c>
      <c r="AF11" s="17">
        <v>0.4709219085145635</v>
      </c>
      <c r="AG11" s="17">
        <v>0.26170067150749821</v>
      </c>
      <c r="AH11" s="17">
        <v>0.33662415678284408</v>
      </c>
      <c r="AI11" s="17">
        <v>0.33879083714167862</v>
      </c>
    </row>
    <row r="12" spans="2:37" ht="19" customHeight="1" x14ac:dyDescent="0.2">
      <c r="B12" s="20" t="s">
        <v>195</v>
      </c>
      <c r="C12" s="17">
        <v>0.15002514082549939</v>
      </c>
      <c r="D12" s="17">
        <v>0.20274089884791879</v>
      </c>
      <c r="E12" s="17">
        <v>0.21061825880967569</v>
      </c>
      <c r="F12" s="17">
        <v>0.16827526087069869</v>
      </c>
      <c r="G12" s="17">
        <v>0.13734042147590089</v>
      </c>
      <c r="H12" s="17">
        <v>9.1105758583515994E-2</v>
      </c>
      <c r="I12" s="17">
        <v>0.10092789225200929</v>
      </c>
      <c r="K12" s="17">
        <v>0.1783459935557003</v>
      </c>
      <c r="L12" s="17">
        <v>0.1197610526996343</v>
      </c>
      <c r="N12" s="17">
        <v>0.1003195774020606</v>
      </c>
      <c r="O12" s="17">
        <v>0.10651629470163081</v>
      </c>
      <c r="P12" s="17">
        <v>0.10544147564058561</v>
      </c>
      <c r="Q12" s="17">
        <v>0.2003544258198737</v>
      </c>
      <c r="R12" s="17">
        <v>0.16127598610384411</v>
      </c>
      <c r="S12" s="17">
        <v>0.13912348204432651</v>
      </c>
      <c r="T12" s="17">
        <v>0.1105862426680576</v>
      </c>
      <c r="U12" s="17">
        <v>0.1528285661827678</v>
      </c>
      <c r="V12" s="17">
        <v>0.23213130246643371</v>
      </c>
      <c r="W12" s="17">
        <v>0.1348870269760547</v>
      </c>
      <c r="X12" s="17">
        <v>0.1195156444801877</v>
      </c>
      <c r="Y12" s="17">
        <v>0.16119696292974489</v>
      </c>
      <c r="AA12" s="17">
        <v>0.13871026025357619</v>
      </c>
      <c r="AB12" s="17">
        <v>0.18709925476858449</v>
      </c>
      <c r="AC12" s="17">
        <v>0.1224074325516474</v>
      </c>
      <c r="AD12" s="17">
        <v>0.15497191737455479</v>
      </c>
      <c r="AE12" s="17">
        <v>0.1492453016707766</v>
      </c>
      <c r="AF12" s="17">
        <v>0.11388334939663031</v>
      </c>
      <c r="AG12" s="17">
        <v>0.118871728002614</v>
      </c>
      <c r="AH12" s="17">
        <v>0.111214604551818</v>
      </c>
      <c r="AI12" s="17">
        <v>0.19966751925277951</v>
      </c>
    </row>
    <row r="13" spans="2:37" ht="32" customHeight="1" x14ac:dyDescent="0.2">
      <c r="B13" s="20" t="s">
        <v>196</v>
      </c>
      <c r="C13" s="17">
        <v>0.24952965996890189</v>
      </c>
      <c r="D13" s="17">
        <v>0.25007355393173281</v>
      </c>
      <c r="E13" s="17">
        <v>0.31765922033707988</v>
      </c>
      <c r="F13" s="17">
        <v>0.24191265560158939</v>
      </c>
      <c r="G13" s="17">
        <v>0.19185473316240589</v>
      </c>
      <c r="H13" s="17">
        <v>0.2193817742493098</v>
      </c>
      <c r="I13" s="17">
        <v>0.26723361699216841</v>
      </c>
      <c r="K13" s="17">
        <v>0.24713131091395549</v>
      </c>
      <c r="L13" s="17">
        <v>0.25078952866316662</v>
      </c>
      <c r="N13" s="17">
        <v>0.237274084683745</v>
      </c>
      <c r="O13" s="17">
        <v>0.28535792224848522</v>
      </c>
      <c r="P13" s="17">
        <v>0.18343028099478051</v>
      </c>
      <c r="Q13" s="17">
        <v>0.23433478250104989</v>
      </c>
      <c r="R13" s="17">
        <v>0.26649618681491022</v>
      </c>
      <c r="S13" s="17">
        <v>0.20705372200552549</v>
      </c>
      <c r="T13" s="17">
        <v>0.23758495784684519</v>
      </c>
      <c r="U13" s="17">
        <v>0.27564054866525473</v>
      </c>
      <c r="V13" s="17">
        <v>0.25882840976777932</v>
      </c>
      <c r="W13" s="17">
        <v>0.28017937588600411</v>
      </c>
      <c r="X13" s="17">
        <v>0.26624868266943802</v>
      </c>
      <c r="Y13" s="17">
        <v>0.21962344700087849</v>
      </c>
      <c r="AA13" s="17">
        <v>0.25183612906937591</v>
      </c>
      <c r="AB13" s="17">
        <v>0.29906189414148487</v>
      </c>
      <c r="AC13" s="17">
        <v>0.27069854034426122</v>
      </c>
      <c r="AD13" s="17">
        <v>0.227968614166245</v>
      </c>
      <c r="AE13" s="17">
        <v>0.2465768826772958</v>
      </c>
      <c r="AF13" s="17">
        <v>0.15526095808646229</v>
      </c>
      <c r="AG13" s="17">
        <v>0.20693831510795541</v>
      </c>
      <c r="AH13" s="17">
        <v>0.22798750007297669</v>
      </c>
      <c r="AI13" s="17">
        <v>0.24517840817656489</v>
      </c>
    </row>
    <row r="14" spans="2:37" ht="19" customHeight="1" x14ac:dyDescent="0.2">
      <c r="B14" s="20" t="s">
        <v>197</v>
      </c>
      <c r="C14" s="17">
        <v>0.18255404040469619</v>
      </c>
      <c r="D14" s="17">
        <v>0.20064472327243929</v>
      </c>
      <c r="E14" s="17">
        <v>0.23724879764991491</v>
      </c>
      <c r="F14" s="17">
        <v>0.2020995001408607</v>
      </c>
      <c r="G14" s="17">
        <v>0.205097679620899</v>
      </c>
      <c r="H14" s="17">
        <v>0.12284304302197339</v>
      </c>
      <c r="I14" s="17">
        <v>0.13195731819749881</v>
      </c>
      <c r="K14" s="17">
        <v>0.20049153545240639</v>
      </c>
      <c r="L14" s="17">
        <v>0.16526700837618449</v>
      </c>
      <c r="N14" s="17">
        <v>0.169333907279131</v>
      </c>
      <c r="O14" s="17">
        <v>0.1064737545477123</v>
      </c>
      <c r="P14" s="17">
        <v>0.1583379739774993</v>
      </c>
      <c r="Q14" s="17">
        <v>0.15860312881561131</v>
      </c>
      <c r="R14" s="17">
        <v>0.1385484545927517</v>
      </c>
      <c r="S14" s="17">
        <v>0.1613069705099191</v>
      </c>
      <c r="T14" s="17">
        <v>0.16077832025098601</v>
      </c>
      <c r="U14" s="17">
        <v>0.21383117335269519</v>
      </c>
      <c r="V14" s="17">
        <v>0.2447932958424438</v>
      </c>
      <c r="W14" s="17">
        <v>0.2063834354402336</v>
      </c>
      <c r="X14" s="17">
        <v>0.16958259311658719</v>
      </c>
      <c r="Y14" s="17">
        <v>0.18344359638910809</v>
      </c>
      <c r="AA14" s="17">
        <v>0.1682105926600925</v>
      </c>
      <c r="AB14" s="17">
        <v>0.21415777222827209</v>
      </c>
      <c r="AC14" s="17">
        <v>0.22242568994279061</v>
      </c>
      <c r="AD14" s="17">
        <v>0.17799735212807441</v>
      </c>
      <c r="AE14" s="17">
        <v>0.18849726202956571</v>
      </c>
      <c r="AF14" s="17">
        <v>0.20707409493967069</v>
      </c>
      <c r="AG14" s="17">
        <v>0.17656161934222431</v>
      </c>
      <c r="AH14" s="17">
        <v>0.112704273358087</v>
      </c>
      <c r="AI14" s="17">
        <v>0.13505092651410749</v>
      </c>
    </row>
    <row r="15" spans="2:37" ht="19" customHeight="1" x14ac:dyDescent="0.2">
      <c r="B15" s="20" t="s">
        <v>198</v>
      </c>
      <c r="C15" s="17">
        <v>0.29036955316441082</v>
      </c>
      <c r="D15" s="17">
        <v>0.25141734733516868</v>
      </c>
      <c r="E15" s="17">
        <v>0.31746349799263263</v>
      </c>
      <c r="F15" s="17">
        <v>0.27868172948963538</v>
      </c>
      <c r="G15" s="17">
        <v>0.26583237115400171</v>
      </c>
      <c r="H15" s="17">
        <v>0.32670770955276651</v>
      </c>
      <c r="I15" s="17">
        <v>0.29936814132701722</v>
      </c>
      <c r="K15" s="17">
        <v>0.31766018135319712</v>
      </c>
      <c r="L15" s="17">
        <v>0.26451318830402842</v>
      </c>
      <c r="N15" s="17">
        <v>0.35301502267608681</v>
      </c>
      <c r="O15" s="17">
        <v>0.26054216634743288</v>
      </c>
      <c r="P15" s="17">
        <v>0.25450919996272048</v>
      </c>
      <c r="Q15" s="17">
        <v>0.27231010478733308</v>
      </c>
      <c r="R15" s="17">
        <v>0.28726283641287381</v>
      </c>
      <c r="S15" s="17">
        <v>0.29560308354276438</v>
      </c>
      <c r="T15" s="17">
        <v>0.26787055378165309</v>
      </c>
      <c r="U15" s="17">
        <v>0.25945020271331509</v>
      </c>
      <c r="V15" s="17">
        <v>0.32149742214324789</v>
      </c>
      <c r="W15" s="17">
        <v>0.27440517695705929</v>
      </c>
      <c r="X15" s="17">
        <v>0.28298618195163772</v>
      </c>
      <c r="Y15" s="17">
        <v>0.2944622440511942</v>
      </c>
      <c r="AA15" s="17">
        <v>0.30781785744924373</v>
      </c>
      <c r="AB15" s="17">
        <v>0.29225581748285878</v>
      </c>
      <c r="AC15" s="17">
        <v>0.25326313875237783</v>
      </c>
      <c r="AD15" s="17">
        <v>0.25202190654298362</v>
      </c>
      <c r="AE15" s="17">
        <v>0.32879153757512652</v>
      </c>
      <c r="AF15" s="17">
        <v>0.29170094116364481</v>
      </c>
      <c r="AG15" s="17">
        <v>0.29219749773936232</v>
      </c>
      <c r="AH15" s="17">
        <v>0.26430942920186329</v>
      </c>
      <c r="AI15" s="17">
        <v>0.24653509377550969</v>
      </c>
    </row>
    <row r="16" spans="2:37" ht="32" customHeight="1" x14ac:dyDescent="0.2">
      <c r="B16" s="20" t="s">
        <v>199</v>
      </c>
      <c r="C16" s="17">
        <v>0.14615049724301479</v>
      </c>
      <c r="D16" s="17">
        <v>0.14548902441405531</v>
      </c>
      <c r="E16" s="17">
        <v>0.21128022382116149</v>
      </c>
      <c r="F16" s="17">
        <v>0.14043828092983771</v>
      </c>
      <c r="G16" s="17">
        <v>0.13318970467560459</v>
      </c>
      <c r="H16" s="17">
        <v>0.1204223273773623</v>
      </c>
      <c r="I16" s="17">
        <v>0.12618034277310189</v>
      </c>
      <c r="K16" s="17">
        <v>0.18620101856863269</v>
      </c>
      <c r="L16" s="17">
        <v>0.10525296271984071</v>
      </c>
      <c r="N16" s="17">
        <v>9.7610541142137436E-2</v>
      </c>
      <c r="O16" s="17">
        <v>0.13504214717747201</v>
      </c>
      <c r="P16" s="17">
        <v>7.7008093738918759E-2</v>
      </c>
      <c r="Q16" s="17">
        <v>0.14556288617816199</v>
      </c>
      <c r="R16" s="17">
        <v>0.1184164086615716</v>
      </c>
      <c r="S16" s="17">
        <v>0.14009106675210781</v>
      </c>
      <c r="T16" s="17">
        <v>0.1105666255686885</v>
      </c>
      <c r="U16" s="17">
        <v>0.1657595869843074</v>
      </c>
      <c r="V16" s="17">
        <v>0.19003033648743259</v>
      </c>
      <c r="W16" s="17">
        <v>0.17932756600660879</v>
      </c>
      <c r="X16" s="17">
        <v>0.11988309668091419</v>
      </c>
      <c r="Y16" s="17">
        <v>0.19095443263251799</v>
      </c>
      <c r="AA16" s="17">
        <v>0.13429507837992441</v>
      </c>
      <c r="AB16" s="17">
        <v>0.1608739117077049</v>
      </c>
      <c r="AC16" s="17">
        <v>0.12504698937941719</v>
      </c>
      <c r="AD16" s="17">
        <v>0.18418914861456581</v>
      </c>
      <c r="AE16" s="17">
        <v>0.16271166978216051</v>
      </c>
      <c r="AF16" s="17">
        <v>8.5241132707717271E-2</v>
      </c>
      <c r="AG16" s="17">
        <v>7.8069290954055459E-2</v>
      </c>
      <c r="AH16" s="17">
        <v>0.117342281822769</v>
      </c>
      <c r="AI16" s="17">
        <v>0.16278416571536</v>
      </c>
    </row>
    <row r="17" spans="2:35" ht="32" customHeight="1" x14ac:dyDescent="0.2">
      <c r="B17" s="20" t="s">
        <v>200</v>
      </c>
      <c r="C17" s="17">
        <v>3.8203716223442541E-2</v>
      </c>
      <c r="D17" s="17">
        <v>4.3996368627097521E-2</v>
      </c>
      <c r="E17" s="17">
        <v>1.207942336063076E-2</v>
      </c>
      <c r="F17" s="17">
        <v>2.5080103827502451E-2</v>
      </c>
      <c r="G17" s="17">
        <v>2.5376073922582981E-2</v>
      </c>
      <c r="H17" s="17">
        <v>3.7582472294283922E-2</v>
      </c>
      <c r="I17" s="17">
        <v>7.7035519427062632E-2</v>
      </c>
      <c r="K17" s="17">
        <v>3.5871232336289298E-2</v>
      </c>
      <c r="L17" s="17">
        <v>4.0708694104460201E-2</v>
      </c>
      <c r="N17" s="17">
        <v>1.7816782035724541E-2</v>
      </c>
      <c r="O17" s="17">
        <v>1.727587043679122E-2</v>
      </c>
      <c r="P17" s="17">
        <v>6.0321309432312648E-2</v>
      </c>
      <c r="Q17" s="17">
        <v>6.0648816812166578E-2</v>
      </c>
      <c r="R17" s="17">
        <v>2.3939060133025821E-2</v>
      </c>
      <c r="S17" s="17">
        <v>4.2270423999241302E-2</v>
      </c>
      <c r="T17" s="17">
        <v>3.2867006667501197E-2</v>
      </c>
      <c r="U17" s="17">
        <v>2.7620764046859661E-2</v>
      </c>
      <c r="V17" s="17">
        <v>2.8855444081561359E-2</v>
      </c>
      <c r="W17" s="17">
        <v>3.7442081706194473E-2</v>
      </c>
      <c r="X17" s="17">
        <v>5.0271864527159683E-2</v>
      </c>
      <c r="Y17" s="17">
        <v>7.675177472179355E-2</v>
      </c>
      <c r="AA17" s="17">
        <v>6.9028899964404228E-2</v>
      </c>
      <c r="AB17" s="17">
        <v>3.4117886207235618E-2</v>
      </c>
      <c r="AC17" s="17">
        <v>2.688160025996323E-2</v>
      </c>
      <c r="AD17" s="17">
        <v>2.396517421255082E-2</v>
      </c>
      <c r="AE17" s="17">
        <v>2.6770008684911199E-2</v>
      </c>
      <c r="AF17" s="17">
        <v>3.3534840217268241E-2</v>
      </c>
      <c r="AG17" s="17">
        <v>7.7775170812161135E-2</v>
      </c>
      <c r="AH17" s="17">
        <v>3.7116412826761223E-2</v>
      </c>
      <c r="AI17" s="17">
        <v>2.8332504525214679E-2</v>
      </c>
    </row>
    <row r="18" spans="2:35" ht="19" customHeight="1" x14ac:dyDescent="0.2">
      <c r="B18" s="20" t="s">
        <v>75</v>
      </c>
      <c r="C18" s="17">
        <v>4.4599166488723092E-2</v>
      </c>
      <c r="D18" s="17">
        <v>2.98406991631463E-2</v>
      </c>
      <c r="E18" s="17">
        <v>1.4642565221845011E-2</v>
      </c>
      <c r="F18" s="17">
        <v>4.8687602693458239E-2</v>
      </c>
      <c r="G18" s="17">
        <v>5.1636132684965877E-2</v>
      </c>
      <c r="H18" s="17">
        <v>4.9139488610495038E-2</v>
      </c>
      <c r="I18" s="17">
        <v>6.6570888207447956E-2</v>
      </c>
      <c r="K18" s="17">
        <v>3.2145529358913058E-2</v>
      </c>
      <c r="L18" s="17">
        <v>5.7033497265094109E-2</v>
      </c>
      <c r="N18" s="17">
        <v>3.0216392359634931E-2</v>
      </c>
      <c r="O18" s="17">
        <v>3.2439310249147722E-2</v>
      </c>
      <c r="P18" s="17">
        <v>8.1871579577117437E-2</v>
      </c>
      <c r="Q18" s="17">
        <v>3.463555172721515E-2</v>
      </c>
      <c r="R18" s="17">
        <v>5.4959588660235988E-2</v>
      </c>
      <c r="S18" s="17">
        <v>3.6500412157281593E-2</v>
      </c>
      <c r="T18" s="17">
        <v>3.4235025872372329E-2</v>
      </c>
      <c r="U18" s="17">
        <v>3.9819203982208458E-2</v>
      </c>
      <c r="V18" s="17">
        <v>3.3055859011926432E-2</v>
      </c>
      <c r="W18" s="17">
        <v>4.9882231229427337E-2</v>
      </c>
      <c r="X18" s="17">
        <v>5.0018675394144708E-2</v>
      </c>
      <c r="Y18" s="17">
        <v>5.9562246631567783E-2</v>
      </c>
      <c r="AA18" s="17">
        <v>2.660126322159749E-2</v>
      </c>
      <c r="AB18" s="17">
        <v>3.3629786161047358E-2</v>
      </c>
      <c r="AC18" s="17">
        <v>4.3333692292242688E-2</v>
      </c>
      <c r="AD18" s="17">
        <v>3.9676622771769927E-2</v>
      </c>
      <c r="AE18" s="17">
        <v>3.8985366447961037E-2</v>
      </c>
      <c r="AF18" s="17">
        <v>1.850375168408765E-2</v>
      </c>
      <c r="AG18" s="17">
        <v>8.275300302879382E-2</v>
      </c>
      <c r="AH18" s="17">
        <v>0.1211763196813405</v>
      </c>
      <c r="AI18" s="17">
        <v>9.1460533389736143E-3</v>
      </c>
    </row>
    <row r="20" spans="2:35" x14ac:dyDescent="0.2">
      <c r="B20" t="s">
        <v>409</v>
      </c>
    </row>
    <row r="21" spans="2:35" x14ac:dyDescent="0.2">
      <c r="B21" t="s">
        <v>9</v>
      </c>
    </row>
    <row r="23" spans="2:35" x14ac:dyDescent="0.2">
      <c r="B23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2:M15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13" width="20" customWidth="1"/>
  </cols>
  <sheetData>
    <row r="2" spans="2:13" ht="40" customHeight="1" x14ac:dyDescent="0.2">
      <c r="D2" s="18" t="s">
        <v>436</v>
      </c>
    </row>
    <row r="6" spans="2:13" ht="88" customHeight="1" x14ac:dyDescent="0.2">
      <c r="C6" s="19" t="s">
        <v>437</v>
      </c>
      <c r="D6" s="19" t="s">
        <v>438</v>
      </c>
      <c r="E6" s="19" t="s">
        <v>439</v>
      </c>
      <c r="F6" s="19" t="s">
        <v>440</v>
      </c>
      <c r="G6" s="19" t="s">
        <v>441</v>
      </c>
      <c r="H6" s="19" t="s">
        <v>442</v>
      </c>
      <c r="I6" s="19" t="s">
        <v>443</v>
      </c>
      <c r="J6" s="19" t="s">
        <v>444</v>
      </c>
      <c r="K6" s="19" t="s">
        <v>445</v>
      </c>
      <c r="L6" s="19" t="s">
        <v>446</v>
      </c>
      <c r="M6" s="19" t="s">
        <v>447</v>
      </c>
    </row>
    <row r="7" spans="2:13" ht="16" x14ac:dyDescent="0.2">
      <c r="B7" s="20" t="s">
        <v>202</v>
      </c>
      <c r="C7" s="17">
        <v>0.47739670220571923</v>
      </c>
      <c r="D7" s="17">
        <v>0.61964835342968017</v>
      </c>
      <c r="E7" s="17">
        <v>0.44478853158577369</v>
      </c>
      <c r="F7" s="17">
        <v>0.66990938093077079</v>
      </c>
      <c r="G7" s="17">
        <v>0.6048628997008626</v>
      </c>
      <c r="H7" s="17">
        <v>0.33676656331830079</v>
      </c>
      <c r="I7" s="17">
        <v>0.5229532873472299</v>
      </c>
      <c r="J7" s="17">
        <v>0.54937081163178503</v>
      </c>
      <c r="K7" s="17">
        <v>0.36900539125072229</v>
      </c>
      <c r="L7" s="17">
        <v>0.64641029471288181</v>
      </c>
      <c r="M7" s="17">
        <v>0.72577123039122504</v>
      </c>
    </row>
    <row r="8" spans="2:13" ht="16" x14ac:dyDescent="0.2">
      <c r="B8" s="20" t="s">
        <v>203</v>
      </c>
      <c r="C8" s="17">
        <v>0.52260329779428061</v>
      </c>
      <c r="D8" s="17">
        <v>0.38035164657031972</v>
      </c>
      <c r="E8" s="17">
        <v>0.55521146841422619</v>
      </c>
      <c r="F8" s="17">
        <v>0.33009061906922921</v>
      </c>
      <c r="G8" s="17">
        <v>0.39513710029913729</v>
      </c>
      <c r="H8" s="17">
        <v>0.6632334366816991</v>
      </c>
      <c r="I8" s="17">
        <v>0.47704671265276999</v>
      </c>
      <c r="J8" s="17">
        <v>0.45062918836821497</v>
      </c>
      <c r="K8" s="17">
        <v>0.6309946087492776</v>
      </c>
      <c r="L8" s="17">
        <v>0.35358970528711797</v>
      </c>
      <c r="M8" s="17">
        <v>0.27422876960877479</v>
      </c>
    </row>
    <row r="11" spans="2:13" x14ac:dyDescent="0.2">
      <c r="B11" t="s">
        <v>409</v>
      </c>
    </row>
    <row r="12" spans="2:13" x14ac:dyDescent="0.2">
      <c r="B12" t="s">
        <v>9</v>
      </c>
    </row>
    <row r="15" spans="2:13" x14ac:dyDescent="0.2">
      <c r="B15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201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0.47739670220571923</v>
      </c>
      <c r="D9" s="17">
        <v>0.56112019837410065</v>
      </c>
      <c r="E9" s="17">
        <v>0.53277802569595911</v>
      </c>
      <c r="F9" s="17">
        <v>0.45767276622907888</v>
      </c>
      <c r="G9" s="17">
        <v>0.50353024856504536</v>
      </c>
      <c r="H9" s="17">
        <v>0.42482241023451012</v>
      </c>
      <c r="I9" s="17">
        <v>0.40692353490964611</v>
      </c>
      <c r="K9" s="17">
        <v>0.51721111150273824</v>
      </c>
      <c r="L9" s="17">
        <v>0.43789241014004521</v>
      </c>
      <c r="N9" s="17">
        <v>0.49671095708995577</v>
      </c>
      <c r="O9" s="17">
        <v>0.3822088546813715</v>
      </c>
      <c r="P9" s="17">
        <v>0.5014185779206759</v>
      </c>
      <c r="Q9" s="17">
        <v>0.36427208557595031</v>
      </c>
      <c r="R9" s="17">
        <v>0.49520471982869102</v>
      </c>
      <c r="S9" s="17">
        <v>0.53458333964489235</v>
      </c>
      <c r="T9" s="17">
        <v>0.38549741712445201</v>
      </c>
      <c r="U9" s="17">
        <v>0.54352629483680515</v>
      </c>
      <c r="V9" s="17">
        <v>0.54657361592916354</v>
      </c>
      <c r="W9" s="17">
        <v>0.46746742903992022</v>
      </c>
      <c r="X9" s="17">
        <v>0.40374921963880828</v>
      </c>
      <c r="Y9" s="17">
        <v>0.4311523575950908</v>
      </c>
      <c r="AA9" s="17">
        <v>0.47991305487354707</v>
      </c>
      <c r="AB9" s="17">
        <v>0.50488074363756974</v>
      </c>
      <c r="AC9" s="17">
        <v>0.54256012001770804</v>
      </c>
      <c r="AD9" s="17">
        <v>0.46409596099466782</v>
      </c>
      <c r="AE9" s="17">
        <v>0.48462126435898062</v>
      </c>
      <c r="AF9" s="17">
        <v>0.43905604199839982</v>
      </c>
      <c r="AG9" s="17">
        <v>0.41355462920779767</v>
      </c>
      <c r="AH9" s="17">
        <v>0.39494656909999071</v>
      </c>
      <c r="AI9" s="17">
        <v>0.52071183047504355</v>
      </c>
    </row>
    <row r="10" spans="2:37" ht="19" customHeight="1" x14ac:dyDescent="0.2">
      <c r="B10" s="20" t="s">
        <v>203</v>
      </c>
      <c r="C10" s="17">
        <v>0.52260329779428061</v>
      </c>
      <c r="D10" s="17">
        <v>0.43887980162589918</v>
      </c>
      <c r="E10" s="17">
        <v>0.46722197430404089</v>
      </c>
      <c r="F10" s="17">
        <v>0.54232723377092118</v>
      </c>
      <c r="G10" s="17">
        <v>0.4964697514349547</v>
      </c>
      <c r="H10" s="17">
        <v>0.57517758976548983</v>
      </c>
      <c r="I10" s="17">
        <v>0.59307646509035383</v>
      </c>
      <c r="K10" s="17">
        <v>0.48278888849726181</v>
      </c>
      <c r="L10" s="17">
        <v>0.56210758985995501</v>
      </c>
      <c r="N10" s="17">
        <v>0.50328904291004406</v>
      </c>
      <c r="O10" s="17">
        <v>0.61779114531862855</v>
      </c>
      <c r="P10" s="17">
        <v>0.49858142207932432</v>
      </c>
      <c r="Q10" s="17">
        <v>0.63572791442405008</v>
      </c>
      <c r="R10" s="17">
        <v>0.50479528017130915</v>
      </c>
      <c r="S10" s="17">
        <v>0.46541666035510748</v>
      </c>
      <c r="T10" s="17">
        <v>0.61450258287554804</v>
      </c>
      <c r="U10" s="17">
        <v>0.45647370516319491</v>
      </c>
      <c r="V10" s="17">
        <v>0.45342638407083607</v>
      </c>
      <c r="W10" s="17">
        <v>0.53253257096007978</v>
      </c>
      <c r="X10" s="17">
        <v>0.59625078036119161</v>
      </c>
      <c r="Y10" s="17">
        <v>0.56884764240490926</v>
      </c>
      <c r="AA10" s="17">
        <v>0.5200869451264527</v>
      </c>
      <c r="AB10" s="17">
        <v>0.49511925636243009</v>
      </c>
      <c r="AC10" s="17">
        <v>0.45743987998229202</v>
      </c>
      <c r="AD10" s="17">
        <v>0.53590403900533223</v>
      </c>
      <c r="AE10" s="17">
        <v>0.51537873564101933</v>
      </c>
      <c r="AF10" s="17">
        <v>0.56094395800160035</v>
      </c>
      <c r="AG10" s="17">
        <v>0.58644537079220238</v>
      </c>
      <c r="AH10" s="17">
        <v>0.60505343090000951</v>
      </c>
      <c r="AI10" s="17">
        <v>0.4792881695249564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204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0.61964835342968017</v>
      </c>
      <c r="D9" s="17">
        <v>0.65476604172677388</v>
      </c>
      <c r="E9" s="17">
        <v>0.63517903240782825</v>
      </c>
      <c r="F9" s="17">
        <v>0.64034106518453804</v>
      </c>
      <c r="G9" s="17">
        <v>0.64722355040883095</v>
      </c>
      <c r="H9" s="17">
        <v>0.60700440591407745</v>
      </c>
      <c r="I9" s="17">
        <v>0.55303946563767414</v>
      </c>
      <c r="K9" s="17">
        <v>0.62684988580117051</v>
      </c>
      <c r="L9" s="17">
        <v>0.61363869052859787</v>
      </c>
      <c r="N9" s="17">
        <v>0.6571104131037474</v>
      </c>
      <c r="O9" s="17">
        <v>0.57839757199118869</v>
      </c>
      <c r="P9" s="17">
        <v>0.61065738978936401</v>
      </c>
      <c r="Q9" s="17">
        <v>0.52086081412768592</v>
      </c>
      <c r="R9" s="17">
        <v>0.6315717224438534</v>
      </c>
      <c r="S9" s="17">
        <v>0.70836853554144219</v>
      </c>
      <c r="T9" s="17">
        <v>0.65139743722371291</v>
      </c>
      <c r="U9" s="17">
        <v>0.65390071060738131</v>
      </c>
      <c r="V9" s="17">
        <v>0.60830613309871007</v>
      </c>
      <c r="W9" s="17">
        <v>0.58506048904478514</v>
      </c>
      <c r="X9" s="17">
        <v>0.63390213520043859</v>
      </c>
      <c r="Y9" s="17">
        <v>0.54778629820105773</v>
      </c>
      <c r="AA9" s="17">
        <v>0.60666185988073706</v>
      </c>
      <c r="AB9" s="17">
        <v>0.61624616734682058</v>
      </c>
      <c r="AC9" s="17">
        <v>0.62389504971349719</v>
      </c>
      <c r="AD9" s="17">
        <v>0.63851876903261695</v>
      </c>
      <c r="AE9" s="17">
        <v>0.63855708504593167</v>
      </c>
      <c r="AF9" s="17">
        <v>0.69082962030389994</v>
      </c>
      <c r="AG9" s="17">
        <v>0.53235273556402307</v>
      </c>
      <c r="AH9" s="17">
        <v>0.57306230345328946</v>
      </c>
      <c r="AI9" s="17">
        <v>0.67882219461886972</v>
      </c>
    </row>
    <row r="10" spans="2:37" ht="19" customHeight="1" x14ac:dyDescent="0.2">
      <c r="B10" s="20" t="s">
        <v>203</v>
      </c>
      <c r="C10" s="17">
        <v>0.38035164657031972</v>
      </c>
      <c r="D10" s="17">
        <v>0.345233958273226</v>
      </c>
      <c r="E10" s="17">
        <v>0.36482096759217192</v>
      </c>
      <c r="F10" s="17">
        <v>0.35965893481546202</v>
      </c>
      <c r="G10" s="17">
        <v>0.35277644959116922</v>
      </c>
      <c r="H10" s="17">
        <v>0.39299559408592261</v>
      </c>
      <c r="I10" s="17">
        <v>0.44696053436232591</v>
      </c>
      <c r="K10" s="17">
        <v>0.37315011419882971</v>
      </c>
      <c r="L10" s="17">
        <v>0.38636130947140218</v>
      </c>
      <c r="N10" s="17">
        <v>0.34288958689625237</v>
      </c>
      <c r="O10" s="17">
        <v>0.42160242800881148</v>
      </c>
      <c r="P10" s="17">
        <v>0.38934261021063621</v>
      </c>
      <c r="Q10" s="17">
        <v>0.47913918587231441</v>
      </c>
      <c r="R10" s="17">
        <v>0.3684282775561466</v>
      </c>
      <c r="S10" s="17">
        <v>0.29163146445855781</v>
      </c>
      <c r="T10" s="17">
        <v>0.34860256277628732</v>
      </c>
      <c r="U10" s="17">
        <v>0.34609928939261869</v>
      </c>
      <c r="V10" s="17">
        <v>0.39169386690128982</v>
      </c>
      <c r="W10" s="17">
        <v>0.41493951095521492</v>
      </c>
      <c r="X10" s="17">
        <v>0.36609786479956141</v>
      </c>
      <c r="Y10" s="17">
        <v>0.45221370179894232</v>
      </c>
      <c r="AA10" s="17">
        <v>0.39333814011926271</v>
      </c>
      <c r="AB10" s="17">
        <v>0.38375383265317942</v>
      </c>
      <c r="AC10" s="17">
        <v>0.37610495028650259</v>
      </c>
      <c r="AD10" s="17">
        <v>0.36148123096738322</v>
      </c>
      <c r="AE10" s="17">
        <v>0.36144291495406822</v>
      </c>
      <c r="AF10" s="17">
        <v>0.30917037969610028</v>
      </c>
      <c r="AG10" s="17">
        <v>0.46764726443597698</v>
      </c>
      <c r="AH10" s="17">
        <v>0.42693769654671049</v>
      </c>
      <c r="AI10" s="17">
        <v>0.32117780538113011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205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0.44478853158577369</v>
      </c>
      <c r="D9" s="17">
        <v>0.56305249163844262</v>
      </c>
      <c r="E9" s="17">
        <v>0.50247276051155909</v>
      </c>
      <c r="F9" s="17">
        <v>0.4791889940247967</v>
      </c>
      <c r="G9" s="17">
        <v>0.48118458400986769</v>
      </c>
      <c r="H9" s="17">
        <v>0.38165126902486057</v>
      </c>
      <c r="I9" s="17">
        <v>0.30442017927171178</v>
      </c>
      <c r="K9" s="17">
        <v>0.4852936390929638</v>
      </c>
      <c r="L9" s="17">
        <v>0.40359312849518919</v>
      </c>
      <c r="N9" s="17">
        <v>0.44526558512873171</v>
      </c>
      <c r="O9" s="17">
        <v>0.33784506560041511</v>
      </c>
      <c r="P9" s="17">
        <v>0.40688055343748342</v>
      </c>
      <c r="Q9" s="17">
        <v>0.40736722406268988</v>
      </c>
      <c r="R9" s="17">
        <v>0.46107532779582672</v>
      </c>
      <c r="S9" s="17">
        <v>0.53355180524424961</v>
      </c>
      <c r="T9" s="17">
        <v>0.45559545699568971</v>
      </c>
      <c r="U9" s="17">
        <v>0.45355874642835031</v>
      </c>
      <c r="V9" s="17">
        <v>0.48659543374957798</v>
      </c>
      <c r="W9" s="17">
        <v>0.43337221261835851</v>
      </c>
      <c r="X9" s="17">
        <v>0.39931930281840639</v>
      </c>
      <c r="Y9" s="17">
        <v>0.39351879193486039</v>
      </c>
      <c r="AA9" s="17">
        <v>0.44936885041624691</v>
      </c>
      <c r="AB9" s="17">
        <v>0.522144740712285</v>
      </c>
      <c r="AC9" s="17">
        <v>0.44624930896452758</v>
      </c>
      <c r="AD9" s="17">
        <v>0.45780381928973057</v>
      </c>
      <c r="AE9" s="17">
        <v>0.41407481585828249</v>
      </c>
      <c r="AF9" s="17">
        <v>0.43745189221284531</v>
      </c>
      <c r="AG9" s="17">
        <v>0.40616326635197442</v>
      </c>
      <c r="AH9" s="17">
        <v>0.3394163462321016</v>
      </c>
      <c r="AI9" s="17">
        <v>0.48091923349021259</v>
      </c>
    </row>
    <row r="10" spans="2:37" ht="19" customHeight="1" x14ac:dyDescent="0.2">
      <c r="B10" s="20" t="s">
        <v>203</v>
      </c>
      <c r="C10" s="17">
        <v>0.55521146841422619</v>
      </c>
      <c r="D10" s="17">
        <v>0.43694750836155721</v>
      </c>
      <c r="E10" s="17">
        <v>0.49752723948844091</v>
      </c>
      <c r="F10" s="17">
        <v>0.52081100597520336</v>
      </c>
      <c r="G10" s="17">
        <v>0.51881541599013237</v>
      </c>
      <c r="H10" s="17">
        <v>0.61834873097513943</v>
      </c>
      <c r="I10" s="17">
        <v>0.69557982072828806</v>
      </c>
      <c r="K10" s="17">
        <v>0.51470636090703636</v>
      </c>
      <c r="L10" s="17">
        <v>0.59640687150481086</v>
      </c>
      <c r="N10" s="17">
        <v>0.55473441487126818</v>
      </c>
      <c r="O10" s="17">
        <v>0.66215493439958506</v>
      </c>
      <c r="P10" s="17">
        <v>0.59311944656251681</v>
      </c>
      <c r="Q10" s="17">
        <v>0.59263277593731034</v>
      </c>
      <c r="R10" s="17">
        <v>0.53892467220417328</v>
      </c>
      <c r="S10" s="17">
        <v>0.46644819475575022</v>
      </c>
      <c r="T10" s="17">
        <v>0.54440454300431029</v>
      </c>
      <c r="U10" s="17">
        <v>0.54644125357164963</v>
      </c>
      <c r="V10" s="17">
        <v>0.51340456625042163</v>
      </c>
      <c r="W10" s="17">
        <v>0.56662778738164166</v>
      </c>
      <c r="X10" s="17">
        <v>0.60068069718159356</v>
      </c>
      <c r="Y10" s="17">
        <v>0.6064812080651395</v>
      </c>
      <c r="AA10" s="17">
        <v>0.55063114958375314</v>
      </c>
      <c r="AB10" s="17">
        <v>0.477855259287715</v>
      </c>
      <c r="AC10" s="17">
        <v>0.55375069103547236</v>
      </c>
      <c r="AD10" s="17">
        <v>0.54219618071026954</v>
      </c>
      <c r="AE10" s="17">
        <v>0.58592518414171746</v>
      </c>
      <c r="AF10" s="17">
        <v>0.56254810778715492</v>
      </c>
      <c r="AG10" s="17">
        <v>0.59383673364802569</v>
      </c>
      <c r="AH10" s="17">
        <v>0.6605836537678984</v>
      </c>
      <c r="AI10" s="17">
        <v>0.51908076650978729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206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0.66990938093077079</v>
      </c>
      <c r="D9" s="17">
        <v>0.67011109204029673</v>
      </c>
      <c r="E9" s="17">
        <v>0.68877108292394906</v>
      </c>
      <c r="F9" s="17">
        <v>0.66603347560638237</v>
      </c>
      <c r="G9" s="17">
        <v>0.70722337394772716</v>
      </c>
      <c r="H9" s="17">
        <v>0.65857441530628413</v>
      </c>
      <c r="I9" s="17">
        <v>0.63482454681782485</v>
      </c>
      <c r="K9" s="17">
        <v>0.71277907969550969</v>
      </c>
      <c r="L9" s="17">
        <v>0.62766020562355285</v>
      </c>
      <c r="N9" s="17">
        <v>0.6549472939180504</v>
      </c>
      <c r="O9" s="17">
        <v>0.62434633170413689</v>
      </c>
      <c r="P9" s="17">
        <v>0.65357408470456946</v>
      </c>
      <c r="Q9" s="17">
        <v>0.5297442191550561</v>
      </c>
      <c r="R9" s="17">
        <v>0.70887498347504851</v>
      </c>
      <c r="S9" s="17">
        <v>0.68765008215870371</v>
      </c>
      <c r="T9" s="17">
        <v>0.68308584147557927</v>
      </c>
      <c r="U9" s="17">
        <v>0.65849882983059937</v>
      </c>
      <c r="V9" s="17">
        <v>0.71976608773561834</v>
      </c>
      <c r="W9" s="17">
        <v>0.6476284367736409</v>
      </c>
      <c r="X9" s="17">
        <v>0.65928491170561232</v>
      </c>
      <c r="Y9" s="17">
        <v>0.6729465670028032</v>
      </c>
      <c r="AA9" s="17">
        <v>0.68296808271266785</v>
      </c>
      <c r="AB9" s="17">
        <v>0.68972634763103158</v>
      </c>
      <c r="AC9" s="17">
        <v>0.73481700130719485</v>
      </c>
      <c r="AD9" s="17">
        <v>0.72094768274698717</v>
      </c>
      <c r="AE9" s="17">
        <v>0.64920973657707493</v>
      </c>
      <c r="AF9" s="17">
        <v>0.689784170276312</v>
      </c>
      <c r="AG9" s="17">
        <v>0.55882944978915461</v>
      </c>
      <c r="AH9" s="17">
        <v>0.62034090830299227</v>
      </c>
      <c r="AI9" s="17">
        <v>0.66354721488568436</v>
      </c>
    </row>
    <row r="10" spans="2:37" ht="19" customHeight="1" x14ac:dyDescent="0.2">
      <c r="B10" s="20" t="s">
        <v>203</v>
      </c>
      <c r="C10" s="17">
        <v>0.33009061906922921</v>
      </c>
      <c r="D10" s="17">
        <v>0.32988890795970321</v>
      </c>
      <c r="E10" s="17">
        <v>0.31122891707605088</v>
      </c>
      <c r="F10" s="17">
        <v>0.33396652439361768</v>
      </c>
      <c r="G10" s="17">
        <v>0.29277662605227289</v>
      </c>
      <c r="H10" s="17">
        <v>0.34142558469371592</v>
      </c>
      <c r="I10" s="17">
        <v>0.36517545318217509</v>
      </c>
      <c r="K10" s="17">
        <v>0.28722092030449048</v>
      </c>
      <c r="L10" s="17">
        <v>0.37233979437644732</v>
      </c>
      <c r="N10" s="17">
        <v>0.34505270608194949</v>
      </c>
      <c r="O10" s="17">
        <v>0.37565366829586311</v>
      </c>
      <c r="P10" s="17">
        <v>0.3464259152954306</v>
      </c>
      <c r="Q10" s="17">
        <v>0.47025578084494413</v>
      </c>
      <c r="R10" s="17">
        <v>0.2911250165249516</v>
      </c>
      <c r="S10" s="17">
        <v>0.31234991784129618</v>
      </c>
      <c r="T10" s="17">
        <v>0.31691415852442079</v>
      </c>
      <c r="U10" s="17">
        <v>0.34150117016940068</v>
      </c>
      <c r="V10" s="17">
        <v>0.28023391226438138</v>
      </c>
      <c r="W10" s="17">
        <v>0.3523715632263591</v>
      </c>
      <c r="X10" s="17">
        <v>0.34071508829438762</v>
      </c>
      <c r="Y10" s="17">
        <v>0.32705343299719691</v>
      </c>
      <c r="AA10" s="17">
        <v>0.31703191728733199</v>
      </c>
      <c r="AB10" s="17">
        <v>0.31027365236896831</v>
      </c>
      <c r="AC10" s="17">
        <v>0.26518299869280509</v>
      </c>
      <c r="AD10" s="17">
        <v>0.27905231725301299</v>
      </c>
      <c r="AE10" s="17">
        <v>0.35079026342292507</v>
      </c>
      <c r="AF10" s="17">
        <v>0.31021582972368822</v>
      </c>
      <c r="AG10" s="17">
        <v>0.44117055021084539</v>
      </c>
      <c r="AH10" s="17">
        <v>0.37965909169700768</v>
      </c>
      <c r="AI10" s="17">
        <v>0.33645278511431548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207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0.6048628997008626</v>
      </c>
      <c r="D9" s="17">
        <v>0.66382562968498215</v>
      </c>
      <c r="E9" s="17">
        <v>0.64890357305910429</v>
      </c>
      <c r="F9" s="17">
        <v>0.63896344642995007</v>
      </c>
      <c r="G9" s="17">
        <v>0.64202905283766076</v>
      </c>
      <c r="H9" s="17">
        <v>0.61299864797718451</v>
      </c>
      <c r="I9" s="17">
        <v>0.46680092684229629</v>
      </c>
      <c r="K9" s="17">
        <v>0.61022254170333867</v>
      </c>
      <c r="L9" s="17">
        <v>0.59812695735352872</v>
      </c>
      <c r="N9" s="17">
        <v>0.67286449507559165</v>
      </c>
      <c r="O9" s="17">
        <v>0.64149433711511383</v>
      </c>
      <c r="P9" s="17">
        <v>0.60271143211109013</v>
      </c>
      <c r="Q9" s="17">
        <v>0.5692660179191017</v>
      </c>
      <c r="R9" s="17">
        <v>0.60129540283754768</v>
      </c>
      <c r="S9" s="17">
        <v>0.6107609057661888</v>
      </c>
      <c r="T9" s="17">
        <v>0.61411276703075723</v>
      </c>
      <c r="U9" s="17">
        <v>0.62934360083546859</v>
      </c>
      <c r="V9" s="17">
        <v>0.6041270203655239</v>
      </c>
      <c r="W9" s="17">
        <v>0.59840575150095709</v>
      </c>
      <c r="X9" s="17">
        <v>0.5738099947660551</v>
      </c>
      <c r="Y9" s="17">
        <v>0.54742662295480005</v>
      </c>
      <c r="AA9" s="17">
        <v>0.56804528310184821</v>
      </c>
      <c r="AB9" s="17">
        <v>0.6069529277176976</v>
      </c>
      <c r="AC9" s="17">
        <v>0.56358075933777441</v>
      </c>
      <c r="AD9" s="17">
        <v>0.61688533549905933</v>
      </c>
      <c r="AE9" s="17">
        <v>0.63257302676263583</v>
      </c>
      <c r="AF9" s="17">
        <v>0.69331248435537929</v>
      </c>
      <c r="AG9" s="17">
        <v>0.56354418096711623</v>
      </c>
      <c r="AH9" s="17">
        <v>0.55970622378755142</v>
      </c>
      <c r="AI9" s="17">
        <v>0.66891598725002777</v>
      </c>
    </row>
    <row r="10" spans="2:37" ht="19" customHeight="1" x14ac:dyDescent="0.2">
      <c r="B10" s="20" t="s">
        <v>203</v>
      </c>
      <c r="C10" s="17">
        <v>0.39513710029913729</v>
      </c>
      <c r="D10" s="17">
        <v>0.3361743703150179</v>
      </c>
      <c r="E10" s="17">
        <v>0.35109642694089571</v>
      </c>
      <c r="F10" s="17">
        <v>0.36103655357004999</v>
      </c>
      <c r="G10" s="17">
        <v>0.35797094716233918</v>
      </c>
      <c r="H10" s="17">
        <v>0.38700135202281549</v>
      </c>
      <c r="I10" s="17">
        <v>0.53319907315770365</v>
      </c>
      <c r="K10" s="17">
        <v>0.38977745829666138</v>
      </c>
      <c r="L10" s="17">
        <v>0.40187304264647128</v>
      </c>
      <c r="N10" s="17">
        <v>0.32713550492440818</v>
      </c>
      <c r="O10" s="17">
        <v>0.35850566288488622</v>
      </c>
      <c r="P10" s="17">
        <v>0.39728856788891009</v>
      </c>
      <c r="Q10" s="17">
        <v>0.43073398208089853</v>
      </c>
      <c r="R10" s="17">
        <v>0.39870459716245221</v>
      </c>
      <c r="S10" s="17">
        <v>0.38923909423381109</v>
      </c>
      <c r="T10" s="17">
        <v>0.38588723296924271</v>
      </c>
      <c r="U10" s="17">
        <v>0.37065639916453152</v>
      </c>
      <c r="V10" s="17">
        <v>0.39587297963447587</v>
      </c>
      <c r="W10" s="17">
        <v>0.40159424849904279</v>
      </c>
      <c r="X10" s="17">
        <v>0.42619000523394501</v>
      </c>
      <c r="Y10" s="17">
        <v>0.45257337704520012</v>
      </c>
      <c r="AA10" s="17">
        <v>0.43195471689815179</v>
      </c>
      <c r="AB10" s="17">
        <v>0.39304707228230218</v>
      </c>
      <c r="AC10" s="17">
        <v>0.43641924066222559</v>
      </c>
      <c r="AD10" s="17">
        <v>0.38311466450094078</v>
      </c>
      <c r="AE10" s="17">
        <v>0.36742697323736417</v>
      </c>
      <c r="AF10" s="17">
        <v>0.30668751564462099</v>
      </c>
      <c r="AG10" s="17">
        <v>0.43645581903288377</v>
      </c>
      <c r="AH10" s="17">
        <v>0.44029377621244858</v>
      </c>
      <c r="AI10" s="17">
        <v>0.33108401274997212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208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0.33676656331830079</v>
      </c>
      <c r="D9" s="17">
        <v>0.44079534881231042</v>
      </c>
      <c r="E9" s="17">
        <v>0.43518631299842919</v>
      </c>
      <c r="F9" s="17">
        <v>0.41751093727350258</v>
      </c>
      <c r="G9" s="17">
        <v>0.36344284766917939</v>
      </c>
      <c r="H9" s="17">
        <v>0.23326289721399371</v>
      </c>
      <c r="I9" s="17">
        <v>0.17013981929208391</v>
      </c>
      <c r="K9" s="17">
        <v>0.36562114798112633</v>
      </c>
      <c r="L9" s="17">
        <v>0.30804160905541572</v>
      </c>
      <c r="N9" s="17">
        <v>0.37522001449258657</v>
      </c>
      <c r="O9" s="17">
        <v>0.2211810635845543</v>
      </c>
      <c r="P9" s="17">
        <v>0.38047752755170389</v>
      </c>
      <c r="Q9" s="17">
        <v>0.18189344183263109</v>
      </c>
      <c r="R9" s="17">
        <v>0.35007891722295009</v>
      </c>
      <c r="S9" s="17">
        <v>0.35041195549416659</v>
      </c>
      <c r="T9" s="17">
        <v>0.32386709662022478</v>
      </c>
      <c r="U9" s="17">
        <v>0.38935660085048779</v>
      </c>
      <c r="V9" s="17">
        <v>0.38358842685217048</v>
      </c>
      <c r="W9" s="17">
        <v>0.3375311403659837</v>
      </c>
      <c r="X9" s="17">
        <v>0.28886047580227481</v>
      </c>
      <c r="Y9" s="17">
        <v>0.27876885458724893</v>
      </c>
      <c r="AA9" s="17">
        <v>0.31481062383946162</v>
      </c>
      <c r="AB9" s="17">
        <v>0.40522932972025533</v>
      </c>
      <c r="AC9" s="17">
        <v>0.30297875866546597</v>
      </c>
      <c r="AD9" s="17">
        <v>0.33766011824342768</v>
      </c>
      <c r="AE9" s="17">
        <v>0.33132693159706178</v>
      </c>
      <c r="AF9" s="17">
        <v>0.3383394413156528</v>
      </c>
      <c r="AG9" s="17">
        <v>0.30748596804752931</v>
      </c>
      <c r="AH9" s="17">
        <v>0.27148785977467538</v>
      </c>
      <c r="AI9" s="17">
        <v>0.35265904075004212</v>
      </c>
    </row>
    <row r="10" spans="2:37" ht="19" customHeight="1" x14ac:dyDescent="0.2">
      <c r="B10" s="20" t="s">
        <v>203</v>
      </c>
      <c r="C10" s="17">
        <v>0.6632334366816991</v>
      </c>
      <c r="D10" s="17">
        <v>0.55920465118768947</v>
      </c>
      <c r="E10" s="17">
        <v>0.56481368700157086</v>
      </c>
      <c r="F10" s="17">
        <v>0.58248906272649748</v>
      </c>
      <c r="G10" s="17">
        <v>0.63655715233082066</v>
      </c>
      <c r="H10" s="17">
        <v>0.76673710278600637</v>
      </c>
      <c r="I10" s="17">
        <v>0.82986018070791612</v>
      </c>
      <c r="K10" s="17">
        <v>0.6343788520188739</v>
      </c>
      <c r="L10" s="17">
        <v>0.69195839094458444</v>
      </c>
      <c r="N10" s="17">
        <v>0.62477998550741332</v>
      </c>
      <c r="O10" s="17">
        <v>0.77881893641544553</v>
      </c>
      <c r="P10" s="17">
        <v>0.61952247244829617</v>
      </c>
      <c r="Q10" s="17">
        <v>0.8181065581673691</v>
      </c>
      <c r="R10" s="17">
        <v>0.64992108277704974</v>
      </c>
      <c r="S10" s="17">
        <v>0.64958804450583307</v>
      </c>
      <c r="T10" s="17">
        <v>0.67613290337977527</v>
      </c>
      <c r="U10" s="17">
        <v>0.61064339914951227</v>
      </c>
      <c r="V10" s="17">
        <v>0.61641157314782913</v>
      </c>
      <c r="W10" s="17">
        <v>0.66246885963401625</v>
      </c>
      <c r="X10" s="17">
        <v>0.71113952419772519</v>
      </c>
      <c r="Y10" s="17">
        <v>0.72123114541275124</v>
      </c>
      <c r="AA10" s="17">
        <v>0.68518937616053832</v>
      </c>
      <c r="AB10" s="17">
        <v>0.59477067027974462</v>
      </c>
      <c r="AC10" s="17">
        <v>0.69702124133453414</v>
      </c>
      <c r="AD10" s="17">
        <v>0.66233988175657244</v>
      </c>
      <c r="AE10" s="17">
        <v>0.66867306840293828</v>
      </c>
      <c r="AF10" s="17">
        <v>0.66166055868434748</v>
      </c>
      <c r="AG10" s="17">
        <v>0.69251403195247063</v>
      </c>
      <c r="AH10" s="17">
        <v>0.7285121402253244</v>
      </c>
      <c r="AI10" s="17">
        <v>0.64734095924995794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77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71</v>
      </c>
      <c r="C9" s="17">
        <v>0.20421953942423729</v>
      </c>
      <c r="D9" s="17">
        <v>0.30788292367121117</v>
      </c>
      <c r="E9" s="17">
        <v>0.28782472216075511</v>
      </c>
      <c r="F9" s="17">
        <v>0.26114191514842061</v>
      </c>
      <c r="G9" s="17">
        <v>0.1823717282415255</v>
      </c>
      <c r="H9" s="17">
        <v>0.12759903873662909</v>
      </c>
      <c r="I9" s="17">
        <v>9.0690438688478814E-2</v>
      </c>
      <c r="K9" s="17">
        <v>0.24330761507789389</v>
      </c>
      <c r="L9" s="17">
        <v>0.16563665876945161</v>
      </c>
      <c r="N9" s="17">
        <v>0.1664846713229412</v>
      </c>
      <c r="O9" s="17">
        <v>0.1217320842676803</v>
      </c>
      <c r="P9" s="17">
        <v>0.16596709991068059</v>
      </c>
      <c r="Q9" s="17">
        <v>0.1464165394095194</v>
      </c>
      <c r="R9" s="17">
        <v>0.22492599673795699</v>
      </c>
      <c r="S9" s="17">
        <v>0.2035990005364445</v>
      </c>
      <c r="T9" s="17">
        <v>0.22385240808014911</v>
      </c>
      <c r="U9" s="17">
        <v>0.22047238570581601</v>
      </c>
      <c r="V9" s="17">
        <v>0.28055333727914139</v>
      </c>
      <c r="W9" s="17">
        <v>0.15096032757737149</v>
      </c>
      <c r="X9" s="17">
        <v>0.20535682107174311</v>
      </c>
      <c r="Y9" s="17">
        <v>0.21688552417641779</v>
      </c>
      <c r="AA9" s="17">
        <v>0.1882710938821627</v>
      </c>
      <c r="AB9" s="17">
        <v>0.25454619766050612</v>
      </c>
      <c r="AC9" s="17">
        <v>0.14100190266088411</v>
      </c>
      <c r="AD9" s="17">
        <v>0.25908565718344251</v>
      </c>
      <c r="AE9" s="17">
        <v>0.19827390412291659</v>
      </c>
      <c r="AF9" s="17">
        <v>0.21914194251073349</v>
      </c>
      <c r="AG9" s="17">
        <v>0.19882779848566909</v>
      </c>
      <c r="AH9" s="17">
        <v>0.1239806979124496</v>
      </c>
      <c r="AI9" s="17">
        <v>0.17188798783710529</v>
      </c>
    </row>
    <row r="10" spans="2:37" ht="19" customHeight="1" x14ac:dyDescent="0.2">
      <c r="B10" s="20" t="s">
        <v>72</v>
      </c>
      <c r="C10" s="17">
        <v>0.58459053035379971</v>
      </c>
      <c r="D10" s="17">
        <v>0.48446287227970469</v>
      </c>
      <c r="E10" s="17">
        <v>0.54295256840212736</v>
      </c>
      <c r="F10" s="17">
        <v>0.55901794386048798</v>
      </c>
      <c r="G10" s="17">
        <v>0.60985599445493188</v>
      </c>
      <c r="H10" s="17">
        <v>0.64278730677204821</v>
      </c>
      <c r="I10" s="17">
        <v>0.64588966900517264</v>
      </c>
      <c r="K10" s="17">
        <v>0.57846394456353423</v>
      </c>
      <c r="L10" s="17">
        <v>0.59150731883598096</v>
      </c>
      <c r="N10" s="17">
        <v>0.56966505350403307</v>
      </c>
      <c r="O10" s="17">
        <v>0.6375557510990999</v>
      </c>
      <c r="P10" s="17">
        <v>0.64014603788779822</v>
      </c>
      <c r="Q10" s="17">
        <v>0.63984647521765803</v>
      </c>
      <c r="R10" s="17">
        <v>0.57917361673493384</v>
      </c>
      <c r="S10" s="17">
        <v>0.57533403371466463</v>
      </c>
      <c r="T10" s="17">
        <v>0.56452167896078531</v>
      </c>
      <c r="U10" s="17">
        <v>0.58294980803823282</v>
      </c>
      <c r="V10" s="17">
        <v>0.5091844009835641</v>
      </c>
      <c r="W10" s="17">
        <v>0.63819528819997784</v>
      </c>
      <c r="X10" s="17">
        <v>0.59086957423272191</v>
      </c>
      <c r="Y10" s="17">
        <v>0.59293973959774038</v>
      </c>
      <c r="AA10" s="17">
        <v>0.60686062332796831</v>
      </c>
      <c r="AB10" s="17">
        <v>0.58355450720286017</v>
      </c>
      <c r="AC10" s="17">
        <v>0.67525287026155667</v>
      </c>
      <c r="AD10" s="17">
        <v>0.54427609401035026</v>
      </c>
      <c r="AE10" s="17">
        <v>0.61056024620799931</v>
      </c>
      <c r="AF10" s="17">
        <v>0.53050857468242363</v>
      </c>
      <c r="AG10" s="17">
        <v>0.47249154771854329</v>
      </c>
      <c r="AH10" s="17">
        <v>0.57745181928006661</v>
      </c>
      <c r="AI10" s="17">
        <v>0.57866182550276146</v>
      </c>
    </row>
    <row r="11" spans="2:37" ht="19" customHeight="1" x14ac:dyDescent="0.2">
      <c r="B11" s="20" t="s">
        <v>73</v>
      </c>
      <c r="C11" s="17">
        <v>0.16143909996513461</v>
      </c>
      <c r="D11" s="17">
        <v>0.16654106209803929</v>
      </c>
      <c r="E11" s="17">
        <v>0.1220949151402133</v>
      </c>
      <c r="F11" s="17">
        <v>0.12823855355061789</v>
      </c>
      <c r="G11" s="17">
        <v>0.15138108900384939</v>
      </c>
      <c r="H11" s="17">
        <v>0.19890045723342001</v>
      </c>
      <c r="I11" s="17">
        <v>0.200009245050708</v>
      </c>
      <c r="K11" s="17">
        <v>0.1391060432644976</v>
      </c>
      <c r="L11" s="17">
        <v>0.1833203807640231</v>
      </c>
      <c r="N11" s="17">
        <v>0.20297204026588639</v>
      </c>
      <c r="O11" s="17">
        <v>0.19387251201445019</v>
      </c>
      <c r="P11" s="17">
        <v>0.14999140661423949</v>
      </c>
      <c r="Q11" s="17">
        <v>0.1653216720324979</v>
      </c>
      <c r="R11" s="17">
        <v>0.1422906785203529</v>
      </c>
      <c r="S11" s="17">
        <v>0.16279596396444901</v>
      </c>
      <c r="T11" s="17">
        <v>0.17450862339806489</v>
      </c>
      <c r="U11" s="17">
        <v>0.14062086717031311</v>
      </c>
      <c r="V11" s="17">
        <v>0.15371202205146239</v>
      </c>
      <c r="W11" s="17">
        <v>0.14967149145939251</v>
      </c>
      <c r="X11" s="17">
        <v>0.19775266340766609</v>
      </c>
      <c r="Y11" s="17">
        <v>0.14374731127638241</v>
      </c>
      <c r="AA11" s="17">
        <v>0.17841866421683991</v>
      </c>
      <c r="AB11" s="17">
        <v>0.1270018784608036</v>
      </c>
      <c r="AC11" s="17">
        <v>0.14675175180165459</v>
      </c>
      <c r="AD11" s="17">
        <v>0.1641060924787193</v>
      </c>
      <c r="AE11" s="17">
        <v>0.15564585514739451</v>
      </c>
      <c r="AF11" s="17">
        <v>0.21762037986375901</v>
      </c>
      <c r="AG11" s="17">
        <v>0.18799851757492539</v>
      </c>
      <c r="AH11" s="17">
        <v>0.18172869450116691</v>
      </c>
      <c r="AI11" s="17">
        <v>0.18380004813311129</v>
      </c>
    </row>
    <row r="12" spans="2:37" ht="19" customHeight="1" x14ac:dyDescent="0.2">
      <c r="B12" s="20" t="s">
        <v>74</v>
      </c>
      <c r="C12" s="17">
        <v>2.7781838031267572E-2</v>
      </c>
      <c r="D12" s="17">
        <v>3.0712796211272889E-2</v>
      </c>
      <c r="E12" s="17">
        <v>2.9538030999291941E-2</v>
      </c>
      <c r="F12" s="17">
        <v>2.4927902551049149E-2</v>
      </c>
      <c r="G12" s="17">
        <v>3.1509162489614322E-2</v>
      </c>
      <c r="H12" s="17">
        <v>9.9979537381789888E-3</v>
      </c>
      <c r="I12" s="17">
        <v>3.558022746042179E-2</v>
      </c>
      <c r="K12" s="17">
        <v>2.7219116821240261E-2</v>
      </c>
      <c r="L12" s="17">
        <v>2.759960102586238E-2</v>
      </c>
      <c r="N12" s="17">
        <v>3.5380077682680637E-2</v>
      </c>
      <c r="O12" s="17">
        <v>4.683965261876958E-2</v>
      </c>
      <c r="P12" s="17">
        <v>2.2267081639447659E-2</v>
      </c>
      <c r="Q12" s="17">
        <v>2.4192980918556969E-2</v>
      </c>
      <c r="R12" s="17">
        <v>3.0680094065894479E-2</v>
      </c>
      <c r="S12" s="17">
        <v>3.2402030745896551E-2</v>
      </c>
      <c r="T12" s="17">
        <v>2.9755505402856861E-2</v>
      </c>
      <c r="U12" s="17">
        <v>3.3529069733457803E-2</v>
      </c>
      <c r="V12" s="17">
        <v>2.6471735777103812E-2</v>
      </c>
      <c r="W12" s="17">
        <v>3.119368795959743E-2</v>
      </c>
      <c r="X12" s="17">
        <v>6.0209412878687724E-3</v>
      </c>
      <c r="Y12" s="17">
        <v>1.9994689214346589E-2</v>
      </c>
      <c r="AA12" s="17">
        <v>1.6784117831686179E-2</v>
      </c>
      <c r="AB12" s="17">
        <v>2.468959210164208E-2</v>
      </c>
      <c r="AC12" s="17">
        <v>2.868282478947963E-2</v>
      </c>
      <c r="AD12" s="17">
        <v>2.7760000978958699E-2</v>
      </c>
      <c r="AE12" s="17">
        <v>2.1984132806275161E-2</v>
      </c>
      <c r="AF12" s="17">
        <v>3.2729102943084037E-2</v>
      </c>
      <c r="AG12" s="17">
        <v>7.1063243408525309E-2</v>
      </c>
      <c r="AH12" s="17">
        <v>1.2015532865529741E-2</v>
      </c>
      <c r="AI12" s="17">
        <v>5.6668276506656748E-2</v>
      </c>
    </row>
    <row r="13" spans="2:37" ht="19" customHeight="1" x14ac:dyDescent="0.2">
      <c r="B13" s="20" t="s">
        <v>75</v>
      </c>
      <c r="C13" s="17">
        <v>2.1968992225560618E-2</v>
      </c>
      <c r="D13" s="17">
        <v>1.040034573977174E-2</v>
      </c>
      <c r="E13" s="17">
        <v>1.758976329761219E-2</v>
      </c>
      <c r="F13" s="17">
        <v>2.6673684889424482E-2</v>
      </c>
      <c r="G13" s="17">
        <v>2.4882025810079041E-2</v>
      </c>
      <c r="H13" s="17">
        <v>2.0715243519723769E-2</v>
      </c>
      <c r="I13" s="17">
        <v>2.7830419795218771E-2</v>
      </c>
      <c r="K13" s="17">
        <v>1.190328027283402E-2</v>
      </c>
      <c r="L13" s="17">
        <v>3.1936040604682053E-2</v>
      </c>
      <c r="N13" s="17">
        <v>2.5498157224458511E-2</v>
      </c>
      <c r="O13" s="17">
        <v>0</v>
      </c>
      <c r="P13" s="17">
        <v>2.1628373947834071E-2</v>
      </c>
      <c r="Q13" s="17">
        <v>2.4222332421767911E-2</v>
      </c>
      <c r="R13" s="17">
        <v>2.292961394086173E-2</v>
      </c>
      <c r="S13" s="17">
        <v>2.586897103854521E-2</v>
      </c>
      <c r="T13" s="17">
        <v>7.3617841581439178E-3</v>
      </c>
      <c r="U13" s="17">
        <v>2.2427869352180291E-2</v>
      </c>
      <c r="V13" s="17">
        <v>3.0078503908727999E-2</v>
      </c>
      <c r="W13" s="17">
        <v>2.9979204803660651E-2</v>
      </c>
      <c r="X13" s="17">
        <v>0</v>
      </c>
      <c r="Y13" s="17">
        <v>2.643273573511272E-2</v>
      </c>
      <c r="AA13" s="17">
        <v>9.6655007413428331E-3</v>
      </c>
      <c r="AB13" s="17">
        <v>1.020782457418804E-2</v>
      </c>
      <c r="AC13" s="17">
        <v>8.3106504864251945E-3</v>
      </c>
      <c r="AD13" s="17">
        <v>4.7721553485292681E-3</v>
      </c>
      <c r="AE13" s="17">
        <v>1.353586171541433E-2</v>
      </c>
      <c r="AF13" s="17">
        <v>0</v>
      </c>
      <c r="AG13" s="17">
        <v>6.9618892812336908E-2</v>
      </c>
      <c r="AH13" s="17">
        <v>0.10482325544078711</v>
      </c>
      <c r="AI13" s="17">
        <v>8.98186202036509E-3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209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0.5229532873472299</v>
      </c>
      <c r="D9" s="17">
        <v>0.59568750429324047</v>
      </c>
      <c r="E9" s="17">
        <v>0.65758222102498842</v>
      </c>
      <c r="F9" s="17">
        <v>0.57685593798724955</v>
      </c>
      <c r="G9" s="17">
        <v>0.56472694835071813</v>
      </c>
      <c r="H9" s="17">
        <v>0.46896489514491668</v>
      </c>
      <c r="I9" s="17">
        <v>0.32407328594716478</v>
      </c>
      <c r="K9" s="17">
        <v>0.5387525664017524</v>
      </c>
      <c r="L9" s="17">
        <v>0.5063580132671115</v>
      </c>
      <c r="N9" s="17">
        <v>0.48972695143997969</v>
      </c>
      <c r="O9" s="17">
        <v>0.4501413221664945</v>
      </c>
      <c r="P9" s="17">
        <v>0.54669930244000231</v>
      </c>
      <c r="Q9" s="17">
        <v>0.41006066845561479</v>
      </c>
      <c r="R9" s="17">
        <v>0.53839535161710705</v>
      </c>
      <c r="S9" s="17">
        <v>0.58495624597822715</v>
      </c>
      <c r="T9" s="17">
        <v>0.53694555021100776</v>
      </c>
      <c r="U9" s="17">
        <v>0.53300708284388554</v>
      </c>
      <c r="V9" s="17">
        <v>0.59437532970420015</v>
      </c>
      <c r="W9" s="17">
        <v>0.48309790580183432</v>
      </c>
      <c r="X9" s="17">
        <v>0.49197757966671318</v>
      </c>
      <c r="Y9" s="17">
        <v>0.49634030565704812</v>
      </c>
      <c r="AA9" s="17">
        <v>0.45150715215591081</v>
      </c>
      <c r="AB9" s="17">
        <v>0.58614321460397278</v>
      </c>
      <c r="AC9" s="17">
        <v>0.52469034296921013</v>
      </c>
      <c r="AD9" s="17">
        <v>0.56810913917726402</v>
      </c>
      <c r="AE9" s="17">
        <v>0.51713480261434241</v>
      </c>
      <c r="AF9" s="17">
        <v>0.55912378357905523</v>
      </c>
      <c r="AG9" s="17">
        <v>0.42894933426899612</v>
      </c>
      <c r="AH9" s="17">
        <v>0.47823735293525199</v>
      </c>
      <c r="AI9" s="17">
        <v>0.56292159405488684</v>
      </c>
    </row>
    <row r="10" spans="2:37" ht="19" customHeight="1" x14ac:dyDescent="0.2">
      <c r="B10" s="20" t="s">
        <v>203</v>
      </c>
      <c r="C10" s="17">
        <v>0.47704671265276999</v>
      </c>
      <c r="D10" s="17">
        <v>0.40431249570675948</v>
      </c>
      <c r="E10" s="17">
        <v>0.34241777897501152</v>
      </c>
      <c r="F10" s="17">
        <v>0.42314406201275051</v>
      </c>
      <c r="G10" s="17">
        <v>0.43527305164928187</v>
      </c>
      <c r="H10" s="17">
        <v>0.53103510485508321</v>
      </c>
      <c r="I10" s="17">
        <v>0.67592671405283522</v>
      </c>
      <c r="K10" s="17">
        <v>0.46124743359824749</v>
      </c>
      <c r="L10" s="17">
        <v>0.49364198673288873</v>
      </c>
      <c r="N10" s="17">
        <v>0.51027304856001998</v>
      </c>
      <c r="O10" s="17">
        <v>0.54985867783350562</v>
      </c>
      <c r="P10" s="17">
        <v>0.45330069755999769</v>
      </c>
      <c r="Q10" s="17">
        <v>0.58993933154438538</v>
      </c>
      <c r="R10" s="17">
        <v>0.461604648382893</v>
      </c>
      <c r="S10" s="17">
        <v>0.41504375402177268</v>
      </c>
      <c r="T10" s="17">
        <v>0.46305444978899241</v>
      </c>
      <c r="U10" s="17">
        <v>0.46699291715611468</v>
      </c>
      <c r="V10" s="17">
        <v>0.40562467029579968</v>
      </c>
      <c r="W10" s="17">
        <v>0.5169020941981658</v>
      </c>
      <c r="X10" s="17">
        <v>0.50802242033328682</v>
      </c>
      <c r="Y10" s="17">
        <v>0.50365969434295188</v>
      </c>
      <c r="AA10" s="17">
        <v>0.54849284784408914</v>
      </c>
      <c r="AB10" s="17">
        <v>0.41385678539602722</v>
      </c>
      <c r="AC10" s="17">
        <v>0.47530965703079009</v>
      </c>
      <c r="AD10" s="17">
        <v>0.43189086082273609</v>
      </c>
      <c r="AE10" s="17">
        <v>0.48286519738565759</v>
      </c>
      <c r="AF10" s="17">
        <v>0.44087621642094499</v>
      </c>
      <c r="AG10" s="17">
        <v>0.57105066573100394</v>
      </c>
      <c r="AH10" s="17">
        <v>0.52176264706474806</v>
      </c>
      <c r="AI10" s="17">
        <v>0.43707840594511299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210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0.54937081163178503</v>
      </c>
      <c r="D9" s="17">
        <v>0.59813890394299118</v>
      </c>
      <c r="E9" s="17">
        <v>0.51922707887131792</v>
      </c>
      <c r="F9" s="17">
        <v>0.53981583126397048</v>
      </c>
      <c r="G9" s="17">
        <v>0.59260105558030696</v>
      </c>
      <c r="H9" s="17">
        <v>0.54725266754404311</v>
      </c>
      <c r="I9" s="17">
        <v>0.51547363309625693</v>
      </c>
      <c r="K9" s="17">
        <v>0.54678638213881658</v>
      </c>
      <c r="L9" s="17">
        <v>0.55258460750108385</v>
      </c>
      <c r="N9" s="17">
        <v>0.62757561428101771</v>
      </c>
      <c r="O9" s="17">
        <v>0.55700111563239241</v>
      </c>
      <c r="P9" s="17">
        <v>0.52493215570885954</v>
      </c>
      <c r="Q9" s="17">
        <v>0.40370814147717038</v>
      </c>
      <c r="R9" s="17">
        <v>0.57566080423972921</v>
      </c>
      <c r="S9" s="17">
        <v>0.59013718702776286</v>
      </c>
      <c r="T9" s="17">
        <v>0.57071726810659607</v>
      </c>
      <c r="U9" s="17">
        <v>0.47826821035265521</v>
      </c>
      <c r="V9" s="17">
        <v>0.52801895221092421</v>
      </c>
      <c r="W9" s="17">
        <v>0.58067859782256659</v>
      </c>
      <c r="X9" s="17">
        <v>0.56254032160072909</v>
      </c>
      <c r="Y9" s="17">
        <v>0.50976760957059386</v>
      </c>
      <c r="AA9" s="17">
        <v>0.55148518412337355</v>
      </c>
      <c r="AB9" s="17">
        <v>0.55238708907097633</v>
      </c>
      <c r="AC9" s="17">
        <v>0.56658113380818131</v>
      </c>
      <c r="AD9" s="17">
        <v>0.55877497244230656</v>
      </c>
      <c r="AE9" s="17">
        <v>0.55011923679374763</v>
      </c>
      <c r="AF9" s="17">
        <v>0.61153786283763256</v>
      </c>
      <c r="AG9" s="17">
        <v>0.45796139010523101</v>
      </c>
      <c r="AH9" s="17">
        <v>0.52104779555588743</v>
      </c>
      <c r="AI9" s="17">
        <v>0.61459076479005115</v>
      </c>
    </row>
    <row r="10" spans="2:37" ht="19" customHeight="1" x14ac:dyDescent="0.2">
      <c r="B10" s="20" t="s">
        <v>203</v>
      </c>
      <c r="C10" s="17">
        <v>0.45062918836821497</v>
      </c>
      <c r="D10" s="17">
        <v>0.4018610960570087</v>
      </c>
      <c r="E10" s="17">
        <v>0.48077292112868208</v>
      </c>
      <c r="F10" s="17">
        <v>0.46018416873602941</v>
      </c>
      <c r="G10" s="17">
        <v>0.40739894441969321</v>
      </c>
      <c r="H10" s="17">
        <v>0.45274733245595677</v>
      </c>
      <c r="I10" s="17">
        <v>0.48452636690374312</v>
      </c>
      <c r="K10" s="17">
        <v>0.45321361786118342</v>
      </c>
      <c r="L10" s="17">
        <v>0.44741539249891632</v>
      </c>
      <c r="N10" s="17">
        <v>0.37242438571898212</v>
      </c>
      <c r="O10" s="17">
        <v>0.4429988843676077</v>
      </c>
      <c r="P10" s="17">
        <v>0.47506784429114057</v>
      </c>
      <c r="Q10" s="17">
        <v>0.59629185852282984</v>
      </c>
      <c r="R10" s="17">
        <v>0.42433919576027068</v>
      </c>
      <c r="S10" s="17">
        <v>0.40986281297223698</v>
      </c>
      <c r="T10" s="17">
        <v>0.42928273189340399</v>
      </c>
      <c r="U10" s="17">
        <v>0.52173178964734479</v>
      </c>
      <c r="V10" s="17">
        <v>0.47198104778907563</v>
      </c>
      <c r="W10" s="17">
        <v>0.41932140217743341</v>
      </c>
      <c r="X10" s="17">
        <v>0.43745967839927091</v>
      </c>
      <c r="Y10" s="17">
        <v>0.49023239042940608</v>
      </c>
      <c r="AA10" s="17">
        <v>0.44851481587662639</v>
      </c>
      <c r="AB10" s="17">
        <v>0.44761291092902372</v>
      </c>
      <c r="AC10" s="17">
        <v>0.4334188661918188</v>
      </c>
      <c r="AD10" s="17">
        <v>0.44122502755769361</v>
      </c>
      <c r="AE10" s="17">
        <v>0.44988076320625242</v>
      </c>
      <c r="AF10" s="17">
        <v>0.38846213716236783</v>
      </c>
      <c r="AG10" s="17">
        <v>0.54203860989476915</v>
      </c>
      <c r="AH10" s="17">
        <v>0.47895220444411257</v>
      </c>
      <c r="AI10" s="17">
        <v>0.38540923520994869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211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0.36900539125072229</v>
      </c>
      <c r="D9" s="17">
        <v>0.49657484177893901</v>
      </c>
      <c r="E9" s="17">
        <v>0.43785312477898669</v>
      </c>
      <c r="F9" s="17">
        <v>0.41834096544165728</v>
      </c>
      <c r="G9" s="17">
        <v>0.38159427022499492</v>
      </c>
      <c r="H9" s="17">
        <v>0.31987734626705577</v>
      </c>
      <c r="I9" s="17">
        <v>0.21134735892595141</v>
      </c>
      <c r="K9" s="17">
        <v>0.41526375738343968</v>
      </c>
      <c r="L9" s="17">
        <v>0.3234168744894082</v>
      </c>
      <c r="N9" s="17">
        <v>0.384704099495425</v>
      </c>
      <c r="O9" s="17">
        <v>0.24754221570709681</v>
      </c>
      <c r="P9" s="17">
        <v>0.28582900815376178</v>
      </c>
      <c r="Q9" s="17">
        <v>0.31425788714630248</v>
      </c>
      <c r="R9" s="17">
        <v>0.41274840067329382</v>
      </c>
      <c r="S9" s="17">
        <v>0.38421189632526581</v>
      </c>
      <c r="T9" s="17">
        <v>0.36774782330888822</v>
      </c>
      <c r="U9" s="17">
        <v>0.37729979409644759</v>
      </c>
      <c r="V9" s="17">
        <v>0.41933140444758038</v>
      </c>
      <c r="W9" s="17">
        <v>0.35572615512671629</v>
      </c>
      <c r="X9" s="17">
        <v>0.32848000072299433</v>
      </c>
      <c r="Y9" s="17">
        <v>0.36647574042353348</v>
      </c>
      <c r="AA9" s="17">
        <v>0.32982288982363328</v>
      </c>
      <c r="AB9" s="17">
        <v>0.43563213151962149</v>
      </c>
      <c r="AC9" s="17">
        <v>0.33010813470151018</v>
      </c>
      <c r="AD9" s="17">
        <v>0.3558128950140948</v>
      </c>
      <c r="AE9" s="17">
        <v>0.3779025964726232</v>
      </c>
      <c r="AF9" s="17">
        <v>0.37396676622273622</v>
      </c>
      <c r="AG9" s="17">
        <v>0.355652517802866</v>
      </c>
      <c r="AH9" s="17">
        <v>0.29612710606251869</v>
      </c>
      <c r="AI9" s="17">
        <v>0.39953382562529521</v>
      </c>
    </row>
    <row r="10" spans="2:37" ht="19" customHeight="1" x14ac:dyDescent="0.2">
      <c r="B10" s="20" t="s">
        <v>203</v>
      </c>
      <c r="C10" s="17">
        <v>0.6309946087492776</v>
      </c>
      <c r="D10" s="17">
        <v>0.50342515822106093</v>
      </c>
      <c r="E10" s="17">
        <v>0.56214687522101325</v>
      </c>
      <c r="F10" s="17">
        <v>0.58165903455834267</v>
      </c>
      <c r="G10" s="17">
        <v>0.61840572977500508</v>
      </c>
      <c r="H10" s="17">
        <v>0.68012265373294412</v>
      </c>
      <c r="I10" s="17">
        <v>0.78865264107404875</v>
      </c>
      <c r="K10" s="17">
        <v>0.58473624261656043</v>
      </c>
      <c r="L10" s="17">
        <v>0.67658312551059185</v>
      </c>
      <c r="N10" s="17">
        <v>0.61529590050457472</v>
      </c>
      <c r="O10" s="17">
        <v>0.75245778429290333</v>
      </c>
      <c r="P10" s="17">
        <v>0.71417099184623822</v>
      </c>
      <c r="Q10" s="17">
        <v>0.68574211285369779</v>
      </c>
      <c r="R10" s="17">
        <v>0.58725159932670623</v>
      </c>
      <c r="S10" s="17">
        <v>0.61578810367473402</v>
      </c>
      <c r="T10" s="17">
        <v>0.63225217669111178</v>
      </c>
      <c r="U10" s="17">
        <v>0.62270020590355246</v>
      </c>
      <c r="V10" s="17">
        <v>0.58066859555241945</v>
      </c>
      <c r="W10" s="17">
        <v>0.64427384487328354</v>
      </c>
      <c r="X10" s="17">
        <v>0.67151999927700567</v>
      </c>
      <c r="Y10" s="17">
        <v>0.63352425957646641</v>
      </c>
      <c r="AA10" s="17">
        <v>0.67017711017636672</v>
      </c>
      <c r="AB10" s="17">
        <v>0.56436786848037845</v>
      </c>
      <c r="AC10" s="17">
        <v>0.66989186529848976</v>
      </c>
      <c r="AD10" s="17">
        <v>0.64418710498590537</v>
      </c>
      <c r="AE10" s="17">
        <v>0.62209740352737675</v>
      </c>
      <c r="AF10" s="17">
        <v>0.62603323377726394</v>
      </c>
      <c r="AG10" s="17">
        <v>0.644347482197134</v>
      </c>
      <c r="AH10" s="17">
        <v>0.70387289393748143</v>
      </c>
      <c r="AI10" s="17">
        <v>0.60046617437470484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212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0.64641029471288181</v>
      </c>
      <c r="D9" s="17">
        <v>0.69643066018697253</v>
      </c>
      <c r="E9" s="17">
        <v>0.71360130829670021</v>
      </c>
      <c r="F9" s="17">
        <v>0.65605661269743054</v>
      </c>
      <c r="G9" s="17">
        <v>0.65853373502110069</v>
      </c>
      <c r="H9" s="17">
        <v>0.62632591990184627</v>
      </c>
      <c r="I9" s="17">
        <v>0.55457314333451346</v>
      </c>
      <c r="K9" s="17">
        <v>0.67066661919471582</v>
      </c>
      <c r="L9" s="17">
        <v>0.62138038640469673</v>
      </c>
      <c r="N9" s="17">
        <v>0.70541209187531484</v>
      </c>
      <c r="O9" s="17">
        <v>0.63520782102937379</v>
      </c>
      <c r="P9" s="17">
        <v>0.64893290505695511</v>
      </c>
      <c r="Q9" s="17">
        <v>0.53438945228466372</v>
      </c>
      <c r="R9" s="17">
        <v>0.66604859988489218</v>
      </c>
      <c r="S9" s="17">
        <v>0.65618293235368497</v>
      </c>
      <c r="T9" s="17">
        <v>0.65431164786418006</v>
      </c>
      <c r="U9" s="17">
        <v>0.64247738556147771</v>
      </c>
      <c r="V9" s="17">
        <v>0.6538060413660115</v>
      </c>
      <c r="W9" s="17">
        <v>0.65790456652180018</v>
      </c>
      <c r="X9" s="17">
        <v>0.60091667670985693</v>
      </c>
      <c r="Y9" s="17">
        <v>0.61692908305426086</v>
      </c>
      <c r="AA9" s="17">
        <v>0.62096886727968914</v>
      </c>
      <c r="AB9" s="17">
        <v>0.66636221219865144</v>
      </c>
      <c r="AC9" s="17">
        <v>0.65444678936964262</v>
      </c>
      <c r="AD9" s="17">
        <v>0.66374648451093454</v>
      </c>
      <c r="AE9" s="17">
        <v>0.64457896663889358</v>
      </c>
      <c r="AF9" s="17">
        <v>0.7635541838167671</v>
      </c>
      <c r="AG9" s="17">
        <v>0.59372734237795632</v>
      </c>
      <c r="AH9" s="17">
        <v>0.60887777881552585</v>
      </c>
      <c r="AI9" s="17">
        <v>0.65185576584398741</v>
      </c>
    </row>
    <row r="10" spans="2:37" ht="19" customHeight="1" x14ac:dyDescent="0.2">
      <c r="B10" s="20" t="s">
        <v>203</v>
      </c>
      <c r="C10" s="17">
        <v>0.35358970528711797</v>
      </c>
      <c r="D10" s="17">
        <v>0.30356933981302742</v>
      </c>
      <c r="E10" s="17">
        <v>0.2863986917032999</v>
      </c>
      <c r="F10" s="17">
        <v>0.34394338730256951</v>
      </c>
      <c r="G10" s="17">
        <v>0.34146626497889943</v>
      </c>
      <c r="H10" s="17">
        <v>0.37367408009815373</v>
      </c>
      <c r="I10" s="17">
        <v>0.44542685666548648</v>
      </c>
      <c r="K10" s="17">
        <v>0.32933338080528418</v>
      </c>
      <c r="L10" s="17">
        <v>0.37861961359530338</v>
      </c>
      <c r="N10" s="17">
        <v>0.29458790812468488</v>
      </c>
      <c r="O10" s="17">
        <v>0.36479217897062632</v>
      </c>
      <c r="P10" s="17">
        <v>0.351067094943045</v>
      </c>
      <c r="Q10" s="17">
        <v>0.46561054771533661</v>
      </c>
      <c r="R10" s="17">
        <v>0.33395140011510771</v>
      </c>
      <c r="S10" s="17">
        <v>0.34381706764631481</v>
      </c>
      <c r="T10" s="17">
        <v>0.34568835213581978</v>
      </c>
      <c r="U10" s="17">
        <v>0.3575226144385224</v>
      </c>
      <c r="V10" s="17">
        <v>0.34619395863398827</v>
      </c>
      <c r="W10" s="17">
        <v>0.34209543347819971</v>
      </c>
      <c r="X10" s="17">
        <v>0.39908332329014301</v>
      </c>
      <c r="Y10" s="17">
        <v>0.38307091694573919</v>
      </c>
      <c r="AA10" s="17">
        <v>0.3790311327203108</v>
      </c>
      <c r="AB10" s="17">
        <v>0.33363778780134851</v>
      </c>
      <c r="AC10" s="17">
        <v>0.34555321063035732</v>
      </c>
      <c r="AD10" s="17">
        <v>0.33625351548906551</v>
      </c>
      <c r="AE10" s="17">
        <v>0.35542103336110631</v>
      </c>
      <c r="AF10" s="17">
        <v>0.2364458161832331</v>
      </c>
      <c r="AG10" s="17">
        <v>0.40627265762204379</v>
      </c>
      <c r="AH10" s="17">
        <v>0.39112222118447409</v>
      </c>
      <c r="AI10" s="17">
        <v>0.34814423415601248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213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0.72577123039122504</v>
      </c>
      <c r="D9" s="17">
        <v>0.76324580285240706</v>
      </c>
      <c r="E9" s="17">
        <v>0.76869340696553412</v>
      </c>
      <c r="F9" s="17">
        <v>0.75472748450574489</v>
      </c>
      <c r="G9" s="17">
        <v>0.75155412151074541</v>
      </c>
      <c r="H9" s="17">
        <v>0.71761343294892166</v>
      </c>
      <c r="I9" s="17">
        <v>0.62716760873988564</v>
      </c>
      <c r="K9" s="17">
        <v>0.74955429939666918</v>
      </c>
      <c r="L9" s="17">
        <v>0.70266046563707396</v>
      </c>
      <c r="N9" s="17">
        <v>0.73115146346456439</v>
      </c>
      <c r="O9" s="17">
        <v>0.79384787377332744</v>
      </c>
      <c r="P9" s="17">
        <v>0.67932318445144835</v>
      </c>
      <c r="Q9" s="17">
        <v>0.66016085258117219</v>
      </c>
      <c r="R9" s="17">
        <v>0.7276087893273937</v>
      </c>
      <c r="S9" s="17">
        <v>0.76620718145488864</v>
      </c>
      <c r="T9" s="17">
        <v>0.73485823861828192</v>
      </c>
      <c r="U9" s="17">
        <v>0.70020865284181155</v>
      </c>
      <c r="V9" s="17">
        <v>0.72339857656500595</v>
      </c>
      <c r="W9" s="17">
        <v>0.75756635870449585</v>
      </c>
      <c r="X9" s="17">
        <v>0.72628562768186811</v>
      </c>
      <c r="Y9" s="17">
        <v>0.69044092185797945</v>
      </c>
      <c r="AA9" s="17">
        <v>0.72001327517308777</v>
      </c>
      <c r="AB9" s="17">
        <v>0.73780816030355456</v>
      </c>
      <c r="AC9" s="17">
        <v>0.74836638187799542</v>
      </c>
      <c r="AD9" s="17">
        <v>0.77478092867521176</v>
      </c>
      <c r="AE9" s="17">
        <v>0.72693197460200298</v>
      </c>
      <c r="AF9" s="17">
        <v>0.74561601997579796</v>
      </c>
      <c r="AG9" s="17">
        <v>0.62303928899734906</v>
      </c>
      <c r="AH9" s="17">
        <v>0.65468973982712864</v>
      </c>
      <c r="AI9" s="17">
        <v>0.78548103341765207</v>
      </c>
    </row>
    <row r="10" spans="2:37" ht="19" customHeight="1" x14ac:dyDescent="0.2">
      <c r="B10" s="20" t="s">
        <v>203</v>
      </c>
      <c r="C10" s="17">
        <v>0.27422876960877479</v>
      </c>
      <c r="D10" s="17">
        <v>0.23675419714759291</v>
      </c>
      <c r="E10" s="17">
        <v>0.2313065930344658</v>
      </c>
      <c r="F10" s="17">
        <v>0.24527251549425511</v>
      </c>
      <c r="G10" s="17">
        <v>0.2484458784892547</v>
      </c>
      <c r="H10" s="17">
        <v>0.28238656705107829</v>
      </c>
      <c r="I10" s="17">
        <v>0.3728323912601143</v>
      </c>
      <c r="K10" s="17">
        <v>0.25044570060333082</v>
      </c>
      <c r="L10" s="17">
        <v>0.29733953436292621</v>
      </c>
      <c r="N10" s="17">
        <v>0.26884853653543539</v>
      </c>
      <c r="O10" s="17">
        <v>0.20615212622667259</v>
      </c>
      <c r="P10" s="17">
        <v>0.32067681554855182</v>
      </c>
      <c r="Q10" s="17">
        <v>0.33983914741882798</v>
      </c>
      <c r="R10" s="17">
        <v>0.27239121067260641</v>
      </c>
      <c r="S10" s="17">
        <v>0.23379281854511141</v>
      </c>
      <c r="T10" s="17">
        <v>0.26514176138171819</v>
      </c>
      <c r="U10" s="17">
        <v>0.29979134715818861</v>
      </c>
      <c r="V10" s="17">
        <v>0.27660142343499378</v>
      </c>
      <c r="W10" s="17">
        <v>0.24243364129550399</v>
      </c>
      <c r="X10" s="17">
        <v>0.27371437231813173</v>
      </c>
      <c r="Y10" s="17">
        <v>0.30955907814202049</v>
      </c>
      <c r="AA10" s="17">
        <v>0.27998672482691211</v>
      </c>
      <c r="AB10" s="17">
        <v>0.26219183969644538</v>
      </c>
      <c r="AC10" s="17">
        <v>0.25163361812200458</v>
      </c>
      <c r="AD10" s="17">
        <v>0.22521907132478811</v>
      </c>
      <c r="AE10" s="17">
        <v>0.27306802539799702</v>
      </c>
      <c r="AF10" s="17">
        <v>0.25438398002420243</v>
      </c>
      <c r="AG10" s="17">
        <v>0.37696071100265099</v>
      </c>
      <c r="AH10" s="17">
        <v>0.34531026017287147</v>
      </c>
      <c r="AI10" s="17">
        <v>0.21451896658234779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214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215</v>
      </c>
      <c r="C9" s="17">
        <v>0.4435575802946245</v>
      </c>
      <c r="D9" s="17">
        <v>0.37542656202451852</v>
      </c>
      <c r="E9" s="17">
        <v>0.40666811344833181</v>
      </c>
      <c r="F9" s="17">
        <v>0.45262064456744538</v>
      </c>
      <c r="G9" s="17">
        <v>0.47064053397007027</v>
      </c>
      <c r="H9" s="17">
        <v>0.49286771654030098</v>
      </c>
      <c r="I9" s="17">
        <v>0.45621364670890929</v>
      </c>
      <c r="K9" s="17">
        <v>0.45453343115099332</v>
      </c>
      <c r="L9" s="17">
        <v>0.43372770808567712</v>
      </c>
      <c r="N9" s="17">
        <v>0.43022090310708377</v>
      </c>
      <c r="O9" s="17">
        <v>0.53323065585914664</v>
      </c>
      <c r="P9" s="17">
        <v>0.49185787338327769</v>
      </c>
      <c r="Q9" s="17">
        <v>0.31951369622159581</v>
      </c>
      <c r="R9" s="17">
        <v>0.47622070346229139</v>
      </c>
      <c r="S9" s="17">
        <v>0.43397904830167211</v>
      </c>
      <c r="T9" s="17">
        <v>0.39023665276742359</v>
      </c>
      <c r="U9" s="17">
        <v>0.42270243486384512</v>
      </c>
      <c r="V9" s="17">
        <v>0.4309960222997713</v>
      </c>
      <c r="W9" s="17">
        <v>0.46329671076792989</v>
      </c>
      <c r="X9" s="17">
        <v>0.46823345783211251</v>
      </c>
      <c r="Y9" s="17">
        <v>0.45514407718210209</v>
      </c>
      <c r="AA9" s="17">
        <v>0.44144717885313439</v>
      </c>
      <c r="AB9" s="17">
        <v>0.42431205201458599</v>
      </c>
      <c r="AC9" s="17">
        <v>0.48613347691172137</v>
      </c>
      <c r="AD9" s="17">
        <v>0.45312564364326768</v>
      </c>
      <c r="AE9" s="17">
        <v>0.45733314265191638</v>
      </c>
      <c r="AF9" s="17">
        <v>0.43689950599040128</v>
      </c>
      <c r="AG9" s="17">
        <v>0.39542004292855693</v>
      </c>
      <c r="AH9" s="17">
        <v>0.42230953539719113</v>
      </c>
      <c r="AI9" s="17">
        <v>0.47961262790676451</v>
      </c>
    </row>
    <row r="10" spans="2:37" ht="19" customHeight="1" x14ac:dyDescent="0.2">
      <c r="B10" s="20" t="s">
        <v>216</v>
      </c>
      <c r="C10" s="17">
        <v>0.34633660469933408</v>
      </c>
      <c r="D10" s="17">
        <v>0.37551666388486138</v>
      </c>
      <c r="E10" s="17">
        <v>0.38183048764780708</v>
      </c>
      <c r="F10" s="17">
        <v>0.33214899919150442</v>
      </c>
      <c r="G10" s="17">
        <v>0.31096207430726891</v>
      </c>
      <c r="H10" s="17">
        <v>0.34719999102990778</v>
      </c>
      <c r="I10" s="17">
        <v>0.33797533464291868</v>
      </c>
      <c r="K10" s="17">
        <v>0.3485290466820124</v>
      </c>
      <c r="L10" s="17">
        <v>0.34281965530412772</v>
      </c>
      <c r="N10" s="17">
        <v>0.37850652987536759</v>
      </c>
      <c r="O10" s="17">
        <v>0.29453054230319348</v>
      </c>
      <c r="P10" s="17">
        <v>0.27547437685694748</v>
      </c>
      <c r="Q10" s="17">
        <v>0.47166501342335371</v>
      </c>
      <c r="R10" s="17">
        <v>0.31937064772588158</v>
      </c>
      <c r="S10" s="17">
        <v>0.33207127230604011</v>
      </c>
      <c r="T10" s="17">
        <v>0.36277014359533899</v>
      </c>
      <c r="U10" s="17">
        <v>0.34943519237446757</v>
      </c>
      <c r="V10" s="17">
        <v>0.36478847177197837</v>
      </c>
      <c r="W10" s="17">
        <v>0.33351083688064592</v>
      </c>
      <c r="X10" s="17">
        <v>0.29708383604759447</v>
      </c>
      <c r="Y10" s="17">
        <v>0.37838724625349601</v>
      </c>
      <c r="AA10" s="17">
        <v>0.37020452710154322</v>
      </c>
      <c r="AB10" s="17">
        <v>0.34295994789826589</v>
      </c>
      <c r="AC10" s="17">
        <v>0.30383615376255069</v>
      </c>
      <c r="AD10" s="17">
        <v>0.38432348292940971</v>
      </c>
      <c r="AE10" s="17">
        <v>0.3888720996513354</v>
      </c>
      <c r="AF10" s="17">
        <v>0.39051733828016261</v>
      </c>
      <c r="AG10" s="17">
        <v>0.24273180126728991</v>
      </c>
      <c r="AH10" s="17">
        <v>0.27878726590966862</v>
      </c>
      <c r="AI10" s="17">
        <v>0.29761755208166252</v>
      </c>
    </row>
    <row r="11" spans="2:37" ht="19" customHeight="1" x14ac:dyDescent="0.2">
      <c r="B11" s="20" t="s">
        <v>217</v>
      </c>
      <c r="C11" s="17">
        <v>0.13173639611354221</v>
      </c>
      <c r="D11" s="17">
        <v>0.19390944865680251</v>
      </c>
      <c r="E11" s="17">
        <v>0.14404685583117399</v>
      </c>
      <c r="F11" s="17">
        <v>0.13595107842565601</v>
      </c>
      <c r="G11" s="17">
        <v>0.1404174882880618</v>
      </c>
      <c r="H11" s="17">
        <v>8.613845930740531E-2</v>
      </c>
      <c r="I11" s="17">
        <v>0.1005840393470311</v>
      </c>
      <c r="K11" s="17">
        <v>0.1354701880773973</v>
      </c>
      <c r="L11" s="17">
        <v>0.1281020881433183</v>
      </c>
      <c r="N11" s="17">
        <v>9.8748074714216635E-2</v>
      </c>
      <c r="O11" s="17">
        <v>9.0405305707113498E-2</v>
      </c>
      <c r="P11" s="17">
        <v>0.14970734361710869</v>
      </c>
      <c r="Q11" s="17">
        <v>0.1501813622177145</v>
      </c>
      <c r="R11" s="17">
        <v>0.1197198722809429</v>
      </c>
      <c r="S11" s="17">
        <v>0.14909207482906389</v>
      </c>
      <c r="T11" s="17">
        <v>0.16502504693211309</v>
      </c>
      <c r="U11" s="17">
        <v>0.1485680224995316</v>
      </c>
      <c r="V11" s="17">
        <v>0.13853313713416299</v>
      </c>
      <c r="W11" s="17">
        <v>0.13114096887268289</v>
      </c>
      <c r="X11" s="17">
        <v>0.12361804836864899</v>
      </c>
      <c r="Y11" s="17">
        <v>0.11439567038648479</v>
      </c>
      <c r="AA11" s="17">
        <v>0.12853656660670609</v>
      </c>
      <c r="AB11" s="17">
        <v>0.16192296638793741</v>
      </c>
      <c r="AC11" s="17">
        <v>0.15266674257716531</v>
      </c>
      <c r="AD11" s="17">
        <v>0.1069349093954195</v>
      </c>
      <c r="AE11" s="17">
        <v>0.1053547263132143</v>
      </c>
      <c r="AF11" s="17">
        <v>6.8509379088194239E-2</v>
      </c>
      <c r="AG11" s="17">
        <v>0.18572239515633959</v>
      </c>
      <c r="AH11" s="17">
        <v>0.13747748610399721</v>
      </c>
      <c r="AI11" s="17">
        <v>0.13352619200314139</v>
      </c>
    </row>
    <row r="12" spans="2:37" ht="19" customHeight="1" x14ac:dyDescent="0.2">
      <c r="B12" s="20" t="s">
        <v>218</v>
      </c>
      <c r="C12" s="17">
        <v>1.899698186848961E-2</v>
      </c>
      <c r="D12" s="17">
        <v>1.6234895989870018E-2</v>
      </c>
      <c r="E12" s="17">
        <v>3.3912821690695781E-2</v>
      </c>
      <c r="F12" s="17">
        <v>2.10135139772409E-2</v>
      </c>
      <c r="G12" s="17">
        <v>3.2766019013693533E-2</v>
      </c>
      <c r="H12" s="17">
        <v>3.8398187839726872E-3</v>
      </c>
      <c r="I12" s="17">
        <v>6.0212175846626921E-3</v>
      </c>
      <c r="K12" s="17">
        <v>1.427195086172782E-2</v>
      </c>
      <c r="L12" s="17">
        <v>2.3726933449217259E-2</v>
      </c>
      <c r="N12" s="17">
        <v>3.080836369314505E-2</v>
      </c>
      <c r="O12" s="17">
        <v>0</v>
      </c>
      <c r="P12" s="17">
        <v>1.0737091606864811E-2</v>
      </c>
      <c r="Q12" s="17">
        <v>0</v>
      </c>
      <c r="R12" s="17">
        <v>3.4092488456563853E-2</v>
      </c>
      <c r="S12" s="17">
        <v>1.7662022020287441E-2</v>
      </c>
      <c r="T12" s="17">
        <v>3.1586895123369978E-2</v>
      </c>
      <c r="U12" s="17">
        <v>2.2833656567250751E-2</v>
      </c>
      <c r="V12" s="17">
        <v>1.5359437677981719E-2</v>
      </c>
      <c r="W12" s="17">
        <v>1.8492183583386019E-2</v>
      </c>
      <c r="X12" s="17">
        <v>6.5650981981103858E-3</v>
      </c>
      <c r="Y12" s="17">
        <v>1.304644222731792E-2</v>
      </c>
      <c r="AA12" s="17">
        <v>1.221877299828718E-2</v>
      </c>
      <c r="AB12" s="17">
        <v>1.871945587664104E-2</v>
      </c>
      <c r="AC12" s="17">
        <v>1.4052671905168309E-2</v>
      </c>
      <c r="AD12" s="17">
        <v>2.0269255041420419E-2</v>
      </c>
      <c r="AE12" s="17">
        <v>1.0260077342841669E-2</v>
      </c>
      <c r="AF12" s="17">
        <v>3.3323768269463407E-2</v>
      </c>
      <c r="AG12" s="17">
        <v>3.5798685464686827E-2</v>
      </c>
      <c r="AH12" s="17">
        <v>6.0642516271864639E-3</v>
      </c>
      <c r="AI12" s="17">
        <v>7.081040921295402E-2</v>
      </c>
    </row>
    <row r="13" spans="2:37" ht="19" customHeight="1" x14ac:dyDescent="0.2">
      <c r="B13" s="20" t="s">
        <v>219</v>
      </c>
      <c r="C13" s="17">
        <v>2.0910603192537021E-3</v>
      </c>
      <c r="D13" s="17">
        <v>0</v>
      </c>
      <c r="E13" s="17">
        <v>3.1035028337750201E-3</v>
      </c>
      <c r="F13" s="17">
        <v>5.997631379235366E-3</v>
      </c>
      <c r="G13" s="17">
        <v>3.179637183973765E-3</v>
      </c>
      <c r="H13" s="17">
        <v>0</v>
      </c>
      <c r="I13" s="17">
        <v>0</v>
      </c>
      <c r="K13" s="17">
        <v>2.173450491415391E-3</v>
      </c>
      <c r="L13" s="17">
        <v>2.0228752844782829E-3</v>
      </c>
      <c r="N13" s="17">
        <v>0</v>
      </c>
      <c r="O13" s="17">
        <v>0</v>
      </c>
      <c r="P13" s="17">
        <v>0</v>
      </c>
      <c r="Q13" s="17">
        <v>0</v>
      </c>
      <c r="R13" s="17">
        <v>9.583588516452286E-3</v>
      </c>
      <c r="S13" s="17">
        <v>0</v>
      </c>
      <c r="T13" s="17">
        <v>0</v>
      </c>
      <c r="U13" s="17">
        <v>5.4439269657779602E-3</v>
      </c>
      <c r="V13" s="17">
        <v>3.876314461600723E-3</v>
      </c>
      <c r="W13" s="17">
        <v>0</v>
      </c>
      <c r="X13" s="17">
        <v>0</v>
      </c>
      <c r="Y13" s="17">
        <v>0</v>
      </c>
      <c r="AA13" s="17">
        <v>0</v>
      </c>
      <c r="AB13" s="17">
        <v>8.0421931187267103E-3</v>
      </c>
      <c r="AC13" s="17">
        <v>0</v>
      </c>
      <c r="AD13" s="17">
        <v>0</v>
      </c>
      <c r="AE13" s="17">
        <v>0</v>
      </c>
      <c r="AF13" s="17">
        <v>0</v>
      </c>
      <c r="AG13" s="17">
        <v>7.4871087702152398E-3</v>
      </c>
      <c r="AH13" s="17">
        <v>0</v>
      </c>
      <c r="AI13" s="17">
        <v>0</v>
      </c>
    </row>
    <row r="14" spans="2:37" ht="19" customHeight="1" x14ac:dyDescent="0.2">
      <c r="B14" s="20" t="s">
        <v>75</v>
      </c>
      <c r="C14" s="17">
        <v>5.7281376704755797E-2</v>
      </c>
      <c r="D14" s="17">
        <v>3.8912429443947412E-2</v>
      </c>
      <c r="E14" s="17">
        <v>3.0438218548216329E-2</v>
      </c>
      <c r="F14" s="17">
        <v>5.2268132458917947E-2</v>
      </c>
      <c r="G14" s="17">
        <v>4.2034247236931908E-2</v>
      </c>
      <c r="H14" s="17">
        <v>6.9954014338413167E-2</v>
      </c>
      <c r="I14" s="17">
        <v>9.9205761716478158E-2</v>
      </c>
      <c r="K14" s="17">
        <v>4.5021932736453947E-2</v>
      </c>
      <c r="L14" s="17">
        <v>6.960073973318151E-2</v>
      </c>
      <c r="N14" s="17">
        <v>6.1716128610186743E-2</v>
      </c>
      <c r="O14" s="17">
        <v>8.1833496130546565E-2</v>
      </c>
      <c r="P14" s="17">
        <v>7.2223314535801442E-2</v>
      </c>
      <c r="Q14" s="17">
        <v>5.8639928137336303E-2</v>
      </c>
      <c r="R14" s="17">
        <v>4.1012699557867981E-2</v>
      </c>
      <c r="S14" s="17">
        <v>6.7195582542936283E-2</v>
      </c>
      <c r="T14" s="17">
        <v>5.0381261581754357E-2</v>
      </c>
      <c r="U14" s="17">
        <v>5.1016766729127118E-2</v>
      </c>
      <c r="V14" s="17">
        <v>4.644661665450469E-2</v>
      </c>
      <c r="W14" s="17">
        <v>5.3559299895355197E-2</v>
      </c>
      <c r="X14" s="17">
        <v>0.1044995595535336</v>
      </c>
      <c r="Y14" s="17">
        <v>3.9026563950599273E-2</v>
      </c>
      <c r="AA14" s="17">
        <v>4.759295444032903E-2</v>
      </c>
      <c r="AB14" s="17">
        <v>4.4043384703842781E-2</v>
      </c>
      <c r="AC14" s="17">
        <v>4.3310954843394318E-2</v>
      </c>
      <c r="AD14" s="17">
        <v>3.5346708990482742E-2</v>
      </c>
      <c r="AE14" s="17">
        <v>3.817995404069225E-2</v>
      </c>
      <c r="AF14" s="17">
        <v>7.0750008371778569E-2</v>
      </c>
      <c r="AG14" s="17">
        <v>0.13283996641291171</v>
      </c>
      <c r="AH14" s="17">
        <v>0.15536146096195669</v>
      </c>
      <c r="AI14" s="17">
        <v>1.8433218795477459E-2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220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215</v>
      </c>
      <c r="C9" s="17">
        <v>0.47431456580050368</v>
      </c>
      <c r="D9" s="17">
        <v>0.46090048735011457</v>
      </c>
      <c r="E9" s="17">
        <v>0.44568535514956908</v>
      </c>
      <c r="F9" s="17">
        <v>0.44056393492429152</v>
      </c>
      <c r="G9" s="17">
        <v>0.48535316144229901</v>
      </c>
      <c r="H9" s="17">
        <v>0.55903440027284834</v>
      </c>
      <c r="I9" s="17">
        <v>0.46814852383056682</v>
      </c>
      <c r="K9" s="17">
        <v>0.47614940285581481</v>
      </c>
      <c r="L9" s="17">
        <v>0.47276650663570829</v>
      </c>
      <c r="N9" s="17">
        <v>0.51747298142259157</v>
      </c>
      <c r="O9" s="17">
        <v>0.55151235770340246</v>
      </c>
      <c r="P9" s="17">
        <v>0.50155646053441849</v>
      </c>
      <c r="Q9" s="17">
        <v>0.40353919849542402</v>
      </c>
      <c r="R9" s="17">
        <v>0.43610490064229751</v>
      </c>
      <c r="S9" s="17">
        <v>0.48850749419118161</v>
      </c>
      <c r="T9" s="17">
        <v>0.42389012893688388</v>
      </c>
      <c r="U9" s="17">
        <v>0.46850946901092111</v>
      </c>
      <c r="V9" s="17">
        <v>0.44743815826562539</v>
      </c>
      <c r="W9" s="17">
        <v>0.48596987813092218</v>
      </c>
      <c r="X9" s="17">
        <v>0.47682577286471578</v>
      </c>
      <c r="Y9" s="17">
        <v>0.52364927902405334</v>
      </c>
      <c r="AA9" s="17">
        <v>0.47976455425139553</v>
      </c>
      <c r="AB9" s="17">
        <v>0.45587707587470372</v>
      </c>
      <c r="AC9" s="17">
        <v>0.53718012241739854</v>
      </c>
      <c r="AD9" s="17">
        <v>0.49974500085266371</v>
      </c>
      <c r="AE9" s="17">
        <v>0.48889923141662572</v>
      </c>
      <c r="AF9" s="17">
        <v>0.6026568503371057</v>
      </c>
      <c r="AG9" s="17">
        <v>0.41077857474143908</v>
      </c>
      <c r="AH9" s="17">
        <v>0.39908876572274121</v>
      </c>
      <c r="AI9" s="17">
        <v>0.44268742772753727</v>
      </c>
    </row>
    <row r="10" spans="2:37" ht="19" customHeight="1" x14ac:dyDescent="0.2">
      <c r="B10" s="20" t="s">
        <v>216</v>
      </c>
      <c r="C10" s="17">
        <v>0.32209705326598992</v>
      </c>
      <c r="D10" s="17">
        <v>0.27753394160980088</v>
      </c>
      <c r="E10" s="17">
        <v>0.33721880729956372</v>
      </c>
      <c r="F10" s="17">
        <v>0.33274364668780648</v>
      </c>
      <c r="G10" s="17">
        <v>0.30939413278057348</v>
      </c>
      <c r="H10" s="17">
        <v>0.33032248553559679</v>
      </c>
      <c r="I10" s="17">
        <v>0.33556335839153101</v>
      </c>
      <c r="K10" s="17">
        <v>0.33911099900429409</v>
      </c>
      <c r="L10" s="17">
        <v>0.30577349024932488</v>
      </c>
      <c r="N10" s="17">
        <v>0.34380421811450951</v>
      </c>
      <c r="O10" s="17">
        <v>0.24747941042325369</v>
      </c>
      <c r="P10" s="17">
        <v>0.29910752535107349</v>
      </c>
      <c r="Q10" s="17">
        <v>0.34808147227331288</v>
      </c>
      <c r="R10" s="17">
        <v>0.36682417396309031</v>
      </c>
      <c r="S10" s="17">
        <v>0.28312955966147307</v>
      </c>
      <c r="T10" s="17">
        <v>0.32447062699311202</v>
      </c>
      <c r="U10" s="17">
        <v>0.27036728967053991</v>
      </c>
      <c r="V10" s="17">
        <v>0.32491702897874131</v>
      </c>
      <c r="W10" s="17">
        <v>0.34652003441962781</v>
      </c>
      <c r="X10" s="17">
        <v>0.30585492674996712</v>
      </c>
      <c r="Y10" s="17">
        <v>0.33095192581074889</v>
      </c>
      <c r="AA10" s="17">
        <v>0.38507530930331069</v>
      </c>
      <c r="AB10" s="17">
        <v>0.31055390076173078</v>
      </c>
      <c r="AC10" s="17">
        <v>0.29050830909157122</v>
      </c>
      <c r="AD10" s="17">
        <v>0.28201186801336448</v>
      </c>
      <c r="AE10" s="17">
        <v>0.36680655822386687</v>
      </c>
      <c r="AF10" s="17">
        <v>0.31016906312491099</v>
      </c>
      <c r="AG10" s="17">
        <v>0.18885423149105829</v>
      </c>
      <c r="AH10" s="17">
        <v>0.31194579450254889</v>
      </c>
      <c r="AI10" s="17">
        <v>0.34658180573060049</v>
      </c>
    </row>
    <row r="11" spans="2:37" ht="19" customHeight="1" x14ac:dyDescent="0.2">
      <c r="B11" s="20" t="s">
        <v>217</v>
      </c>
      <c r="C11" s="17">
        <v>0.1242237350459192</v>
      </c>
      <c r="D11" s="17">
        <v>0.1965068759648588</v>
      </c>
      <c r="E11" s="17">
        <v>0.1602954905349912</v>
      </c>
      <c r="F11" s="17">
        <v>0.1338825104639311</v>
      </c>
      <c r="G11" s="17">
        <v>0.14555783230975561</v>
      </c>
      <c r="H11" s="17">
        <v>5.1710584723454509E-2</v>
      </c>
      <c r="I11" s="17">
        <v>7.0392993746515878E-2</v>
      </c>
      <c r="K11" s="17">
        <v>0.1196961412691762</v>
      </c>
      <c r="L11" s="17">
        <v>0.1276307212669201</v>
      </c>
      <c r="N11" s="17">
        <v>6.6446118979662475E-2</v>
      </c>
      <c r="O11" s="17">
        <v>0.1229181468441468</v>
      </c>
      <c r="P11" s="17">
        <v>0.1081398539769383</v>
      </c>
      <c r="Q11" s="17">
        <v>0.18965513884026769</v>
      </c>
      <c r="R11" s="17">
        <v>0.12501126834246559</v>
      </c>
      <c r="S11" s="17">
        <v>0.1244510034931038</v>
      </c>
      <c r="T11" s="17">
        <v>0.15169352650952381</v>
      </c>
      <c r="U11" s="17">
        <v>0.16671214277480251</v>
      </c>
      <c r="V11" s="17">
        <v>0.16406591965407619</v>
      </c>
      <c r="W11" s="17">
        <v>0.1047954807436704</v>
      </c>
      <c r="X11" s="17">
        <v>9.809173671586098E-2</v>
      </c>
      <c r="Y11" s="17">
        <v>8.6443928160742464E-2</v>
      </c>
      <c r="AA11" s="17">
        <v>7.7714768086072222E-2</v>
      </c>
      <c r="AB11" s="17">
        <v>0.1556870243872531</v>
      </c>
      <c r="AC11" s="17">
        <v>0.1089460683353999</v>
      </c>
      <c r="AD11" s="17">
        <v>0.13671408329417489</v>
      </c>
      <c r="AE11" s="17">
        <v>9.9190620902594631E-2</v>
      </c>
      <c r="AF11" s="17">
        <v>3.3429609630188192E-2</v>
      </c>
      <c r="AG11" s="17">
        <v>0.21199983543772041</v>
      </c>
      <c r="AH11" s="17">
        <v>0.1277089643497068</v>
      </c>
      <c r="AI11" s="17">
        <v>0.1627610486279705</v>
      </c>
    </row>
    <row r="12" spans="2:37" ht="19" customHeight="1" x14ac:dyDescent="0.2">
      <c r="B12" s="20" t="s">
        <v>218</v>
      </c>
      <c r="C12" s="17">
        <v>1.454747852510372E-2</v>
      </c>
      <c r="D12" s="17">
        <v>2.2969378105820028E-2</v>
      </c>
      <c r="E12" s="17">
        <v>2.7100041162910111E-2</v>
      </c>
      <c r="F12" s="17">
        <v>3.3807534694798379E-2</v>
      </c>
      <c r="G12" s="17">
        <v>5.8409434818108268E-3</v>
      </c>
      <c r="H12" s="17">
        <v>0</v>
      </c>
      <c r="I12" s="17">
        <v>0</v>
      </c>
      <c r="K12" s="17">
        <v>1.4242504952161851E-2</v>
      </c>
      <c r="L12" s="17">
        <v>1.4931361753690871E-2</v>
      </c>
      <c r="N12" s="17">
        <v>1.2112340839279459E-2</v>
      </c>
      <c r="O12" s="17">
        <v>0</v>
      </c>
      <c r="P12" s="17">
        <v>1.986861845301351E-2</v>
      </c>
      <c r="Q12" s="17">
        <v>1.2226181172387159E-2</v>
      </c>
      <c r="R12" s="17">
        <v>1.352241619764157E-2</v>
      </c>
      <c r="S12" s="17">
        <v>1.122150366109423E-2</v>
      </c>
      <c r="T12" s="17">
        <v>4.2754439238024897E-2</v>
      </c>
      <c r="U12" s="17">
        <v>1.6092239989172651E-2</v>
      </c>
      <c r="V12" s="17">
        <v>1.9020160109322889E-2</v>
      </c>
      <c r="W12" s="17">
        <v>1.5047874465014941E-2</v>
      </c>
      <c r="X12" s="17">
        <v>0</v>
      </c>
      <c r="Y12" s="17">
        <v>5.9013330700358538E-3</v>
      </c>
      <c r="AA12" s="17">
        <v>7.6977193855626933E-3</v>
      </c>
      <c r="AB12" s="17">
        <v>1.6201544328167759E-2</v>
      </c>
      <c r="AC12" s="17">
        <v>1.3275082418890629E-2</v>
      </c>
      <c r="AD12" s="17">
        <v>2.6986498633134352E-2</v>
      </c>
      <c r="AE12" s="17">
        <v>8.4549390046775204E-3</v>
      </c>
      <c r="AF12" s="17">
        <v>0</v>
      </c>
      <c r="AG12" s="17">
        <v>2.9490123954550789E-2</v>
      </c>
      <c r="AH12" s="17">
        <v>6.0642516271864639E-3</v>
      </c>
      <c r="AI12" s="17">
        <v>2.8577040497299391E-2</v>
      </c>
    </row>
    <row r="13" spans="2:37" ht="19" customHeight="1" x14ac:dyDescent="0.2">
      <c r="B13" s="20" t="s">
        <v>219</v>
      </c>
      <c r="C13" s="17">
        <v>7.0165170841045852E-3</v>
      </c>
      <c r="D13" s="17">
        <v>9.8698138884978116E-3</v>
      </c>
      <c r="E13" s="17">
        <v>6.0160793288701773E-3</v>
      </c>
      <c r="F13" s="17">
        <v>1.1968643467774881E-2</v>
      </c>
      <c r="G13" s="17">
        <v>8.6676121626906664E-3</v>
      </c>
      <c r="H13" s="17">
        <v>0</v>
      </c>
      <c r="I13" s="17">
        <v>5.2693411719732311E-3</v>
      </c>
      <c r="K13" s="17">
        <v>7.1011192481908554E-3</v>
      </c>
      <c r="L13" s="17">
        <v>6.9752290111912748E-3</v>
      </c>
      <c r="N13" s="17">
        <v>0</v>
      </c>
      <c r="O13" s="17">
        <v>1.528069718938547E-2</v>
      </c>
      <c r="P13" s="17">
        <v>0</v>
      </c>
      <c r="Q13" s="17">
        <v>0</v>
      </c>
      <c r="R13" s="17">
        <v>4.7951877409442472E-3</v>
      </c>
      <c r="S13" s="17">
        <v>5.6216051059198449E-3</v>
      </c>
      <c r="T13" s="17">
        <v>1.5027692344904829E-2</v>
      </c>
      <c r="U13" s="17">
        <v>3.2856172560130063E-2</v>
      </c>
      <c r="V13" s="17">
        <v>3.876314461600723E-3</v>
      </c>
      <c r="W13" s="17">
        <v>3.509580846107072E-3</v>
      </c>
      <c r="X13" s="17">
        <v>7.0999845495772493E-3</v>
      </c>
      <c r="Y13" s="17">
        <v>0</v>
      </c>
      <c r="AA13" s="17">
        <v>0</v>
      </c>
      <c r="AB13" s="17">
        <v>1.2975937029597571E-2</v>
      </c>
      <c r="AC13" s="17">
        <v>0</v>
      </c>
      <c r="AD13" s="17">
        <v>4.5883654577769132E-3</v>
      </c>
      <c r="AE13" s="17">
        <v>4.1293504573393664E-3</v>
      </c>
      <c r="AF13" s="17">
        <v>0</v>
      </c>
      <c r="AG13" s="17">
        <v>2.7863056393654721E-2</v>
      </c>
      <c r="AH13" s="17">
        <v>5.3672394398053486E-3</v>
      </c>
      <c r="AI13" s="17">
        <v>1.020438979772033E-2</v>
      </c>
    </row>
    <row r="14" spans="2:37" ht="19" customHeight="1" x14ac:dyDescent="0.2">
      <c r="B14" s="20" t="s">
        <v>75</v>
      </c>
      <c r="C14" s="17">
        <v>5.7800650278378843E-2</v>
      </c>
      <c r="D14" s="17">
        <v>3.2219503080907777E-2</v>
      </c>
      <c r="E14" s="17">
        <v>2.3684226524095742E-2</v>
      </c>
      <c r="F14" s="17">
        <v>4.7033729761397539E-2</v>
      </c>
      <c r="G14" s="17">
        <v>4.5186317822870442E-2</v>
      </c>
      <c r="H14" s="17">
        <v>5.8932529468100223E-2</v>
      </c>
      <c r="I14" s="17">
        <v>0.120625782859413</v>
      </c>
      <c r="K14" s="17">
        <v>4.3699832670362287E-2</v>
      </c>
      <c r="L14" s="17">
        <v>7.1922691083164653E-2</v>
      </c>
      <c r="N14" s="17">
        <v>6.0164340643956933E-2</v>
      </c>
      <c r="O14" s="17">
        <v>6.2809387839811645E-2</v>
      </c>
      <c r="P14" s="17">
        <v>7.1327541684556323E-2</v>
      </c>
      <c r="Q14" s="17">
        <v>4.6498009218608499E-2</v>
      </c>
      <c r="R14" s="17">
        <v>5.3742053113560742E-2</v>
      </c>
      <c r="S14" s="17">
        <v>8.7068833887227373E-2</v>
      </c>
      <c r="T14" s="17">
        <v>4.2163585977550787E-2</v>
      </c>
      <c r="U14" s="17">
        <v>4.546268599443392E-2</v>
      </c>
      <c r="V14" s="17">
        <v>4.0682418530633348E-2</v>
      </c>
      <c r="W14" s="17">
        <v>4.4157151394657541E-2</v>
      </c>
      <c r="X14" s="17">
        <v>0.11212757911987881</v>
      </c>
      <c r="Y14" s="17">
        <v>5.3053533934419493E-2</v>
      </c>
      <c r="AA14" s="17">
        <v>4.9747648973658853E-2</v>
      </c>
      <c r="AB14" s="17">
        <v>4.8704517618546952E-2</v>
      </c>
      <c r="AC14" s="17">
        <v>5.0090417736739723E-2</v>
      </c>
      <c r="AD14" s="17">
        <v>4.9954183748885828E-2</v>
      </c>
      <c r="AE14" s="17">
        <v>3.2519299994895952E-2</v>
      </c>
      <c r="AF14" s="17">
        <v>5.3744476907795387E-2</v>
      </c>
      <c r="AG14" s="17">
        <v>0.13101417798157669</v>
      </c>
      <c r="AH14" s="17">
        <v>0.14982498435801131</v>
      </c>
      <c r="AI14" s="17">
        <v>9.1882876188718009E-3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2:H15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8" width="20" customWidth="1"/>
  </cols>
  <sheetData>
    <row r="2" spans="2:8" ht="40" customHeight="1" x14ac:dyDescent="0.2">
      <c r="D2" s="18" t="s">
        <v>448</v>
      </c>
    </row>
    <row r="6" spans="2:8" ht="74" customHeight="1" x14ac:dyDescent="0.2">
      <c r="C6" s="19" t="s">
        <v>449</v>
      </c>
      <c r="D6" s="19" t="s">
        <v>450</v>
      </c>
      <c r="E6" s="19" t="s">
        <v>451</v>
      </c>
      <c r="F6" s="19" t="s">
        <v>452</v>
      </c>
      <c r="G6" s="19" t="s">
        <v>453</v>
      </c>
      <c r="H6" s="19" t="s">
        <v>454</v>
      </c>
    </row>
    <row r="7" spans="2:8" ht="16" x14ac:dyDescent="0.2">
      <c r="B7" s="20" t="s">
        <v>202</v>
      </c>
      <c r="C7" s="17">
        <v>0.70067068142043409</v>
      </c>
      <c r="D7" s="17">
        <v>0.43421398888875079</v>
      </c>
      <c r="E7" s="17">
        <v>0.28224243174805452</v>
      </c>
      <c r="F7" s="17">
        <v>0.25285551184205912</v>
      </c>
      <c r="G7" s="17">
        <v>0.37552907034639921</v>
      </c>
      <c r="H7" s="17">
        <v>0.56475630905072871</v>
      </c>
    </row>
    <row r="8" spans="2:8" ht="16" x14ac:dyDescent="0.2">
      <c r="B8" s="20" t="s">
        <v>203</v>
      </c>
      <c r="C8" s="17">
        <v>0.2993293185795658</v>
      </c>
      <c r="D8" s="17">
        <v>0.56578601111124915</v>
      </c>
      <c r="E8" s="17">
        <v>0.71775756825194537</v>
      </c>
      <c r="F8" s="17">
        <v>0.74714448815794088</v>
      </c>
      <c r="G8" s="17">
        <v>0.62447092965360085</v>
      </c>
      <c r="H8" s="17">
        <v>0.43524369094927129</v>
      </c>
    </row>
    <row r="11" spans="2:8" x14ac:dyDescent="0.2">
      <c r="B11" t="s">
        <v>409</v>
      </c>
    </row>
    <row r="12" spans="2:8" x14ac:dyDescent="0.2">
      <c r="B12" t="s">
        <v>9</v>
      </c>
    </row>
    <row r="15" spans="2:8" x14ac:dyDescent="0.2">
      <c r="B15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221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0.70067068142043409</v>
      </c>
      <c r="D9" s="17">
        <v>0.71925842269339058</v>
      </c>
      <c r="E9" s="17">
        <v>0.73599557851124131</v>
      </c>
      <c r="F9" s="17">
        <v>0.69185041532309532</v>
      </c>
      <c r="G9" s="17">
        <v>0.73029011429772595</v>
      </c>
      <c r="H9" s="17">
        <v>0.73218135650255456</v>
      </c>
      <c r="I9" s="17">
        <v>0.6217114652286666</v>
      </c>
      <c r="K9" s="17">
        <v>0.72977782701092997</v>
      </c>
      <c r="L9" s="17">
        <v>0.67295117160665541</v>
      </c>
      <c r="N9" s="17">
        <v>0.70382145247202388</v>
      </c>
      <c r="O9" s="17">
        <v>0.68744049745304703</v>
      </c>
      <c r="P9" s="17">
        <v>0.67672051884335249</v>
      </c>
      <c r="Q9" s="17">
        <v>0.62444118685180361</v>
      </c>
      <c r="R9" s="17">
        <v>0.77524883842155723</v>
      </c>
      <c r="S9" s="17">
        <v>0.71314393964818112</v>
      </c>
      <c r="T9" s="17">
        <v>0.66286588074994823</v>
      </c>
      <c r="U9" s="17">
        <v>0.65052314012166834</v>
      </c>
      <c r="V9" s="17">
        <v>0.73630531594136661</v>
      </c>
      <c r="W9" s="17">
        <v>0.71537356236471739</v>
      </c>
      <c r="X9" s="17">
        <v>0.67571088398027923</v>
      </c>
      <c r="Y9" s="17">
        <v>0.67169037555434563</v>
      </c>
      <c r="AA9" s="17">
        <v>0.69176365936814821</v>
      </c>
      <c r="AB9" s="17">
        <v>0.72735002848360841</v>
      </c>
      <c r="AC9" s="17">
        <v>0.7212703958618919</v>
      </c>
      <c r="AD9" s="17">
        <v>0.73290538268468686</v>
      </c>
      <c r="AE9" s="17">
        <v>0.72321351675284429</v>
      </c>
      <c r="AF9" s="17">
        <v>0.71113115203775057</v>
      </c>
      <c r="AG9" s="17">
        <v>0.57532827851663293</v>
      </c>
      <c r="AH9" s="17">
        <v>0.58705586011301325</v>
      </c>
      <c r="AI9" s="17">
        <v>0.76501603869177126</v>
      </c>
    </row>
    <row r="10" spans="2:37" ht="19" customHeight="1" x14ac:dyDescent="0.2">
      <c r="B10" s="20" t="s">
        <v>203</v>
      </c>
      <c r="C10" s="17">
        <v>0.2993293185795658</v>
      </c>
      <c r="D10" s="17">
        <v>0.28074157730660931</v>
      </c>
      <c r="E10" s="17">
        <v>0.26400442148875869</v>
      </c>
      <c r="F10" s="17">
        <v>0.30814958467690462</v>
      </c>
      <c r="G10" s="17">
        <v>0.26970988570227411</v>
      </c>
      <c r="H10" s="17">
        <v>0.2678186434974455</v>
      </c>
      <c r="I10" s="17">
        <v>0.3782885347713334</v>
      </c>
      <c r="K10" s="17">
        <v>0.27022217298906998</v>
      </c>
      <c r="L10" s="17">
        <v>0.3270488283933447</v>
      </c>
      <c r="N10" s="17">
        <v>0.29617854752797601</v>
      </c>
      <c r="O10" s="17">
        <v>0.31255950254695303</v>
      </c>
      <c r="P10" s="17">
        <v>0.32327948115664779</v>
      </c>
      <c r="Q10" s="17">
        <v>0.37555881314819672</v>
      </c>
      <c r="R10" s="17">
        <v>0.22475116157844269</v>
      </c>
      <c r="S10" s="17">
        <v>0.28685606035181882</v>
      </c>
      <c r="T10" s="17">
        <v>0.33713411925005182</v>
      </c>
      <c r="U10" s="17">
        <v>0.34947685987833171</v>
      </c>
      <c r="V10" s="17">
        <v>0.26369468405863322</v>
      </c>
      <c r="W10" s="17">
        <v>0.28462643763528261</v>
      </c>
      <c r="X10" s="17">
        <v>0.32428911601972082</v>
      </c>
      <c r="Y10" s="17">
        <v>0.32830962444565431</v>
      </c>
      <c r="AA10" s="17">
        <v>0.30823634063185179</v>
      </c>
      <c r="AB10" s="17">
        <v>0.27264997151639159</v>
      </c>
      <c r="AC10" s="17">
        <v>0.27872960413810799</v>
      </c>
      <c r="AD10" s="17">
        <v>0.2670946173153132</v>
      </c>
      <c r="AE10" s="17">
        <v>0.2767864832471556</v>
      </c>
      <c r="AF10" s="17">
        <v>0.28886884796224982</v>
      </c>
      <c r="AG10" s="17">
        <v>0.42467172148336718</v>
      </c>
      <c r="AH10" s="17">
        <v>0.41294413988698692</v>
      </c>
      <c r="AI10" s="17">
        <v>0.23498396130822871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222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0.43421398888875079</v>
      </c>
      <c r="D9" s="17">
        <v>0.50503455783740203</v>
      </c>
      <c r="E9" s="17">
        <v>0.53647430484634417</v>
      </c>
      <c r="F9" s="17">
        <v>0.49094186554753838</v>
      </c>
      <c r="G9" s="17">
        <v>0.43641666986503658</v>
      </c>
      <c r="H9" s="17">
        <v>0.39856661882854438</v>
      </c>
      <c r="I9" s="17">
        <v>0.2805059476448189</v>
      </c>
      <c r="K9" s="17">
        <v>0.42814377389550179</v>
      </c>
      <c r="L9" s="17">
        <v>0.44009073803971999</v>
      </c>
      <c r="N9" s="17">
        <v>0.4207048810116355</v>
      </c>
      <c r="O9" s="17">
        <v>0.35887754604759292</v>
      </c>
      <c r="P9" s="17">
        <v>0.43809458352670899</v>
      </c>
      <c r="Q9" s="17">
        <v>0.35171395463925209</v>
      </c>
      <c r="R9" s="17">
        <v>0.47995916552231632</v>
      </c>
      <c r="S9" s="17">
        <v>0.48393208103091118</v>
      </c>
      <c r="T9" s="17">
        <v>0.4343014563359443</v>
      </c>
      <c r="U9" s="17">
        <v>0.43826248811848079</v>
      </c>
      <c r="V9" s="17">
        <v>0.49774837302436542</v>
      </c>
      <c r="W9" s="17">
        <v>0.4038612932527933</v>
      </c>
      <c r="X9" s="17">
        <v>0.40567647760282483</v>
      </c>
      <c r="Y9" s="17">
        <v>0.37337902629201519</v>
      </c>
      <c r="AA9" s="17">
        <v>0.41923004860610319</v>
      </c>
      <c r="AB9" s="17">
        <v>0.49815094699275447</v>
      </c>
      <c r="AC9" s="17">
        <v>0.38425391901357431</v>
      </c>
      <c r="AD9" s="17">
        <v>0.4541801960039723</v>
      </c>
      <c r="AE9" s="17">
        <v>0.43303800925079011</v>
      </c>
      <c r="AF9" s="17">
        <v>0.44011250125439838</v>
      </c>
      <c r="AG9" s="17">
        <v>0.3096967200336444</v>
      </c>
      <c r="AH9" s="17">
        <v>0.39860533317582569</v>
      </c>
      <c r="AI9" s="17">
        <v>0.48551855092857882</v>
      </c>
    </row>
    <row r="10" spans="2:37" ht="19" customHeight="1" x14ac:dyDescent="0.2">
      <c r="B10" s="20" t="s">
        <v>203</v>
      </c>
      <c r="C10" s="17">
        <v>0.56578601111124915</v>
      </c>
      <c r="D10" s="17">
        <v>0.49496544216259791</v>
      </c>
      <c r="E10" s="17">
        <v>0.46352569515365583</v>
      </c>
      <c r="F10" s="17">
        <v>0.50905813445246173</v>
      </c>
      <c r="G10" s="17">
        <v>0.56358333013496342</v>
      </c>
      <c r="H10" s="17">
        <v>0.60143338117145551</v>
      </c>
      <c r="I10" s="17">
        <v>0.71949405235518116</v>
      </c>
      <c r="K10" s="17">
        <v>0.57185622610449827</v>
      </c>
      <c r="L10" s="17">
        <v>0.55990926196028001</v>
      </c>
      <c r="N10" s="17">
        <v>0.57929511898836428</v>
      </c>
      <c r="O10" s="17">
        <v>0.64112245395240719</v>
      </c>
      <c r="P10" s="17">
        <v>0.56190541647329129</v>
      </c>
      <c r="Q10" s="17">
        <v>0.64828604536074819</v>
      </c>
      <c r="R10" s="17">
        <v>0.52004083447768357</v>
      </c>
      <c r="S10" s="17">
        <v>0.51606791896908866</v>
      </c>
      <c r="T10" s="17">
        <v>0.5656985436640557</v>
      </c>
      <c r="U10" s="17">
        <v>0.56173751188151921</v>
      </c>
      <c r="V10" s="17">
        <v>0.50225162697563441</v>
      </c>
      <c r="W10" s="17">
        <v>0.59613870674720659</v>
      </c>
      <c r="X10" s="17">
        <v>0.59432352239717512</v>
      </c>
      <c r="Y10" s="17">
        <v>0.62662097370798486</v>
      </c>
      <c r="AA10" s="17">
        <v>0.58076995139389664</v>
      </c>
      <c r="AB10" s="17">
        <v>0.50184905300724536</v>
      </c>
      <c r="AC10" s="17">
        <v>0.61574608098642569</v>
      </c>
      <c r="AD10" s="17">
        <v>0.5458198039960277</v>
      </c>
      <c r="AE10" s="17">
        <v>0.56696199074920994</v>
      </c>
      <c r="AF10" s="17">
        <v>0.55988749874560184</v>
      </c>
      <c r="AG10" s="17">
        <v>0.69030327996635554</v>
      </c>
      <c r="AH10" s="17">
        <v>0.60139466682417442</v>
      </c>
      <c r="AI10" s="17">
        <v>0.51448144907142102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78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71</v>
      </c>
      <c r="C9" s="17">
        <v>0.14920853505524739</v>
      </c>
      <c r="D9" s="17">
        <v>0.30283053079596389</v>
      </c>
      <c r="E9" s="17">
        <v>0.24662191346775739</v>
      </c>
      <c r="F9" s="17">
        <v>0.22239696533366241</v>
      </c>
      <c r="G9" s="17">
        <v>9.6870483810312144E-2</v>
      </c>
      <c r="H9" s="17">
        <v>3.5007093537744512E-2</v>
      </c>
      <c r="I9" s="17">
        <v>2.8169122371359118E-2</v>
      </c>
      <c r="K9" s="17">
        <v>0.17293518303532249</v>
      </c>
      <c r="L9" s="17">
        <v>0.12613785791965801</v>
      </c>
      <c r="N9" s="17">
        <v>0.14301305716113469</v>
      </c>
      <c r="O9" s="17">
        <v>9.5876815792704156E-2</v>
      </c>
      <c r="P9" s="17">
        <v>0.13475063877115409</v>
      </c>
      <c r="Q9" s="17">
        <v>7.5013726049481894E-2</v>
      </c>
      <c r="R9" s="17">
        <v>0.1560880042794846</v>
      </c>
      <c r="S9" s="17">
        <v>0.15919888433419069</v>
      </c>
      <c r="T9" s="17">
        <v>0.12204418406836549</v>
      </c>
      <c r="U9" s="17">
        <v>0.19220373029310051</v>
      </c>
      <c r="V9" s="17">
        <v>0.20198738270199129</v>
      </c>
      <c r="W9" s="17">
        <v>0.11508987964874361</v>
      </c>
      <c r="X9" s="17">
        <v>0.1502142342301272</v>
      </c>
      <c r="Y9" s="17">
        <v>0.14098540730855791</v>
      </c>
      <c r="AA9" s="17">
        <v>0.13924282530664131</v>
      </c>
      <c r="AB9" s="17">
        <v>0.19159669248672759</v>
      </c>
      <c r="AC9" s="17">
        <v>9.5326572286474689E-2</v>
      </c>
      <c r="AD9" s="17">
        <v>0.19099447862424271</v>
      </c>
      <c r="AE9" s="17">
        <v>0.14552457775587621</v>
      </c>
      <c r="AF9" s="17">
        <v>0.13644430279842051</v>
      </c>
      <c r="AG9" s="17">
        <v>0.10976320696716629</v>
      </c>
      <c r="AH9" s="17">
        <v>9.7829646864063063E-2</v>
      </c>
      <c r="AI9" s="17">
        <v>0.15538733204561</v>
      </c>
    </row>
    <row r="10" spans="2:37" ht="19" customHeight="1" x14ac:dyDescent="0.2">
      <c r="B10" s="20" t="s">
        <v>72</v>
      </c>
      <c r="C10" s="17">
        <v>0.42102726916974531</v>
      </c>
      <c r="D10" s="17">
        <v>0.48029143101065153</v>
      </c>
      <c r="E10" s="17">
        <v>0.51918904786791109</v>
      </c>
      <c r="F10" s="17">
        <v>0.47034177372367048</v>
      </c>
      <c r="G10" s="17">
        <v>0.41834562178973739</v>
      </c>
      <c r="H10" s="17">
        <v>0.36979528064020328</v>
      </c>
      <c r="I10" s="17">
        <v>0.29869100940100562</v>
      </c>
      <c r="K10" s="17">
        <v>0.43805660552600822</v>
      </c>
      <c r="L10" s="17">
        <v>0.40262685835184842</v>
      </c>
      <c r="N10" s="17">
        <v>0.32930198990789489</v>
      </c>
      <c r="O10" s="17">
        <v>0.40074689769742322</v>
      </c>
      <c r="P10" s="17">
        <v>0.52747584442575479</v>
      </c>
      <c r="Q10" s="17">
        <v>0.48521908627366078</v>
      </c>
      <c r="R10" s="17">
        <v>0.45768821913923841</v>
      </c>
      <c r="S10" s="17">
        <v>0.41237290967768891</v>
      </c>
      <c r="T10" s="17">
        <v>0.49749013266669051</v>
      </c>
      <c r="U10" s="17">
        <v>0.42272757411049561</v>
      </c>
      <c r="V10" s="17">
        <v>0.45087823603355343</v>
      </c>
      <c r="W10" s="17">
        <v>0.3951540800053262</v>
      </c>
      <c r="X10" s="17">
        <v>0.3691709468806742</v>
      </c>
      <c r="Y10" s="17">
        <v>0.37063541733429212</v>
      </c>
      <c r="AA10" s="17">
        <v>0.40495274142645099</v>
      </c>
      <c r="AB10" s="17">
        <v>0.46487039313060879</v>
      </c>
      <c r="AC10" s="17">
        <v>0.35965913756767248</v>
      </c>
      <c r="AD10" s="17">
        <v>0.47482773844444048</v>
      </c>
      <c r="AE10" s="17">
        <v>0.41444369885043619</v>
      </c>
      <c r="AF10" s="17">
        <v>0.38931647834151528</v>
      </c>
      <c r="AG10" s="17">
        <v>0.42259746899789241</v>
      </c>
      <c r="AH10" s="17">
        <v>0.28906646128053592</v>
      </c>
      <c r="AI10" s="17">
        <v>0.52139517223190712</v>
      </c>
    </row>
    <row r="11" spans="2:37" ht="19" customHeight="1" x14ac:dyDescent="0.2">
      <c r="B11" s="20" t="s">
        <v>73</v>
      </c>
      <c r="C11" s="17">
        <v>0.33154150470478899</v>
      </c>
      <c r="D11" s="17">
        <v>0.18955000218327669</v>
      </c>
      <c r="E11" s="17">
        <v>0.2040950821861473</v>
      </c>
      <c r="F11" s="17">
        <v>0.24347451383661931</v>
      </c>
      <c r="G11" s="17">
        <v>0.37873515577394062</v>
      </c>
      <c r="H11" s="17">
        <v>0.47908498307085712</v>
      </c>
      <c r="I11" s="17">
        <v>0.46318622129221332</v>
      </c>
      <c r="K11" s="17">
        <v>0.31597990727265252</v>
      </c>
      <c r="L11" s="17">
        <v>0.34781008858222762</v>
      </c>
      <c r="N11" s="17">
        <v>0.37086716850784912</v>
      </c>
      <c r="O11" s="17">
        <v>0.463673521135952</v>
      </c>
      <c r="P11" s="17">
        <v>0.19707866112681571</v>
      </c>
      <c r="Q11" s="17">
        <v>0.30721484566246232</v>
      </c>
      <c r="R11" s="17">
        <v>0.28785813529555299</v>
      </c>
      <c r="S11" s="17">
        <v>0.33191478757235782</v>
      </c>
      <c r="T11" s="17">
        <v>0.29013183944933613</v>
      </c>
      <c r="U11" s="17">
        <v>0.29661624951704768</v>
      </c>
      <c r="V11" s="17">
        <v>0.29870127840537741</v>
      </c>
      <c r="W11" s="17">
        <v>0.405316111254936</v>
      </c>
      <c r="X11" s="17">
        <v>0.36326887257346951</v>
      </c>
      <c r="Y11" s="17">
        <v>0.37019120468352978</v>
      </c>
      <c r="AA11" s="17">
        <v>0.35748685636815603</v>
      </c>
      <c r="AB11" s="17">
        <v>0.28405620072672799</v>
      </c>
      <c r="AC11" s="17">
        <v>0.40506714197444321</v>
      </c>
      <c r="AD11" s="17">
        <v>0.26320483551128232</v>
      </c>
      <c r="AE11" s="17">
        <v>0.3426935541364205</v>
      </c>
      <c r="AF11" s="17">
        <v>0.37421718457615338</v>
      </c>
      <c r="AG11" s="17">
        <v>0.32166000920795579</v>
      </c>
      <c r="AH11" s="17">
        <v>0.42522405391762169</v>
      </c>
      <c r="AI11" s="17">
        <v>0.28377397546261529</v>
      </c>
    </row>
    <row r="12" spans="2:37" ht="19" customHeight="1" x14ac:dyDescent="0.2">
      <c r="B12" s="20" t="s">
        <v>74</v>
      </c>
      <c r="C12" s="17">
        <v>6.623235779981472E-2</v>
      </c>
      <c r="D12" s="17">
        <v>1.323301799911464E-2</v>
      </c>
      <c r="E12" s="17">
        <v>1.7382766704273502E-2</v>
      </c>
      <c r="F12" s="17">
        <v>3.2989872854048967E-2</v>
      </c>
      <c r="G12" s="17">
        <v>6.6430003138611055E-2</v>
      </c>
      <c r="H12" s="17">
        <v>8.8281165910036985E-2</v>
      </c>
      <c r="I12" s="17">
        <v>0.1529558572587747</v>
      </c>
      <c r="K12" s="17">
        <v>5.1101405188897747E-2</v>
      </c>
      <c r="L12" s="17">
        <v>8.1410916450134416E-2</v>
      </c>
      <c r="N12" s="17">
        <v>9.7540918385547917E-2</v>
      </c>
      <c r="O12" s="17">
        <v>3.5959354272571353E-2</v>
      </c>
      <c r="P12" s="17">
        <v>9.2271304744801497E-2</v>
      </c>
      <c r="Q12" s="17">
        <v>0.1079514862005244</v>
      </c>
      <c r="R12" s="17">
        <v>6.223596624616913E-2</v>
      </c>
      <c r="S12" s="17">
        <v>6.6165986724709594E-2</v>
      </c>
      <c r="T12" s="17">
        <v>6.1600239141475492E-2</v>
      </c>
      <c r="U12" s="17">
        <v>4.8054647345331741E-2</v>
      </c>
      <c r="V12" s="17">
        <v>2.9871926593234819E-2</v>
      </c>
      <c r="W12" s="17">
        <v>6.4378915427600283E-2</v>
      </c>
      <c r="X12" s="17">
        <v>8.3031714931269859E-2</v>
      </c>
      <c r="Y12" s="17">
        <v>8.3276910187333492E-2</v>
      </c>
      <c r="AA12" s="17">
        <v>7.2512458274060415E-2</v>
      </c>
      <c r="AB12" s="17">
        <v>3.4846884030514058E-2</v>
      </c>
      <c r="AC12" s="17">
        <v>0.11288311754064551</v>
      </c>
      <c r="AD12" s="17">
        <v>5.1641023930787483E-2</v>
      </c>
      <c r="AE12" s="17">
        <v>7.6877870676748394E-2</v>
      </c>
      <c r="AF12" s="17">
        <v>8.1518282599823258E-2</v>
      </c>
      <c r="AG12" s="17">
        <v>0.100749809870153</v>
      </c>
      <c r="AH12" s="17">
        <v>6.6811473160623497E-2</v>
      </c>
      <c r="AI12" s="17">
        <v>3.0297466920893839E-2</v>
      </c>
    </row>
    <row r="13" spans="2:37" ht="19" customHeight="1" x14ac:dyDescent="0.2">
      <c r="B13" s="20" t="s">
        <v>75</v>
      </c>
      <c r="C13" s="17">
        <v>3.1990333270403438E-2</v>
      </c>
      <c r="D13" s="17">
        <v>1.4095018010993219E-2</v>
      </c>
      <c r="E13" s="17">
        <v>1.271118977391076E-2</v>
      </c>
      <c r="F13" s="17">
        <v>3.0796874251998899E-2</v>
      </c>
      <c r="G13" s="17">
        <v>3.9618735487398977E-2</v>
      </c>
      <c r="H13" s="17">
        <v>2.783147684115813E-2</v>
      </c>
      <c r="I13" s="17">
        <v>5.6997789676647342E-2</v>
      </c>
      <c r="K13" s="17">
        <v>2.1926898977119091E-2</v>
      </c>
      <c r="L13" s="17">
        <v>4.2014278696131759E-2</v>
      </c>
      <c r="N13" s="17">
        <v>5.9276866037573393E-2</v>
      </c>
      <c r="O13" s="17">
        <v>3.7434111013494539E-3</v>
      </c>
      <c r="P13" s="17">
        <v>4.8423550931474019E-2</v>
      </c>
      <c r="Q13" s="17">
        <v>2.460085581387084E-2</v>
      </c>
      <c r="R13" s="17">
        <v>3.6129675039554741E-2</v>
      </c>
      <c r="S13" s="17">
        <v>3.034743169105282E-2</v>
      </c>
      <c r="T13" s="17">
        <v>2.8733604674132451E-2</v>
      </c>
      <c r="U13" s="17">
        <v>4.0397798734024493E-2</v>
      </c>
      <c r="V13" s="17">
        <v>1.856117626584278E-2</v>
      </c>
      <c r="W13" s="17">
        <v>2.0061013663393881E-2</v>
      </c>
      <c r="X13" s="17">
        <v>3.4314231384459153E-2</v>
      </c>
      <c r="Y13" s="17">
        <v>3.4911060486286581E-2</v>
      </c>
      <c r="AA13" s="17">
        <v>2.5805118624691249E-2</v>
      </c>
      <c r="AB13" s="17">
        <v>2.462982962542146E-2</v>
      </c>
      <c r="AC13" s="17">
        <v>2.7064030630764031E-2</v>
      </c>
      <c r="AD13" s="17">
        <v>1.9331923489246991E-2</v>
      </c>
      <c r="AE13" s="17">
        <v>2.0460298580518722E-2</v>
      </c>
      <c r="AF13" s="17">
        <v>1.850375168408765E-2</v>
      </c>
      <c r="AG13" s="17">
        <v>4.5229504956832652E-2</v>
      </c>
      <c r="AH13" s="17">
        <v>0.1210683647771557</v>
      </c>
      <c r="AI13" s="17">
        <v>9.1460533389736143E-3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223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0.28224243174805452</v>
      </c>
      <c r="D9" s="17">
        <v>0.3918848408659199</v>
      </c>
      <c r="E9" s="17">
        <v>0.36773688752274242</v>
      </c>
      <c r="F9" s="17">
        <v>0.32816423639730991</v>
      </c>
      <c r="G9" s="17">
        <v>0.28987549296317561</v>
      </c>
      <c r="H9" s="17">
        <v>0.2044722878964535</v>
      </c>
      <c r="I9" s="17">
        <v>0.14890387466601979</v>
      </c>
      <c r="K9" s="17">
        <v>0.28639799110869518</v>
      </c>
      <c r="L9" s="17">
        <v>0.27719934866015888</v>
      </c>
      <c r="N9" s="17">
        <v>0.2874882176501814</v>
      </c>
      <c r="O9" s="17">
        <v>0.18023795901966949</v>
      </c>
      <c r="P9" s="17">
        <v>0.32075074447546548</v>
      </c>
      <c r="Q9" s="17">
        <v>0.21840553842061189</v>
      </c>
      <c r="R9" s="17">
        <v>0.33784407507866537</v>
      </c>
      <c r="S9" s="17">
        <v>0.30905828274512548</v>
      </c>
      <c r="T9" s="17">
        <v>0.25274932207818152</v>
      </c>
      <c r="U9" s="17">
        <v>0.3090716786076303</v>
      </c>
      <c r="V9" s="17">
        <v>0.32042250645987053</v>
      </c>
      <c r="W9" s="17">
        <v>0.2496133294755567</v>
      </c>
      <c r="X9" s="17">
        <v>0.24264041335724931</v>
      </c>
      <c r="Y9" s="17">
        <v>0.24495164611447109</v>
      </c>
      <c r="AA9" s="17">
        <v>0.25110912521052609</v>
      </c>
      <c r="AB9" s="17">
        <v>0.3219510033060265</v>
      </c>
      <c r="AC9" s="17">
        <v>0.25956720105884712</v>
      </c>
      <c r="AD9" s="17">
        <v>0.26525621579092679</v>
      </c>
      <c r="AE9" s="17">
        <v>0.28951697851888819</v>
      </c>
      <c r="AF9" s="17">
        <v>0.27050066669612488</v>
      </c>
      <c r="AG9" s="17">
        <v>0.25876701465672591</v>
      </c>
      <c r="AH9" s="17">
        <v>0.25648349504574403</v>
      </c>
      <c r="AI9" s="17">
        <v>0.33358359879693888</v>
      </c>
    </row>
    <row r="10" spans="2:37" ht="19" customHeight="1" x14ac:dyDescent="0.2">
      <c r="B10" s="20" t="s">
        <v>203</v>
      </c>
      <c r="C10" s="17">
        <v>0.71775756825194537</v>
      </c>
      <c r="D10" s="17">
        <v>0.6081151591340801</v>
      </c>
      <c r="E10" s="17">
        <v>0.63226311247725753</v>
      </c>
      <c r="F10" s="17">
        <v>0.67183576360269026</v>
      </c>
      <c r="G10" s="17">
        <v>0.7101245070368245</v>
      </c>
      <c r="H10" s="17">
        <v>0.79552771210354645</v>
      </c>
      <c r="I10" s="17">
        <v>0.85109612533398016</v>
      </c>
      <c r="K10" s="17">
        <v>0.71360200889130476</v>
      </c>
      <c r="L10" s="17">
        <v>0.72280065133984117</v>
      </c>
      <c r="N10" s="17">
        <v>0.71251178234981838</v>
      </c>
      <c r="O10" s="17">
        <v>0.81976204098033056</v>
      </c>
      <c r="P10" s="17">
        <v>0.67924925552453463</v>
      </c>
      <c r="Q10" s="17">
        <v>0.78159446157938839</v>
      </c>
      <c r="R10" s="17">
        <v>0.66215592492133468</v>
      </c>
      <c r="S10" s="17">
        <v>0.69094171725487441</v>
      </c>
      <c r="T10" s="17">
        <v>0.74725067792181865</v>
      </c>
      <c r="U10" s="17">
        <v>0.6909283213923697</v>
      </c>
      <c r="V10" s="17">
        <v>0.6795774935401292</v>
      </c>
      <c r="W10" s="17">
        <v>0.75038667052444341</v>
      </c>
      <c r="X10" s="17">
        <v>0.7573595866427506</v>
      </c>
      <c r="Y10" s="17">
        <v>0.75504835388552882</v>
      </c>
      <c r="AA10" s="17">
        <v>0.7488908747894738</v>
      </c>
      <c r="AB10" s="17">
        <v>0.67804899669397345</v>
      </c>
      <c r="AC10" s="17">
        <v>0.74043279894115299</v>
      </c>
      <c r="AD10" s="17">
        <v>0.73474378420907327</v>
      </c>
      <c r="AE10" s="17">
        <v>0.71048302148111175</v>
      </c>
      <c r="AF10" s="17">
        <v>0.72949933330387529</v>
      </c>
      <c r="AG10" s="17">
        <v>0.7412329853432742</v>
      </c>
      <c r="AH10" s="17">
        <v>0.74351650495425603</v>
      </c>
      <c r="AI10" s="17">
        <v>0.666416401203061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224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0.25285551184205912</v>
      </c>
      <c r="D9" s="17">
        <v>0.33376526745183183</v>
      </c>
      <c r="E9" s="17">
        <v>0.33196169989142571</v>
      </c>
      <c r="F9" s="17">
        <v>0.32421080740494379</v>
      </c>
      <c r="G9" s="17">
        <v>0.24848753604727741</v>
      </c>
      <c r="H9" s="17">
        <v>0.1769344970625748</v>
      </c>
      <c r="I9" s="17">
        <v>0.13164055022572871</v>
      </c>
      <c r="K9" s="17">
        <v>0.25084992389266869</v>
      </c>
      <c r="L9" s="17">
        <v>0.25457793557487912</v>
      </c>
      <c r="N9" s="17">
        <v>0.24074089267251469</v>
      </c>
      <c r="O9" s="17">
        <v>0.15118380121805269</v>
      </c>
      <c r="P9" s="17">
        <v>0.22609116118085601</v>
      </c>
      <c r="Q9" s="17">
        <v>0.2045111218632297</v>
      </c>
      <c r="R9" s="17">
        <v>0.33636528109366581</v>
      </c>
      <c r="S9" s="17">
        <v>0.27294415584948789</v>
      </c>
      <c r="T9" s="17">
        <v>0.27192904714549188</v>
      </c>
      <c r="U9" s="17">
        <v>0.29910436518212241</v>
      </c>
      <c r="V9" s="17">
        <v>0.27689410146694171</v>
      </c>
      <c r="W9" s="17">
        <v>0.23575207884412849</v>
      </c>
      <c r="X9" s="17">
        <v>0.24992499510875249</v>
      </c>
      <c r="Y9" s="17">
        <v>0.14396911906617091</v>
      </c>
      <c r="AA9" s="17">
        <v>0.2405504248469057</v>
      </c>
      <c r="AB9" s="17">
        <v>0.29689211478887578</v>
      </c>
      <c r="AC9" s="17">
        <v>0.22786345148546069</v>
      </c>
      <c r="AD9" s="17">
        <v>0.21555858299273489</v>
      </c>
      <c r="AE9" s="17">
        <v>0.26437934766553289</v>
      </c>
      <c r="AF9" s="17">
        <v>0.25579400730087393</v>
      </c>
      <c r="AG9" s="17">
        <v>0.21797280642191691</v>
      </c>
      <c r="AH9" s="17">
        <v>0.20500162567210509</v>
      </c>
      <c r="AI9" s="17">
        <v>0.31502300529302008</v>
      </c>
    </row>
    <row r="10" spans="2:37" ht="19" customHeight="1" x14ac:dyDescent="0.2">
      <c r="B10" s="20" t="s">
        <v>203</v>
      </c>
      <c r="C10" s="17">
        <v>0.74714448815794088</v>
      </c>
      <c r="D10" s="17">
        <v>0.66623473254816801</v>
      </c>
      <c r="E10" s="17">
        <v>0.66803830010857446</v>
      </c>
      <c r="F10" s="17">
        <v>0.67578919259505621</v>
      </c>
      <c r="G10" s="17">
        <v>0.75151246395272253</v>
      </c>
      <c r="H10" s="17">
        <v>0.8230655029374252</v>
      </c>
      <c r="I10" s="17">
        <v>0.86835944977427137</v>
      </c>
      <c r="K10" s="17">
        <v>0.74915007610733142</v>
      </c>
      <c r="L10" s="17">
        <v>0.74542206442512093</v>
      </c>
      <c r="N10" s="17">
        <v>0.75925910732748525</v>
      </c>
      <c r="O10" s="17">
        <v>0.84881619878194747</v>
      </c>
      <c r="P10" s="17">
        <v>0.77390883881914407</v>
      </c>
      <c r="Q10" s="17">
        <v>0.79548887813677061</v>
      </c>
      <c r="R10" s="17">
        <v>0.6636347189063343</v>
      </c>
      <c r="S10" s="17">
        <v>0.72705584415051194</v>
      </c>
      <c r="T10" s="17">
        <v>0.72807095285450818</v>
      </c>
      <c r="U10" s="17">
        <v>0.70089563481787764</v>
      </c>
      <c r="V10" s="17">
        <v>0.72310589853305807</v>
      </c>
      <c r="W10" s="17">
        <v>0.76424792115587148</v>
      </c>
      <c r="X10" s="17">
        <v>0.75007500489124745</v>
      </c>
      <c r="Y10" s="17">
        <v>0.85603088093382917</v>
      </c>
      <c r="AA10" s="17">
        <v>0.7594495751530943</v>
      </c>
      <c r="AB10" s="17">
        <v>0.70310788521112411</v>
      </c>
      <c r="AC10" s="17">
        <v>0.77213654851453917</v>
      </c>
      <c r="AD10" s="17">
        <v>0.78444141700726522</v>
      </c>
      <c r="AE10" s="17">
        <v>0.73562065233446705</v>
      </c>
      <c r="AF10" s="17">
        <v>0.74420599269912635</v>
      </c>
      <c r="AG10" s="17">
        <v>0.78202719357808315</v>
      </c>
      <c r="AH10" s="17">
        <v>0.794998374327895</v>
      </c>
      <c r="AI10" s="17">
        <v>0.68497699470697992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225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0.37552907034639921</v>
      </c>
      <c r="D9" s="17">
        <v>0.48280123666382979</v>
      </c>
      <c r="E9" s="17">
        <v>0.50102807214963552</v>
      </c>
      <c r="F9" s="17">
        <v>0.45609780006781658</v>
      </c>
      <c r="G9" s="17">
        <v>0.36254982605055658</v>
      </c>
      <c r="H9" s="17">
        <v>0.28136598834115562</v>
      </c>
      <c r="I9" s="17">
        <v>0.21099725532141331</v>
      </c>
      <c r="K9" s="17">
        <v>0.38631353708856281</v>
      </c>
      <c r="L9" s="17">
        <v>0.36455777751313051</v>
      </c>
      <c r="N9" s="17">
        <v>0.35733758906697433</v>
      </c>
      <c r="O9" s="17">
        <v>0.30398357947226751</v>
      </c>
      <c r="P9" s="17">
        <v>0.39139598838135459</v>
      </c>
      <c r="Q9" s="17">
        <v>0.34296224543083192</v>
      </c>
      <c r="R9" s="17">
        <v>0.4493425309060875</v>
      </c>
      <c r="S9" s="17">
        <v>0.36624407887226451</v>
      </c>
      <c r="T9" s="17">
        <v>0.37181035642714533</v>
      </c>
      <c r="U9" s="17">
        <v>0.36741731216239187</v>
      </c>
      <c r="V9" s="17">
        <v>0.44973467272940959</v>
      </c>
      <c r="W9" s="17">
        <v>0.36530264147649022</v>
      </c>
      <c r="X9" s="17">
        <v>0.34054005444539492</v>
      </c>
      <c r="Y9" s="17">
        <v>0.28250656748212422</v>
      </c>
      <c r="AA9" s="17">
        <v>0.3630816210647021</v>
      </c>
      <c r="AB9" s="17">
        <v>0.4624077318939348</v>
      </c>
      <c r="AC9" s="17">
        <v>0.34829806310320272</v>
      </c>
      <c r="AD9" s="17">
        <v>0.35840763306820178</v>
      </c>
      <c r="AE9" s="17">
        <v>0.36126969155185679</v>
      </c>
      <c r="AF9" s="17">
        <v>0.38900295477129998</v>
      </c>
      <c r="AG9" s="17">
        <v>0.33642162205031417</v>
      </c>
      <c r="AH9" s="17">
        <v>0.31609837933811952</v>
      </c>
      <c r="AI9" s="17">
        <v>0.36837638931879152</v>
      </c>
    </row>
    <row r="10" spans="2:37" ht="19" customHeight="1" x14ac:dyDescent="0.2">
      <c r="B10" s="20" t="s">
        <v>203</v>
      </c>
      <c r="C10" s="17">
        <v>0.62447092965360085</v>
      </c>
      <c r="D10" s="17">
        <v>0.51719876333617021</v>
      </c>
      <c r="E10" s="17">
        <v>0.49897192785036448</v>
      </c>
      <c r="F10" s="17">
        <v>0.54390219993218336</v>
      </c>
      <c r="G10" s="17">
        <v>0.63745017394944337</v>
      </c>
      <c r="H10" s="17">
        <v>0.71863401165884444</v>
      </c>
      <c r="I10" s="17">
        <v>0.78900274467858678</v>
      </c>
      <c r="K10" s="17">
        <v>0.61368646291143725</v>
      </c>
      <c r="L10" s="17">
        <v>0.63544222248686955</v>
      </c>
      <c r="N10" s="17">
        <v>0.64266241093302556</v>
      </c>
      <c r="O10" s="17">
        <v>0.69601642052773272</v>
      </c>
      <c r="P10" s="17">
        <v>0.60860401161864564</v>
      </c>
      <c r="Q10" s="17">
        <v>0.65703775456916835</v>
      </c>
      <c r="R10" s="17">
        <v>0.55065746909391244</v>
      </c>
      <c r="S10" s="17">
        <v>0.63375592112773549</v>
      </c>
      <c r="T10" s="17">
        <v>0.62818964357285489</v>
      </c>
      <c r="U10" s="17">
        <v>0.63258268783760818</v>
      </c>
      <c r="V10" s="17">
        <v>0.55026532727059008</v>
      </c>
      <c r="W10" s="17">
        <v>0.63469735852350972</v>
      </c>
      <c r="X10" s="17">
        <v>0.65945994555460496</v>
      </c>
      <c r="Y10" s="17">
        <v>0.7174934325178759</v>
      </c>
      <c r="AA10" s="17">
        <v>0.6369183789352979</v>
      </c>
      <c r="AB10" s="17">
        <v>0.53759226810606509</v>
      </c>
      <c r="AC10" s="17">
        <v>0.65170193689679745</v>
      </c>
      <c r="AD10" s="17">
        <v>0.64159236693179822</v>
      </c>
      <c r="AE10" s="17">
        <v>0.63873030844814327</v>
      </c>
      <c r="AF10" s="17">
        <v>0.61099704522870024</v>
      </c>
      <c r="AG10" s="17">
        <v>0.66357837794968599</v>
      </c>
      <c r="AH10" s="17">
        <v>0.68390162066188043</v>
      </c>
      <c r="AI10" s="17">
        <v>0.63162361068120842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2:AK1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226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202</v>
      </c>
      <c r="C9" s="17">
        <v>0.56475630905072871</v>
      </c>
      <c r="D9" s="17">
        <v>0.63415590746988448</v>
      </c>
      <c r="E9" s="17">
        <v>0.60256426373151151</v>
      </c>
      <c r="F9" s="17">
        <v>0.54584235212259558</v>
      </c>
      <c r="G9" s="17">
        <v>0.58945878717587419</v>
      </c>
      <c r="H9" s="17">
        <v>0.56529088636433633</v>
      </c>
      <c r="I9" s="17">
        <v>0.4830273397285651</v>
      </c>
      <c r="K9" s="17">
        <v>0.600245103991361</v>
      </c>
      <c r="L9" s="17">
        <v>0.52999801954648407</v>
      </c>
      <c r="N9" s="17">
        <v>0.60250971403917752</v>
      </c>
      <c r="O9" s="17">
        <v>0.58868812120741276</v>
      </c>
      <c r="P9" s="17">
        <v>0.54440965608316083</v>
      </c>
      <c r="Q9" s="17">
        <v>0.46827060615265809</v>
      </c>
      <c r="R9" s="17">
        <v>0.58750566127998205</v>
      </c>
      <c r="S9" s="17">
        <v>0.6395992648779899</v>
      </c>
      <c r="T9" s="17">
        <v>0.53273764487494957</v>
      </c>
      <c r="U9" s="17">
        <v>0.57700321743644389</v>
      </c>
      <c r="V9" s="17">
        <v>0.55471676080718479</v>
      </c>
      <c r="W9" s="17">
        <v>0.57430799047422743</v>
      </c>
      <c r="X9" s="17">
        <v>0.55553873179614177</v>
      </c>
      <c r="Y9" s="17">
        <v>0.50170806523386824</v>
      </c>
      <c r="AA9" s="17">
        <v>0.54196046414836541</v>
      </c>
      <c r="AB9" s="17">
        <v>0.62775535576180108</v>
      </c>
      <c r="AC9" s="17">
        <v>0.61692057295377545</v>
      </c>
      <c r="AD9" s="17">
        <v>0.60252977588464907</v>
      </c>
      <c r="AE9" s="17">
        <v>0.55259005287498164</v>
      </c>
      <c r="AF9" s="17">
        <v>0.6385485823547149</v>
      </c>
      <c r="AG9" s="17">
        <v>0.41035309683639648</v>
      </c>
      <c r="AH9" s="17">
        <v>0.45281109125045171</v>
      </c>
      <c r="AI9" s="17">
        <v>0.62608476742120334</v>
      </c>
    </row>
    <row r="10" spans="2:37" ht="19" customHeight="1" x14ac:dyDescent="0.2">
      <c r="B10" s="20" t="s">
        <v>203</v>
      </c>
      <c r="C10" s="17">
        <v>0.43524369094927129</v>
      </c>
      <c r="D10" s="17">
        <v>0.36584409253011552</v>
      </c>
      <c r="E10" s="17">
        <v>0.39743573626848849</v>
      </c>
      <c r="F10" s="17">
        <v>0.45415764787740448</v>
      </c>
      <c r="G10" s="17">
        <v>0.41054121282412592</v>
      </c>
      <c r="H10" s="17">
        <v>0.43470911363566372</v>
      </c>
      <c r="I10" s="17">
        <v>0.51697266027143496</v>
      </c>
      <c r="K10" s="17">
        <v>0.399754896008639</v>
      </c>
      <c r="L10" s="17">
        <v>0.4700019804535161</v>
      </c>
      <c r="N10" s="17">
        <v>0.39749028596082231</v>
      </c>
      <c r="O10" s="17">
        <v>0.41131187879258718</v>
      </c>
      <c r="P10" s="17">
        <v>0.45559034391683922</v>
      </c>
      <c r="Q10" s="17">
        <v>0.53172939384734219</v>
      </c>
      <c r="R10" s="17">
        <v>0.41249433872001801</v>
      </c>
      <c r="S10" s="17">
        <v>0.36040073512200999</v>
      </c>
      <c r="T10" s="17">
        <v>0.4672623551250506</v>
      </c>
      <c r="U10" s="17">
        <v>0.42299678256355622</v>
      </c>
      <c r="V10" s="17">
        <v>0.44528323919281498</v>
      </c>
      <c r="W10" s="17">
        <v>0.42569200952577252</v>
      </c>
      <c r="X10" s="17">
        <v>0.44446126820385828</v>
      </c>
      <c r="Y10" s="17">
        <v>0.49829193476613182</v>
      </c>
      <c r="AA10" s="17">
        <v>0.45803953585163459</v>
      </c>
      <c r="AB10" s="17">
        <v>0.37224464423819881</v>
      </c>
      <c r="AC10" s="17">
        <v>0.38307942704622461</v>
      </c>
      <c r="AD10" s="17">
        <v>0.3974702241153511</v>
      </c>
      <c r="AE10" s="17">
        <v>0.44740994712501841</v>
      </c>
      <c r="AF10" s="17">
        <v>0.36145141764528538</v>
      </c>
      <c r="AG10" s="17">
        <v>0.58964690316360346</v>
      </c>
      <c r="AH10" s="17">
        <v>0.54718890874954829</v>
      </c>
      <c r="AI10" s="17">
        <v>0.37391523257879639</v>
      </c>
    </row>
    <row r="12" spans="2:37" x14ac:dyDescent="0.2">
      <c r="B12" t="s">
        <v>409</v>
      </c>
    </row>
    <row r="13" spans="2:37" x14ac:dyDescent="0.2">
      <c r="B13" t="s">
        <v>9</v>
      </c>
    </row>
    <row r="15" spans="2:37" x14ac:dyDescent="0.2">
      <c r="B1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2:AK21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227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71</v>
      </c>
      <c r="C9" s="17">
        <v>0.13850771821560201</v>
      </c>
      <c r="D9" s="17">
        <v>0.21315294496868881</v>
      </c>
      <c r="E9" s="17">
        <v>0.227600558640777</v>
      </c>
      <c r="F9" s="17">
        <v>0.183484931630431</v>
      </c>
      <c r="G9" s="17">
        <v>0.1076291069389996</v>
      </c>
      <c r="H9" s="17">
        <v>6.1394962077779953E-2</v>
      </c>
      <c r="I9" s="17">
        <v>5.7105595843345368E-2</v>
      </c>
      <c r="K9" s="17">
        <v>0.1740455597391069</v>
      </c>
      <c r="L9" s="17">
        <v>0.10376927664778671</v>
      </c>
      <c r="N9" s="17">
        <v>0.15211220911754519</v>
      </c>
      <c r="O9" s="17">
        <v>8.0741330782526308E-2</v>
      </c>
      <c r="P9" s="17">
        <v>0.1039457346350259</v>
      </c>
      <c r="Q9" s="17">
        <v>0.1077644913271943</v>
      </c>
      <c r="R9" s="17">
        <v>0.14116335835651339</v>
      </c>
      <c r="S9" s="17">
        <v>0.13146415188445679</v>
      </c>
      <c r="T9" s="17">
        <v>0.1280262896341674</v>
      </c>
      <c r="U9" s="17">
        <v>0.1708730529078776</v>
      </c>
      <c r="V9" s="17">
        <v>0.2117679991406653</v>
      </c>
      <c r="W9" s="17">
        <v>0.11141100966947259</v>
      </c>
      <c r="X9" s="17">
        <v>0.11172735158059589</v>
      </c>
      <c r="Y9" s="17">
        <v>0.10454662601687439</v>
      </c>
      <c r="AA9" s="17">
        <v>0.1116638019361624</v>
      </c>
      <c r="AB9" s="17">
        <v>0.18023938663122299</v>
      </c>
      <c r="AC9" s="17">
        <v>0.15450972094518439</v>
      </c>
      <c r="AD9" s="17">
        <v>0.16260015911576581</v>
      </c>
      <c r="AE9" s="17">
        <v>0.12736515659948139</v>
      </c>
      <c r="AF9" s="17">
        <v>0.17053017380143071</v>
      </c>
      <c r="AG9" s="17">
        <v>0.1180499244650114</v>
      </c>
      <c r="AH9" s="17">
        <v>8.029162527896247E-2</v>
      </c>
      <c r="AI9" s="17">
        <v>0.12449822735557831</v>
      </c>
    </row>
    <row r="10" spans="2:37" ht="19" customHeight="1" x14ac:dyDescent="0.2">
      <c r="B10" s="20" t="s">
        <v>228</v>
      </c>
      <c r="C10" s="17">
        <v>0.35314972419683088</v>
      </c>
      <c r="D10" s="17">
        <v>0.4265552806695469</v>
      </c>
      <c r="E10" s="17">
        <v>0.372414692279118</v>
      </c>
      <c r="F10" s="17">
        <v>0.36542795035412751</v>
      </c>
      <c r="G10" s="17">
        <v>0.36567837544084381</v>
      </c>
      <c r="H10" s="17">
        <v>0.34357872278319551</v>
      </c>
      <c r="I10" s="17">
        <v>0.27518220585249609</v>
      </c>
      <c r="K10" s="17">
        <v>0.38289610057700318</v>
      </c>
      <c r="L10" s="17">
        <v>0.32281486332761578</v>
      </c>
      <c r="N10" s="17">
        <v>0.34478817422007951</v>
      </c>
      <c r="O10" s="17">
        <v>0.29664821421990761</v>
      </c>
      <c r="P10" s="17">
        <v>0.30261758915731329</v>
      </c>
      <c r="Q10" s="17">
        <v>0.30614972185471229</v>
      </c>
      <c r="R10" s="17">
        <v>0.42877009672306371</v>
      </c>
      <c r="S10" s="17">
        <v>0.32374584986908123</v>
      </c>
      <c r="T10" s="17">
        <v>0.34763965633296973</v>
      </c>
      <c r="U10" s="17">
        <v>0.33325816731856472</v>
      </c>
      <c r="V10" s="17">
        <v>0.4049676624534857</v>
      </c>
      <c r="W10" s="17">
        <v>0.35338963919994748</v>
      </c>
      <c r="X10" s="17">
        <v>0.29515211806127539</v>
      </c>
      <c r="Y10" s="17">
        <v>0.35717576791852729</v>
      </c>
      <c r="AA10" s="17">
        <v>0.38234064327288142</v>
      </c>
      <c r="AB10" s="17">
        <v>0.34952801117439369</v>
      </c>
      <c r="AC10" s="17">
        <v>0.30320568752422938</v>
      </c>
      <c r="AD10" s="17">
        <v>0.38538397125409768</v>
      </c>
      <c r="AE10" s="17">
        <v>0.36885119231513219</v>
      </c>
      <c r="AF10" s="17">
        <v>0.33577269324599179</v>
      </c>
      <c r="AG10" s="17">
        <v>0.3353104415577427</v>
      </c>
      <c r="AH10" s="17">
        <v>0.27026880687952198</v>
      </c>
      <c r="AI10" s="17">
        <v>0.38624843794083658</v>
      </c>
    </row>
    <row r="11" spans="2:37" ht="19" customHeight="1" x14ac:dyDescent="0.2">
      <c r="B11" s="20" t="s">
        <v>229</v>
      </c>
      <c r="C11" s="17">
        <v>0.28166719412884161</v>
      </c>
      <c r="D11" s="17">
        <v>0.22758858958611339</v>
      </c>
      <c r="E11" s="17">
        <v>0.26669493313541909</v>
      </c>
      <c r="F11" s="17">
        <v>0.273867593173173</v>
      </c>
      <c r="G11" s="17">
        <v>0.31544004348733179</v>
      </c>
      <c r="H11" s="17">
        <v>0.34666715582630669</v>
      </c>
      <c r="I11" s="17">
        <v>0.26499181362981328</v>
      </c>
      <c r="K11" s="17">
        <v>0.25116026410664849</v>
      </c>
      <c r="L11" s="17">
        <v>0.31231068388312172</v>
      </c>
      <c r="N11" s="17">
        <v>0.28907008216991881</v>
      </c>
      <c r="O11" s="17">
        <v>0.44416559447923409</v>
      </c>
      <c r="P11" s="17">
        <v>0.33219686550542371</v>
      </c>
      <c r="Q11" s="17">
        <v>0.28257364688297809</v>
      </c>
      <c r="R11" s="17">
        <v>0.24284726795779771</v>
      </c>
      <c r="S11" s="17">
        <v>0.29287160889858938</v>
      </c>
      <c r="T11" s="17">
        <v>0.33639845952033798</v>
      </c>
      <c r="U11" s="17">
        <v>0.26819490650533329</v>
      </c>
      <c r="V11" s="17">
        <v>0.21060851071336251</v>
      </c>
      <c r="W11" s="17">
        <v>0.2922746441698803</v>
      </c>
      <c r="X11" s="17">
        <v>0.32004327947450051</v>
      </c>
      <c r="Y11" s="17">
        <v>0.26185294593105007</v>
      </c>
      <c r="AA11" s="17">
        <v>0.27050267388567367</v>
      </c>
      <c r="AB11" s="17">
        <v>0.27988103030255468</v>
      </c>
      <c r="AC11" s="17">
        <v>0.31707303936795472</v>
      </c>
      <c r="AD11" s="17">
        <v>0.2570497242008648</v>
      </c>
      <c r="AE11" s="17">
        <v>0.28934228068530238</v>
      </c>
      <c r="AF11" s="17">
        <v>0.30445771007510408</v>
      </c>
      <c r="AG11" s="17">
        <v>0.26470878718259588</v>
      </c>
      <c r="AH11" s="17">
        <v>0.26857170427158789</v>
      </c>
      <c r="AI11" s="17">
        <v>0.32051285458110751</v>
      </c>
    </row>
    <row r="12" spans="2:37" ht="32" customHeight="1" x14ac:dyDescent="0.2">
      <c r="B12" s="20" t="s">
        <v>230</v>
      </c>
      <c r="C12" s="17">
        <v>0.11949560570081789</v>
      </c>
      <c r="D12" s="17">
        <v>8.2770896780434131E-2</v>
      </c>
      <c r="E12" s="17">
        <v>7.1307369798084136E-2</v>
      </c>
      <c r="F12" s="17">
        <v>8.1898781005125765E-2</v>
      </c>
      <c r="G12" s="17">
        <v>0.12502283525083319</v>
      </c>
      <c r="H12" s="17">
        <v>0.1305036259098494</v>
      </c>
      <c r="I12" s="17">
        <v>0.20147579897944751</v>
      </c>
      <c r="K12" s="17">
        <v>0.1039190692273803</v>
      </c>
      <c r="L12" s="17">
        <v>0.13542388104219341</v>
      </c>
      <c r="N12" s="17">
        <v>9.7022064925282633E-2</v>
      </c>
      <c r="O12" s="17">
        <v>6.3479318469343043E-2</v>
      </c>
      <c r="P12" s="17">
        <v>9.9689431091162295E-2</v>
      </c>
      <c r="Q12" s="17">
        <v>0.12702075148151409</v>
      </c>
      <c r="R12" s="17">
        <v>0.10079189233372331</v>
      </c>
      <c r="S12" s="17">
        <v>0.1153051459406314</v>
      </c>
      <c r="T12" s="17">
        <v>0.1032874095733098</v>
      </c>
      <c r="U12" s="17">
        <v>0.13347426792585129</v>
      </c>
      <c r="V12" s="17">
        <v>0.1170348750242507</v>
      </c>
      <c r="W12" s="17">
        <v>0.1328697551101444</v>
      </c>
      <c r="X12" s="17">
        <v>0.1050078082207903</v>
      </c>
      <c r="Y12" s="17">
        <v>0.1904718524008692</v>
      </c>
      <c r="AA12" s="17">
        <v>0.12949930251935121</v>
      </c>
      <c r="AB12" s="17">
        <v>0.1192006821025851</v>
      </c>
      <c r="AC12" s="17">
        <v>0.1397350614693888</v>
      </c>
      <c r="AD12" s="17">
        <v>0.11454088443795089</v>
      </c>
      <c r="AE12" s="17">
        <v>0.1111645863247608</v>
      </c>
      <c r="AF12" s="17">
        <v>0.10213746627561469</v>
      </c>
      <c r="AG12" s="17">
        <v>0.1108924108075466</v>
      </c>
      <c r="AH12" s="17">
        <v>0.1528540748792693</v>
      </c>
      <c r="AI12" s="17">
        <v>8.4025718514965902E-2</v>
      </c>
    </row>
    <row r="13" spans="2:37" ht="19" customHeight="1" x14ac:dyDescent="0.2">
      <c r="B13" s="20" t="s">
        <v>231</v>
      </c>
      <c r="C13" s="17">
        <v>4.5554739298230583E-2</v>
      </c>
      <c r="D13" s="17">
        <v>1.3575983169189801E-2</v>
      </c>
      <c r="E13" s="17">
        <v>2.079782127282593E-2</v>
      </c>
      <c r="F13" s="17">
        <v>3.8428911689819142E-2</v>
      </c>
      <c r="G13" s="17">
        <v>4.395538653864442E-2</v>
      </c>
      <c r="H13" s="17">
        <v>3.2079657967693763E-2</v>
      </c>
      <c r="I13" s="17">
        <v>0.1028721364392443</v>
      </c>
      <c r="K13" s="17">
        <v>3.3788164507855038E-2</v>
      </c>
      <c r="L13" s="17">
        <v>5.7323226824555991E-2</v>
      </c>
      <c r="N13" s="17">
        <v>4.4554642970520551E-2</v>
      </c>
      <c r="O13" s="17">
        <v>5.2684901639455821E-2</v>
      </c>
      <c r="P13" s="17">
        <v>6.0277513444382327E-2</v>
      </c>
      <c r="Q13" s="17">
        <v>3.8657406851928401E-2</v>
      </c>
      <c r="R13" s="17">
        <v>2.7753266314473099E-2</v>
      </c>
      <c r="S13" s="17">
        <v>7.1262931955774378E-2</v>
      </c>
      <c r="T13" s="17">
        <v>2.106385946240354E-2</v>
      </c>
      <c r="U13" s="17">
        <v>4.3659661204670547E-2</v>
      </c>
      <c r="V13" s="17">
        <v>1.960576396919049E-2</v>
      </c>
      <c r="W13" s="17">
        <v>5.7712627071436602E-2</v>
      </c>
      <c r="X13" s="17">
        <v>9.1066803838927429E-2</v>
      </c>
      <c r="Y13" s="17">
        <v>4.147068051897667E-2</v>
      </c>
      <c r="AA13" s="17">
        <v>6.3730014720053255E-2</v>
      </c>
      <c r="AB13" s="17">
        <v>4.2170988378492917E-2</v>
      </c>
      <c r="AC13" s="17">
        <v>3.6320160888738892E-2</v>
      </c>
      <c r="AD13" s="17">
        <v>2.8525857312918079E-2</v>
      </c>
      <c r="AE13" s="17">
        <v>4.4248723982002677E-2</v>
      </c>
      <c r="AF13" s="17">
        <v>1.8087427784673059E-2</v>
      </c>
      <c r="AG13" s="17">
        <v>5.0400495323225082E-2</v>
      </c>
      <c r="AH13" s="17">
        <v>7.7368175611985973E-2</v>
      </c>
      <c r="AI13" s="17">
        <v>2.9975608332138821E-2</v>
      </c>
    </row>
    <row r="14" spans="2:37" ht="19" customHeight="1" x14ac:dyDescent="0.2">
      <c r="B14" s="20" t="s">
        <v>232</v>
      </c>
      <c r="C14" s="17">
        <v>1.6119165344751059E-2</v>
      </c>
      <c r="D14" s="17">
        <v>6.7375191543189378E-3</v>
      </c>
      <c r="E14" s="17">
        <v>5.9521739874333502E-3</v>
      </c>
      <c r="F14" s="17">
        <v>8.8922738581520243E-3</v>
      </c>
      <c r="G14" s="17">
        <v>1.1392925962220579E-2</v>
      </c>
      <c r="H14" s="17">
        <v>4.3618412068635218E-2</v>
      </c>
      <c r="I14" s="17">
        <v>2.1898698391653221E-2</v>
      </c>
      <c r="K14" s="17">
        <v>1.6098162277038031E-2</v>
      </c>
      <c r="L14" s="17">
        <v>1.533868906337096E-2</v>
      </c>
      <c r="N14" s="17">
        <v>2.4379946628760901E-2</v>
      </c>
      <c r="O14" s="17">
        <v>1.5099184062540461E-2</v>
      </c>
      <c r="P14" s="17">
        <v>1.9614790586813091E-2</v>
      </c>
      <c r="Q14" s="17">
        <v>3.6813110461064037E-2</v>
      </c>
      <c r="R14" s="17">
        <v>2.2433002253381389E-2</v>
      </c>
      <c r="S14" s="17">
        <v>1.268244780161033E-2</v>
      </c>
      <c r="T14" s="17">
        <v>6.8854342848775939E-3</v>
      </c>
      <c r="U14" s="17">
        <v>5.3785967716973018E-3</v>
      </c>
      <c r="V14" s="17">
        <v>1.474505515818323E-2</v>
      </c>
      <c r="W14" s="17">
        <v>1.1191814842574119E-2</v>
      </c>
      <c r="X14" s="17">
        <v>1.8189122743861599E-2</v>
      </c>
      <c r="Y14" s="17">
        <v>1.7784577341911599E-2</v>
      </c>
      <c r="AA14" s="17">
        <v>1.8926973192204339E-2</v>
      </c>
      <c r="AB14" s="17">
        <v>5.6731756664707318E-3</v>
      </c>
      <c r="AC14" s="17">
        <v>1.318944838100124E-2</v>
      </c>
      <c r="AD14" s="17">
        <v>1.6141542732398231E-2</v>
      </c>
      <c r="AE14" s="17">
        <v>2.136905986985959E-2</v>
      </c>
      <c r="AF14" s="17">
        <v>1.8500330385669381E-2</v>
      </c>
      <c r="AG14" s="17">
        <v>2.1393034759744141E-2</v>
      </c>
      <c r="AH14" s="17">
        <v>1.135092365132968E-2</v>
      </c>
      <c r="AI14" s="17">
        <v>2.7455722188538471E-2</v>
      </c>
    </row>
    <row r="15" spans="2:37" ht="19" customHeight="1" x14ac:dyDescent="0.2">
      <c r="B15" s="20" t="s">
        <v>233</v>
      </c>
      <c r="C15" s="17">
        <v>2.5808252414141471E-2</v>
      </c>
      <c r="D15" s="17">
        <v>6.431162620517134E-3</v>
      </c>
      <c r="E15" s="17">
        <v>1.4314317237112611E-2</v>
      </c>
      <c r="F15" s="17">
        <v>8.7856947373774873E-3</v>
      </c>
      <c r="G15" s="17">
        <v>2.546661446470054E-2</v>
      </c>
      <c r="H15" s="17">
        <v>2.809317680116857E-2</v>
      </c>
      <c r="I15" s="17">
        <v>6.049888418370776E-2</v>
      </c>
      <c r="K15" s="17">
        <v>2.4639896763493069E-2</v>
      </c>
      <c r="L15" s="17">
        <v>2.7102372938767948E-2</v>
      </c>
      <c r="N15" s="17">
        <v>2.3147040510489571E-2</v>
      </c>
      <c r="O15" s="17">
        <v>3.0022843287230559E-2</v>
      </c>
      <c r="P15" s="17">
        <v>5.2144815911109949E-2</v>
      </c>
      <c r="Q15" s="17">
        <v>5.4522861922000551E-2</v>
      </c>
      <c r="R15" s="17">
        <v>2.758470732952405E-2</v>
      </c>
      <c r="S15" s="17">
        <v>2.0578707796393932E-2</v>
      </c>
      <c r="T15" s="17">
        <v>4.9863365244878187E-2</v>
      </c>
      <c r="U15" s="17">
        <v>1.5805291275563731E-2</v>
      </c>
      <c r="V15" s="17">
        <v>3.7299225065874088E-3</v>
      </c>
      <c r="W15" s="17">
        <v>2.9854099440276841E-2</v>
      </c>
      <c r="X15" s="17">
        <v>2.7501434390007119E-2</v>
      </c>
      <c r="Y15" s="17">
        <v>2.0611800503688039E-2</v>
      </c>
      <c r="AA15" s="17">
        <v>2.333659047367357E-2</v>
      </c>
      <c r="AB15" s="17">
        <v>1.0957236103260701E-2</v>
      </c>
      <c r="AC15" s="17">
        <v>2.9302035231900329E-2</v>
      </c>
      <c r="AD15" s="17">
        <v>1.6199555512821151E-2</v>
      </c>
      <c r="AE15" s="17">
        <v>3.1308789004154278E-2</v>
      </c>
      <c r="AF15" s="17">
        <v>3.2010446747428901E-2</v>
      </c>
      <c r="AG15" s="17">
        <v>2.923771149378615E-2</v>
      </c>
      <c r="AH15" s="17">
        <v>5.3021015120798098E-2</v>
      </c>
      <c r="AI15" s="17">
        <v>2.728343108683437E-2</v>
      </c>
    </row>
    <row r="16" spans="2:37" ht="19" customHeight="1" x14ac:dyDescent="0.2">
      <c r="B16" s="20" t="s">
        <v>128</v>
      </c>
      <c r="C16" s="17">
        <v>1.9697600700784509E-2</v>
      </c>
      <c r="D16" s="17">
        <v>2.3187623051190862E-2</v>
      </c>
      <c r="E16" s="17">
        <v>2.09181336492298E-2</v>
      </c>
      <c r="F16" s="17">
        <v>3.9213863551794112E-2</v>
      </c>
      <c r="G16" s="17">
        <v>5.4147119164262283E-3</v>
      </c>
      <c r="H16" s="17">
        <v>1.4064286565370889E-2</v>
      </c>
      <c r="I16" s="17">
        <v>1.5974866680292622E-2</v>
      </c>
      <c r="K16" s="17">
        <v>1.3452782801475041E-2</v>
      </c>
      <c r="L16" s="17">
        <v>2.591700627258765E-2</v>
      </c>
      <c r="N16" s="17">
        <v>2.4925839457402739E-2</v>
      </c>
      <c r="O16" s="17">
        <v>1.715861305976225E-2</v>
      </c>
      <c r="P16" s="17">
        <v>2.9513259668769609E-2</v>
      </c>
      <c r="Q16" s="17">
        <v>4.6498009218608499E-2</v>
      </c>
      <c r="R16" s="17">
        <v>8.6564087315234052E-3</v>
      </c>
      <c r="S16" s="17">
        <v>3.208915585346242E-2</v>
      </c>
      <c r="T16" s="17">
        <v>6.8355259470556382E-3</v>
      </c>
      <c r="U16" s="17">
        <v>2.9356056090441531E-2</v>
      </c>
      <c r="V16" s="17">
        <v>1.7540211034274431E-2</v>
      </c>
      <c r="W16" s="17">
        <v>1.129641049626757E-2</v>
      </c>
      <c r="X16" s="17">
        <v>3.1312081690041647E-2</v>
      </c>
      <c r="Y16" s="17">
        <v>6.0857493681026383E-3</v>
      </c>
      <c r="AA16" s="17">
        <v>0</v>
      </c>
      <c r="AB16" s="17">
        <v>1.234948964101921E-2</v>
      </c>
      <c r="AC16" s="17">
        <v>6.6648461916023151E-3</v>
      </c>
      <c r="AD16" s="17">
        <v>1.9558305433183331E-2</v>
      </c>
      <c r="AE16" s="17">
        <v>6.3502112193066663E-3</v>
      </c>
      <c r="AF16" s="17">
        <v>1.850375168408765E-2</v>
      </c>
      <c r="AG16" s="17">
        <v>7.000719441034807E-2</v>
      </c>
      <c r="AH16" s="17">
        <v>8.6273674306544645E-2</v>
      </c>
      <c r="AI16" s="17">
        <v>0</v>
      </c>
    </row>
    <row r="18" spans="2:2" x14ac:dyDescent="0.2">
      <c r="B18" t="s">
        <v>409</v>
      </c>
    </row>
    <row r="19" spans="2:2" x14ac:dyDescent="0.2">
      <c r="B19" t="s">
        <v>9</v>
      </c>
    </row>
    <row r="21" spans="2:2" x14ac:dyDescent="0.2">
      <c r="B21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2:AK25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234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235</v>
      </c>
      <c r="C9" s="17">
        <v>0.48169879193929821</v>
      </c>
      <c r="D9" s="17">
        <v>0.35919664796715089</v>
      </c>
      <c r="E9" s="17">
        <v>0.45673201339904612</v>
      </c>
      <c r="F9" s="17">
        <v>0.43550421602583089</v>
      </c>
      <c r="G9" s="17">
        <v>0.45056217432272022</v>
      </c>
      <c r="H9" s="17">
        <v>0.56160090072224944</v>
      </c>
      <c r="I9" s="17">
        <v>0.59243103255024832</v>
      </c>
      <c r="K9" s="17">
        <v>0.45928797971843388</v>
      </c>
      <c r="L9" s="17">
        <v>0.50485715047374735</v>
      </c>
      <c r="N9" s="17">
        <v>0.55548540748076991</v>
      </c>
      <c r="O9" s="17">
        <v>0.40561244392770229</v>
      </c>
      <c r="P9" s="17">
        <v>0.4758289016216945</v>
      </c>
      <c r="Q9" s="17">
        <v>0.35835052598780859</v>
      </c>
      <c r="R9" s="17">
        <v>0.43700150175206071</v>
      </c>
      <c r="S9" s="17">
        <v>0.49512418747750769</v>
      </c>
      <c r="T9" s="17">
        <v>0.50384052075646835</v>
      </c>
      <c r="U9" s="17">
        <v>0.42742110734184868</v>
      </c>
      <c r="V9" s="17">
        <v>0.45198647170954642</v>
      </c>
      <c r="W9" s="17">
        <v>0.53458368365856301</v>
      </c>
      <c r="X9" s="17">
        <v>0.5066902262936509</v>
      </c>
      <c r="Y9" s="17">
        <v>0.51893850730391367</v>
      </c>
      <c r="AA9" s="17">
        <v>0.51600199165036909</v>
      </c>
      <c r="AB9" s="17">
        <v>0.44443813132434218</v>
      </c>
      <c r="AC9" s="17">
        <v>0.52311045481267338</v>
      </c>
      <c r="AD9" s="17">
        <v>0.50810842588016236</v>
      </c>
      <c r="AE9" s="17">
        <v>0.48200185342600022</v>
      </c>
      <c r="AF9" s="17">
        <v>0.56514087771648547</v>
      </c>
      <c r="AG9" s="17">
        <v>0.4194140985486482</v>
      </c>
      <c r="AH9" s="17">
        <v>0.45329885907064071</v>
      </c>
      <c r="AI9" s="17">
        <v>0.49036824738811108</v>
      </c>
    </row>
    <row r="10" spans="2:37" ht="32" customHeight="1" x14ac:dyDescent="0.2">
      <c r="B10" s="20" t="s">
        <v>236</v>
      </c>
      <c r="C10" s="17">
        <v>0.41712595382331102</v>
      </c>
      <c r="D10" s="17">
        <v>0.3273615007826699</v>
      </c>
      <c r="E10" s="17">
        <v>0.39116453241188648</v>
      </c>
      <c r="F10" s="17">
        <v>0.42494238982148302</v>
      </c>
      <c r="G10" s="17">
        <v>0.40615307983373927</v>
      </c>
      <c r="H10" s="17">
        <v>0.46856024915252958</v>
      </c>
      <c r="I10" s="17">
        <v>0.46582413896109442</v>
      </c>
      <c r="K10" s="17">
        <v>0.41134664270533272</v>
      </c>
      <c r="L10" s="17">
        <v>0.42184552551677312</v>
      </c>
      <c r="N10" s="17">
        <v>0.38062127883325603</v>
      </c>
      <c r="O10" s="17">
        <v>0.47254559483306391</v>
      </c>
      <c r="P10" s="17">
        <v>0.41621594157481417</v>
      </c>
      <c r="Q10" s="17">
        <v>0.33726145556006082</v>
      </c>
      <c r="R10" s="17">
        <v>0.39577490130394899</v>
      </c>
      <c r="S10" s="17">
        <v>0.44858077331226232</v>
      </c>
      <c r="T10" s="17">
        <v>0.43738723752865288</v>
      </c>
      <c r="U10" s="17">
        <v>0.39123741730818612</v>
      </c>
      <c r="V10" s="17">
        <v>0.38875106954424049</v>
      </c>
      <c r="W10" s="17">
        <v>0.4388202418371267</v>
      </c>
      <c r="X10" s="17">
        <v>0.41290856003625109</v>
      </c>
      <c r="Y10" s="17">
        <v>0.49583771213647859</v>
      </c>
      <c r="AA10" s="17">
        <v>0.43708634352507331</v>
      </c>
      <c r="AB10" s="17">
        <v>0.39746275762695671</v>
      </c>
      <c r="AC10" s="17">
        <v>0.51029819054495296</v>
      </c>
      <c r="AD10" s="17">
        <v>0.4418412406244453</v>
      </c>
      <c r="AE10" s="17">
        <v>0.40036700878021958</v>
      </c>
      <c r="AF10" s="17">
        <v>0.42030058022981048</v>
      </c>
      <c r="AG10" s="17">
        <v>0.33691345593122429</v>
      </c>
      <c r="AH10" s="17">
        <v>0.44542541251202611</v>
      </c>
      <c r="AI10" s="17">
        <v>0.38630560808692171</v>
      </c>
    </row>
    <row r="11" spans="2:37" ht="46" customHeight="1" x14ac:dyDescent="0.2">
      <c r="B11" s="20" t="s">
        <v>237</v>
      </c>
      <c r="C11" s="17">
        <v>0.36682828454255179</v>
      </c>
      <c r="D11" s="17">
        <v>0.28623989865630151</v>
      </c>
      <c r="E11" s="17">
        <v>0.34875297389431592</v>
      </c>
      <c r="F11" s="17">
        <v>0.35525320306087921</v>
      </c>
      <c r="G11" s="17">
        <v>0.36609604114371491</v>
      </c>
      <c r="H11" s="17">
        <v>0.39576885429089059</v>
      </c>
      <c r="I11" s="17">
        <v>0.42546907346966251</v>
      </c>
      <c r="K11" s="17">
        <v>0.36224215636871732</v>
      </c>
      <c r="L11" s="17">
        <v>0.3717237753028953</v>
      </c>
      <c r="N11" s="17">
        <v>0.40965683894047361</v>
      </c>
      <c r="O11" s="17">
        <v>0.33902167450156029</v>
      </c>
      <c r="P11" s="17">
        <v>0.36888598381363269</v>
      </c>
      <c r="Q11" s="17">
        <v>0.28173708203324033</v>
      </c>
      <c r="R11" s="17">
        <v>0.3068608045712034</v>
      </c>
      <c r="S11" s="17">
        <v>0.38441708731972379</v>
      </c>
      <c r="T11" s="17">
        <v>0.32265149184259001</v>
      </c>
      <c r="U11" s="17">
        <v>0.3534764090233557</v>
      </c>
      <c r="V11" s="17">
        <v>0.3663974577364969</v>
      </c>
      <c r="W11" s="17">
        <v>0.36946419476947961</v>
      </c>
      <c r="X11" s="17">
        <v>0.4366493747549417</v>
      </c>
      <c r="Y11" s="17">
        <v>0.41026749127713941</v>
      </c>
      <c r="AA11" s="17">
        <v>0.42166919930129709</v>
      </c>
      <c r="AB11" s="17">
        <v>0.38561305605766211</v>
      </c>
      <c r="AC11" s="17">
        <v>0.37399975884952652</v>
      </c>
      <c r="AD11" s="17">
        <v>0.3402210009952078</v>
      </c>
      <c r="AE11" s="17">
        <v>0.38320086610896009</v>
      </c>
      <c r="AF11" s="17">
        <v>0.33528636691672431</v>
      </c>
      <c r="AG11" s="17">
        <v>0.24120218292499171</v>
      </c>
      <c r="AH11" s="17">
        <v>0.33432376889931009</v>
      </c>
      <c r="AI11" s="17">
        <v>0.37944936672160368</v>
      </c>
    </row>
    <row r="12" spans="2:37" ht="32" customHeight="1" x14ac:dyDescent="0.2">
      <c r="B12" s="20" t="s">
        <v>238</v>
      </c>
      <c r="C12" s="17">
        <v>0.1964707975024807</v>
      </c>
      <c r="D12" s="17">
        <v>0.1982526029786775</v>
      </c>
      <c r="E12" s="17">
        <v>0.21662163585497399</v>
      </c>
      <c r="F12" s="17">
        <v>0.21479779468113469</v>
      </c>
      <c r="G12" s="17">
        <v>0.2088422463978562</v>
      </c>
      <c r="H12" s="17">
        <v>0.15399351699833719</v>
      </c>
      <c r="I12" s="17">
        <v>0.18242014335215709</v>
      </c>
      <c r="K12" s="17">
        <v>0.22546708892806841</v>
      </c>
      <c r="L12" s="17">
        <v>0.16929121754573109</v>
      </c>
      <c r="N12" s="17">
        <v>0.19783932109723951</v>
      </c>
      <c r="O12" s="17">
        <v>0.13931197559418601</v>
      </c>
      <c r="P12" s="17">
        <v>0.21278452319995941</v>
      </c>
      <c r="Q12" s="17">
        <v>0.1666933969503383</v>
      </c>
      <c r="R12" s="17">
        <v>0.1817428830869898</v>
      </c>
      <c r="S12" s="17">
        <v>0.19043513947476959</v>
      </c>
      <c r="T12" s="17">
        <v>0.17976571724587309</v>
      </c>
      <c r="U12" s="17">
        <v>0.1618159838936124</v>
      </c>
      <c r="V12" s="17">
        <v>0.21728748359511191</v>
      </c>
      <c r="W12" s="17">
        <v>0.2080987971917482</v>
      </c>
      <c r="X12" s="17">
        <v>0.22034396895039879</v>
      </c>
      <c r="Y12" s="17">
        <v>0.21891094416875351</v>
      </c>
      <c r="AA12" s="17">
        <v>0.2070711853768048</v>
      </c>
      <c r="AB12" s="17">
        <v>0.21190335864482171</v>
      </c>
      <c r="AC12" s="17">
        <v>0.22742206834453499</v>
      </c>
      <c r="AD12" s="17">
        <v>0.18316356429720651</v>
      </c>
      <c r="AE12" s="17">
        <v>0.1966796284061102</v>
      </c>
      <c r="AF12" s="17">
        <v>0.25708947606531629</v>
      </c>
      <c r="AG12" s="17">
        <v>8.5306958563923577E-2</v>
      </c>
      <c r="AH12" s="17">
        <v>0.2008408930987795</v>
      </c>
      <c r="AI12" s="17">
        <v>0.20455993517513371</v>
      </c>
    </row>
    <row r="13" spans="2:37" ht="32" customHeight="1" x14ac:dyDescent="0.2">
      <c r="B13" s="20" t="s">
        <v>239</v>
      </c>
      <c r="C13" s="17">
        <v>0.47759500686570672</v>
      </c>
      <c r="D13" s="17">
        <v>0.40129919195601482</v>
      </c>
      <c r="E13" s="17">
        <v>0.41489057491020132</v>
      </c>
      <c r="F13" s="17">
        <v>0.46446455269713188</v>
      </c>
      <c r="G13" s="17">
        <v>0.46650229066715332</v>
      </c>
      <c r="H13" s="17">
        <v>0.52667890109530813</v>
      </c>
      <c r="I13" s="17">
        <v>0.56579772981217358</v>
      </c>
      <c r="K13" s="17">
        <v>0.47431438427211747</v>
      </c>
      <c r="L13" s="17">
        <v>0.48100136276788452</v>
      </c>
      <c r="N13" s="17">
        <v>0.54328960311604602</v>
      </c>
      <c r="O13" s="17">
        <v>0.50289560044689774</v>
      </c>
      <c r="P13" s="17">
        <v>0.45205480216933569</v>
      </c>
      <c r="Q13" s="17">
        <v>0.38360725322774353</v>
      </c>
      <c r="R13" s="17">
        <v>0.46628619130723148</v>
      </c>
      <c r="S13" s="17">
        <v>0.40909694934903612</v>
      </c>
      <c r="T13" s="17">
        <v>0.47483940373383238</v>
      </c>
      <c r="U13" s="17">
        <v>0.4206850254054802</v>
      </c>
      <c r="V13" s="17">
        <v>0.47898371146560581</v>
      </c>
      <c r="W13" s="17">
        <v>0.49353605782310411</v>
      </c>
      <c r="X13" s="17">
        <v>0.56083623529303983</v>
      </c>
      <c r="Y13" s="17">
        <v>0.49420226233066911</v>
      </c>
      <c r="AA13" s="17">
        <v>0.51879691315682308</v>
      </c>
      <c r="AB13" s="17">
        <v>0.4444630511359996</v>
      </c>
      <c r="AC13" s="17">
        <v>0.53999201971687494</v>
      </c>
      <c r="AD13" s="17">
        <v>0.48145541624388061</v>
      </c>
      <c r="AE13" s="17">
        <v>0.48780701018427569</v>
      </c>
      <c r="AF13" s="17">
        <v>0.5366439582295458</v>
      </c>
      <c r="AG13" s="17">
        <v>0.43560099758706861</v>
      </c>
      <c r="AH13" s="17">
        <v>0.45096201264764962</v>
      </c>
      <c r="AI13" s="17">
        <v>0.41644016073442008</v>
      </c>
    </row>
    <row r="14" spans="2:37" ht="32" customHeight="1" x14ac:dyDescent="0.2">
      <c r="B14" s="20" t="s">
        <v>240</v>
      </c>
      <c r="C14" s="17">
        <v>0.41972417792448741</v>
      </c>
      <c r="D14" s="17">
        <v>0.37896873471077591</v>
      </c>
      <c r="E14" s="17">
        <v>0.3903948290706008</v>
      </c>
      <c r="F14" s="17">
        <v>0.39116255320522869</v>
      </c>
      <c r="G14" s="17">
        <v>0.44592388779709741</v>
      </c>
      <c r="H14" s="17">
        <v>0.47147312690945231</v>
      </c>
      <c r="I14" s="17">
        <v>0.43771044410309662</v>
      </c>
      <c r="K14" s="17">
        <v>0.41388959406021569</v>
      </c>
      <c r="L14" s="17">
        <v>0.42610885178833469</v>
      </c>
      <c r="N14" s="17">
        <v>0.45761378079473569</v>
      </c>
      <c r="O14" s="17">
        <v>0.46052405215810771</v>
      </c>
      <c r="P14" s="17">
        <v>0.46690881683046859</v>
      </c>
      <c r="Q14" s="17">
        <v>0.3774200014100963</v>
      </c>
      <c r="R14" s="17">
        <v>0.39949479779301278</v>
      </c>
      <c r="S14" s="17">
        <v>0.41900785775914029</v>
      </c>
      <c r="T14" s="17">
        <v>0.44410480629225191</v>
      </c>
      <c r="U14" s="17">
        <v>0.40069345853737642</v>
      </c>
      <c r="V14" s="17">
        <v>0.37874521302153252</v>
      </c>
      <c r="W14" s="17">
        <v>0.4054084669591394</v>
      </c>
      <c r="X14" s="17">
        <v>0.40861692582893289</v>
      </c>
      <c r="Y14" s="17">
        <v>0.48073555688641262</v>
      </c>
      <c r="AA14" s="17">
        <v>0.40347113575121091</v>
      </c>
      <c r="AB14" s="17">
        <v>0.40837848570716218</v>
      </c>
      <c r="AC14" s="17">
        <v>0.46339744755627571</v>
      </c>
      <c r="AD14" s="17">
        <v>0.39354084261495631</v>
      </c>
      <c r="AE14" s="17">
        <v>0.44201522759742251</v>
      </c>
      <c r="AF14" s="17">
        <v>0.52469963798506214</v>
      </c>
      <c r="AG14" s="17">
        <v>0.29344879534190471</v>
      </c>
      <c r="AH14" s="17">
        <v>0.44308509295117732</v>
      </c>
      <c r="AI14" s="17">
        <v>0.46977950866948609</v>
      </c>
    </row>
    <row r="15" spans="2:37" ht="19" customHeight="1" x14ac:dyDescent="0.2">
      <c r="B15" s="20" t="s">
        <v>241</v>
      </c>
      <c r="C15" s="17">
        <v>0.33101089943580858</v>
      </c>
      <c r="D15" s="17">
        <v>0.3170527224738367</v>
      </c>
      <c r="E15" s="17">
        <v>0.38678116257916051</v>
      </c>
      <c r="F15" s="17">
        <v>0.34303556776982441</v>
      </c>
      <c r="G15" s="17">
        <v>0.32391338772624989</v>
      </c>
      <c r="H15" s="17">
        <v>0.33743606011596389</v>
      </c>
      <c r="I15" s="17">
        <v>0.28679450886941671</v>
      </c>
      <c r="K15" s="17">
        <v>0.35921537297130318</v>
      </c>
      <c r="L15" s="17">
        <v>0.30539892840453448</v>
      </c>
      <c r="N15" s="17">
        <v>0.34514514930544998</v>
      </c>
      <c r="O15" s="17">
        <v>0.20350540226144859</v>
      </c>
      <c r="P15" s="17">
        <v>0.2860670317488398</v>
      </c>
      <c r="Q15" s="17">
        <v>0.2351307563345226</v>
      </c>
      <c r="R15" s="17">
        <v>0.30438537397006599</v>
      </c>
      <c r="S15" s="17">
        <v>0.39570938502129821</v>
      </c>
      <c r="T15" s="17">
        <v>0.3641915561594869</v>
      </c>
      <c r="U15" s="17">
        <v>0.25300497480961931</v>
      </c>
      <c r="V15" s="17">
        <v>0.38770320966053701</v>
      </c>
      <c r="W15" s="17">
        <v>0.32997887197431119</v>
      </c>
      <c r="X15" s="17">
        <v>0.30452342056833021</v>
      </c>
      <c r="Y15" s="17">
        <v>0.39097701328053341</v>
      </c>
      <c r="AA15" s="17">
        <v>0.32922627027534579</v>
      </c>
      <c r="AB15" s="17">
        <v>0.33376363722709951</v>
      </c>
      <c r="AC15" s="17">
        <v>0.36673029819817021</v>
      </c>
      <c r="AD15" s="17">
        <v>0.39665982843353231</v>
      </c>
      <c r="AE15" s="17">
        <v>0.31734998213403631</v>
      </c>
      <c r="AF15" s="17">
        <v>0.36827020750631601</v>
      </c>
      <c r="AG15" s="17">
        <v>0.2341810166933124</v>
      </c>
      <c r="AH15" s="17">
        <v>0.29330183181684572</v>
      </c>
      <c r="AI15" s="17">
        <v>0.35106030711462849</v>
      </c>
    </row>
    <row r="16" spans="2:37" ht="46" customHeight="1" x14ac:dyDescent="0.2">
      <c r="B16" s="20" t="s">
        <v>242</v>
      </c>
      <c r="C16" s="17">
        <v>0.40153025425853323</v>
      </c>
      <c r="D16" s="17">
        <v>0.32203906716584563</v>
      </c>
      <c r="E16" s="17">
        <v>0.38823261805430143</v>
      </c>
      <c r="F16" s="17">
        <v>0.35248155905958051</v>
      </c>
      <c r="G16" s="17">
        <v>0.39324920236509092</v>
      </c>
      <c r="H16" s="17">
        <v>0.4682927588091278</v>
      </c>
      <c r="I16" s="17">
        <v>0.46681416906691919</v>
      </c>
      <c r="K16" s="17">
        <v>0.39810440796334912</v>
      </c>
      <c r="L16" s="17">
        <v>0.40384109659705131</v>
      </c>
      <c r="N16" s="17">
        <v>0.44401718403570389</v>
      </c>
      <c r="O16" s="17">
        <v>0.40228389281985921</v>
      </c>
      <c r="P16" s="17">
        <v>0.46054308327252452</v>
      </c>
      <c r="Q16" s="17">
        <v>0.36594312207007568</v>
      </c>
      <c r="R16" s="17">
        <v>0.39705154182925823</v>
      </c>
      <c r="S16" s="17">
        <v>0.34742922806660931</v>
      </c>
      <c r="T16" s="17">
        <v>0.35483459112450227</v>
      </c>
      <c r="U16" s="17">
        <v>0.41197247352595662</v>
      </c>
      <c r="V16" s="17">
        <v>0.38384157572002692</v>
      </c>
      <c r="W16" s="17">
        <v>0.4349114741479343</v>
      </c>
      <c r="X16" s="17">
        <v>0.40325987799421659</v>
      </c>
      <c r="Y16" s="17">
        <v>0.39891956351835312</v>
      </c>
      <c r="AA16" s="17">
        <v>0.42014728168139742</v>
      </c>
      <c r="AB16" s="17">
        <v>0.37328684943410811</v>
      </c>
      <c r="AC16" s="17">
        <v>0.43353828827713231</v>
      </c>
      <c r="AD16" s="17">
        <v>0.42485894940760721</v>
      </c>
      <c r="AE16" s="17">
        <v>0.40985246435600331</v>
      </c>
      <c r="AF16" s="17">
        <v>0.45544818284746302</v>
      </c>
      <c r="AG16" s="17">
        <v>0.37653092393791537</v>
      </c>
      <c r="AH16" s="17">
        <v>0.37957408731162617</v>
      </c>
      <c r="AI16" s="17">
        <v>0.35725661429931571</v>
      </c>
    </row>
    <row r="17" spans="2:35" ht="32" customHeight="1" x14ac:dyDescent="0.2">
      <c r="B17" s="20" t="s">
        <v>243</v>
      </c>
      <c r="C17" s="17">
        <v>0.28308799510966132</v>
      </c>
      <c r="D17" s="17">
        <v>0.21641517749509251</v>
      </c>
      <c r="E17" s="17">
        <v>0.2734971877788715</v>
      </c>
      <c r="F17" s="17">
        <v>0.23873743703239131</v>
      </c>
      <c r="G17" s="17">
        <v>0.25014742026833109</v>
      </c>
      <c r="H17" s="17">
        <v>0.33310433078836021</v>
      </c>
      <c r="I17" s="17">
        <v>0.36434201820653972</v>
      </c>
      <c r="K17" s="17">
        <v>0.28870609336338232</v>
      </c>
      <c r="L17" s="17">
        <v>0.27837134327758067</v>
      </c>
      <c r="N17" s="17">
        <v>0.244063456402351</v>
      </c>
      <c r="O17" s="17">
        <v>0.35636676668480988</v>
      </c>
      <c r="P17" s="17">
        <v>0.38382289212066439</v>
      </c>
      <c r="Q17" s="17">
        <v>0.2605266170010303</v>
      </c>
      <c r="R17" s="17">
        <v>0.27511009940422831</v>
      </c>
      <c r="S17" s="17">
        <v>0.26672184109215769</v>
      </c>
      <c r="T17" s="17">
        <v>0.27291890687634007</v>
      </c>
      <c r="U17" s="17">
        <v>0.27786792440068431</v>
      </c>
      <c r="V17" s="17">
        <v>0.26098972668849979</v>
      </c>
      <c r="W17" s="17">
        <v>0.26360423142584949</v>
      </c>
      <c r="X17" s="17">
        <v>0.29746809142924852</v>
      </c>
      <c r="Y17" s="17">
        <v>0.33890841166053959</v>
      </c>
      <c r="AA17" s="17">
        <v>0.33304175942003261</v>
      </c>
      <c r="AB17" s="17">
        <v>0.25919350401649432</v>
      </c>
      <c r="AC17" s="17">
        <v>0.32883084710400079</v>
      </c>
      <c r="AD17" s="17">
        <v>0.27032671208905962</v>
      </c>
      <c r="AE17" s="17">
        <v>0.27990115707918611</v>
      </c>
      <c r="AF17" s="17">
        <v>0.3191324871276966</v>
      </c>
      <c r="AG17" s="17">
        <v>0.25185610970280758</v>
      </c>
      <c r="AH17" s="17">
        <v>0.20385482309364331</v>
      </c>
      <c r="AI17" s="17">
        <v>0.37632235610588782</v>
      </c>
    </row>
    <row r="18" spans="2:35" ht="32" customHeight="1" x14ac:dyDescent="0.2">
      <c r="B18" s="20" t="s">
        <v>244</v>
      </c>
      <c r="C18" s="17">
        <v>0.4349715390103287</v>
      </c>
      <c r="D18" s="17">
        <v>0.32265082990987071</v>
      </c>
      <c r="E18" s="17">
        <v>0.4508861081062121</v>
      </c>
      <c r="F18" s="17">
        <v>0.47347608659575968</v>
      </c>
      <c r="G18" s="17">
        <v>0.44515778797535749</v>
      </c>
      <c r="H18" s="17">
        <v>0.45449855853439991</v>
      </c>
      <c r="I18" s="17">
        <v>0.44388972990742293</v>
      </c>
      <c r="K18" s="17">
        <v>0.42429885994208982</v>
      </c>
      <c r="L18" s="17">
        <v>0.44623893059191683</v>
      </c>
      <c r="N18" s="17">
        <v>0.44384510594389481</v>
      </c>
      <c r="O18" s="17">
        <v>0.44304073700244101</v>
      </c>
      <c r="P18" s="17">
        <v>0.44993418918835232</v>
      </c>
      <c r="Q18" s="17">
        <v>0.3858454991168615</v>
      </c>
      <c r="R18" s="17">
        <v>0.40950711099878939</v>
      </c>
      <c r="S18" s="17">
        <v>0.38117296504123599</v>
      </c>
      <c r="T18" s="17">
        <v>0.40266830083673461</v>
      </c>
      <c r="U18" s="17">
        <v>0.38628052308247779</v>
      </c>
      <c r="V18" s="17">
        <v>0.46048572214751499</v>
      </c>
      <c r="W18" s="17">
        <v>0.4508193643910493</v>
      </c>
      <c r="X18" s="17">
        <v>0.43448552018788411</v>
      </c>
      <c r="Y18" s="17">
        <v>0.52721130850984377</v>
      </c>
      <c r="AA18" s="17">
        <v>0.41651883954815072</v>
      </c>
      <c r="AB18" s="17">
        <v>0.45385492760059709</v>
      </c>
      <c r="AC18" s="17">
        <v>0.51047866139504072</v>
      </c>
      <c r="AD18" s="17">
        <v>0.42543865825137361</v>
      </c>
      <c r="AE18" s="17">
        <v>0.42365708407162472</v>
      </c>
      <c r="AF18" s="17">
        <v>0.45461463218538878</v>
      </c>
      <c r="AG18" s="17">
        <v>0.35495351437734962</v>
      </c>
      <c r="AH18" s="17">
        <v>0.4428032051715321</v>
      </c>
      <c r="AI18" s="17">
        <v>0.46219235932231262</v>
      </c>
    </row>
    <row r="19" spans="2:35" ht="19" customHeight="1" x14ac:dyDescent="0.2">
      <c r="B19" s="20" t="s">
        <v>177</v>
      </c>
      <c r="C19" s="17">
        <v>1.4223287321241649E-3</v>
      </c>
      <c r="D19" s="17">
        <v>0</v>
      </c>
      <c r="E19" s="17">
        <v>0</v>
      </c>
      <c r="F19" s="17">
        <v>0</v>
      </c>
      <c r="G19" s="17">
        <v>2.711394300657127E-3</v>
      </c>
      <c r="H19" s="17">
        <v>0</v>
      </c>
      <c r="I19" s="17">
        <v>4.5702954374244086E-3</v>
      </c>
      <c r="K19" s="17">
        <v>2.886248165282729E-3</v>
      </c>
      <c r="L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6.7628889792266649E-3</v>
      </c>
      <c r="U19" s="17">
        <v>0</v>
      </c>
      <c r="V19" s="17">
        <v>0</v>
      </c>
      <c r="W19" s="17">
        <v>3.7399381659426298E-3</v>
      </c>
      <c r="X19" s="17">
        <v>5.805236724755072E-3</v>
      </c>
      <c r="Y19" s="17">
        <v>0</v>
      </c>
      <c r="AA19" s="17">
        <v>7.2135210997651081E-3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6.6986967406941376E-3</v>
      </c>
      <c r="AH19" s="17">
        <v>0</v>
      </c>
      <c r="AI19" s="17">
        <v>0</v>
      </c>
    </row>
    <row r="20" spans="2:35" ht="19" customHeight="1" x14ac:dyDescent="0.2">
      <c r="B20" s="20" t="s">
        <v>75</v>
      </c>
      <c r="C20" s="17">
        <v>7.2071454303606952E-2</v>
      </c>
      <c r="D20" s="17">
        <v>7.3493440447441882E-2</v>
      </c>
      <c r="E20" s="17">
        <v>4.1377388230123831E-2</v>
      </c>
      <c r="F20" s="17">
        <v>7.8776831282476159E-2</v>
      </c>
      <c r="G20" s="17">
        <v>6.3469539055696855E-2</v>
      </c>
      <c r="H20" s="17">
        <v>6.8196363095821166E-2</v>
      </c>
      <c r="I20" s="17">
        <v>0.1001642260361772</v>
      </c>
      <c r="K20" s="17">
        <v>6.3165391279899868E-2</v>
      </c>
      <c r="L20" s="17">
        <v>8.0367395359287497E-2</v>
      </c>
      <c r="N20" s="17">
        <v>6.0192993618987951E-2</v>
      </c>
      <c r="O20" s="17">
        <v>4.7884130125384762E-2</v>
      </c>
      <c r="P20" s="17">
        <v>0.1116836672218228</v>
      </c>
      <c r="Q20" s="17">
        <v>9.5492913048622993E-2</v>
      </c>
      <c r="R20" s="17">
        <v>8.8768977735307522E-2</v>
      </c>
      <c r="S20" s="17">
        <v>5.7582723001510808E-2</v>
      </c>
      <c r="T20" s="17">
        <v>5.4339915552356767E-2</v>
      </c>
      <c r="U20" s="17">
        <v>9.5823395287133184E-2</v>
      </c>
      <c r="V20" s="17">
        <v>5.3146175598956097E-2</v>
      </c>
      <c r="W20" s="17">
        <v>5.9826377136675338E-2</v>
      </c>
      <c r="X20" s="17">
        <v>0.10525498303002789</v>
      </c>
      <c r="Y20" s="17">
        <v>5.9753190086261107E-2</v>
      </c>
      <c r="AA20" s="17">
        <v>3.9640063163855217E-2</v>
      </c>
      <c r="AB20" s="17">
        <v>7.3088876634152741E-2</v>
      </c>
      <c r="AC20" s="17">
        <v>5.3971690358121417E-2</v>
      </c>
      <c r="AD20" s="17">
        <v>5.1388392356605909E-2</v>
      </c>
      <c r="AE20" s="17">
        <v>4.3986423116310881E-2</v>
      </c>
      <c r="AF20" s="17">
        <v>6.7904385332033274E-2</v>
      </c>
      <c r="AG20" s="17">
        <v>0.1840366232193259</v>
      </c>
      <c r="AH20" s="17">
        <v>0.1803189297217572</v>
      </c>
      <c r="AI20" s="17">
        <v>2.6325330781936499E-2</v>
      </c>
    </row>
    <row r="22" spans="2:35" x14ac:dyDescent="0.2">
      <c r="B22" t="s">
        <v>409</v>
      </c>
    </row>
    <row r="23" spans="2:35" x14ac:dyDescent="0.2">
      <c r="B23" t="s">
        <v>9</v>
      </c>
    </row>
    <row r="25" spans="2:35" x14ac:dyDescent="0.2">
      <c r="B25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245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246</v>
      </c>
      <c r="C9" s="17">
        <v>0.35557753730947922</v>
      </c>
      <c r="D9" s="17">
        <v>0.27237129753247669</v>
      </c>
      <c r="E9" s="17">
        <v>0.27709208942788988</v>
      </c>
      <c r="F9" s="17">
        <v>0.33686007037623172</v>
      </c>
      <c r="G9" s="17">
        <v>0.34816409073141819</v>
      </c>
      <c r="H9" s="17">
        <v>0.41692311243370311</v>
      </c>
      <c r="I9" s="17">
        <v>0.4544831321515303</v>
      </c>
      <c r="K9" s="17">
        <v>0.34624052088728069</v>
      </c>
      <c r="L9" s="17">
        <v>0.36424745714721668</v>
      </c>
      <c r="N9" s="17">
        <v>0.38419689029563803</v>
      </c>
      <c r="O9" s="17">
        <v>0.41481666431593722</v>
      </c>
      <c r="P9" s="17">
        <v>0.39431652580734949</v>
      </c>
      <c r="Q9" s="17">
        <v>0.29762385333988789</v>
      </c>
      <c r="R9" s="17">
        <v>0.33858267353257238</v>
      </c>
      <c r="S9" s="17">
        <v>0.33563178163908591</v>
      </c>
      <c r="T9" s="17">
        <v>0.3422720772344256</v>
      </c>
      <c r="U9" s="17">
        <v>0.35961025317891893</v>
      </c>
      <c r="V9" s="17">
        <v>0.310013568049475</v>
      </c>
      <c r="W9" s="17">
        <v>0.33932189718303463</v>
      </c>
      <c r="X9" s="17">
        <v>0.38151888324543581</v>
      </c>
      <c r="Y9" s="17">
        <v>0.42757897163190811</v>
      </c>
      <c r="AA9" s="17">
        <v>0.3458981307391612</v>
      </c>
      <c r="AB9" s="17">
        <v>0.32908401766634698</v>
      </c>
      <c r="AC9" s="17">
        <v>0.36136771440342291</v>
      </c>
      <c r="AD9" s="17">
        <v>0.34878165979532538</v>
      </c>
      <c r="AE9" s="17">
        <v>0.40192331178866658</v>
      </c>
      <c r="AF9" s="17">
        <v>0.39183981405840212</v>
      </c>
      <c r="AG9" s="17">
        <v>0.29996398932039231</v>
      </c>
      <c r="AH9" s="17">
        <v>0.34511634222522969</v>
      </c>
      <c r="AI9" s="17">
        <v>0.34557900536847141</v>
      </c>
    </row>
    <row r="10" spans="2:37" ht="32" customHeight="1" x14ac:dyDescent="0.2">
      <c r="B10" s="20" t="s">
        <v>247</v>
      </c>
      <c r="C10" s="17">
        <v>0.32385754904430808</v>
      </c>
      <c r="D10" s="17">
        <v>0.29368412803554722</v>
      </c>
      <c r="E10" s="17">
        <v>0.31390938301326848</v>
      </c>
      <c r="F10" s="17">
        <v>0.31287369523994618</v>
      </c>
      <c r="G10" s="17">
        <v>0.31148607268542011</v>
      </c>
      <c r="H10" s="17">
        <v>0.31797203849864109</v>
      </c>
      <c r="I10" s="17">
        <v>0.37480389262321401</v>
      </c>
      <c r="K10" s="17">
        <v>0.33086809762944341</v>
      </c>
      <c r="L10" s="17">
        <v>0.31553015418482089</v>
      </c>
      <c r="N10" s="17">
        <v>0.35301284437651298</v>
      </c>
      <c r="O10" s="17">
        <v>0.36370364538032851</v>
      </c>
      <c r="P10" s="17">
        <v>0.35710479915394699</v>
      </c>
      <c r="Q10" s="17">
        <v>0.27586116329287902</v>
      </c>
      <c r="R10" s="17">
        <v>0.32732953462990888</v>
      </c>
      <c r="S10" s="17">
        <v>0.33537724138580338</v>
      </c>
      <c r="T10" s="17">
        <v>0.23376099950903659</v>
      </c>
      <c r="U10" s="17">
        <v>0.24977925434456291</v>
      </c>
      <c r="V10" s="17">
        <v>0.28604483751828458</v>
      </c>
      <c r="W10" s="17">
        <v>0.3484153774683128</v>
      </c>
      <c r="X10" s="17">
        <v>0.33206125194857677</v>
      </c>
      <c r="Y10" s="17">
        <v>0.42988367471849021</v>
      </c>
      <c r="AA10" s="17">
        <v>0.34743921392339439</v>
      </c>
      <c r="AB10" s="17">
        <v>0.32037345115633908</v>
      </c>
      <c r="AC10" s="17">
        <v>0.37989452810358748</v>
      </c>
      <c r="AD10" s="17">
        <v>0.29798366231817081</v>
      </c>
      <c r="AE10" s="17">
        <v>0.32538297359390661</v>
      </c>
      <c r="AF10" s="17">
        <v>0.40863300792003338</v>
      </c>
      <c r="AG10" s="17">
        <v>0.2652176335182842</v>
      </c>
      <c r="AH10" s="17">
        <v>0.30206658968559619</v>
      </c>
      <c r="AI10" s="17">
        <v>0.31461505173929499</v>
      </c>
    </row>
    <row r="11" spans="2:37" ht="32" customHeight="1" x14ac:dyDescent="0.2">
      <c r="B11" s="20" t="s">
        <v>248</v>
      </c>
      <c r="C11" s="17">
        <v>0.41899351809442431</v>
      </c>
      <c r="D11" s="17">
        <v>0.31459688342544989</v>
      </c>
      <c r="E11" s="17">
        <v>0.37762907062730261</v>
      </c>
      <c r="F11" s="17">
        <v>0.36751613525969618</v>
      </c>
      <c r="G11" s="17">
        <v>0.40233028670125298</v>
      </c>
      <c r="H11" s="17">
        <v>0.46425959893114888</v>
      </c>
      <c r="I11" s="17">
        <v>0.54667038005848512</v>
      </c>
      <c r="K11" s="17">
        <v>0.39730307240185248</v>
      </c>
      <c r="L11" s="17">
        <v>0.43921310496887428</v>
      </c>
      <c r="N11" s="17">
        <v>0.44769858918039612</v>
      </c>
      <c r="O11" s="17">
        <v>0.36640743249884888</v>
      </c>
      <c r="P11" s="17">
        <v>0.43228001069354771</v>
      </c>
      <c r="Q11" s="17">
        <v>0.39218164686683649</v>
      </c>
      <c r="R11" s="17">
        <v>0.43257992663855982</v>
      </c>
      <c r="S11" s="17">
        <v>0.38643072171436621</v>
      </c>
      <c r="T11" s="17">
        <v>0.43255270359047149</v>
      </c>
      <c r="U11" s="17">
        <v>0.3054294652312371</v>
      </c>
      <c r="V11" s="17">
        <v>0.4314297660494919</v>
      </c>
      <c r="W11" s="17">
        <v>0.43154650251906551</v>
      </c>
      <c r="X11" s="17">
        <v>0.42022460716383198</v>
      </c>
      <c r="Y11" s="17">
        <v>0.48916412898697659</v>
      </c>
      <c r="AA11" s="17">
        <v>0.46453228314722173</v>
      </c>
      <c r="AB11" s="17">
        <v>0.40387727985368738</v>
      </c>
      <c r="AC11" s="17">
        <v>0.46683455041867178</v>
      </c>
      <c r="AD11" s="17">
        <v>0.43446936286662902</v>
      </c>
      <c r="AE11" s="17">
        <v>0.42955260617364299</v>
      </c>
      <c r="AF11" s="17">
        <v>0.52432659554923178</v>
      </c>
      <c r="AG11" s="17">
        <v>0.25851273322266949</v>
      </c>
      <c r="AH11" s="17">
        <v>0.37792308756100418</v>
      </c>
      <c r="AI11" s="17">
        <v>0.42673757553250558</v>
      </c>
    </row>
    <row r="12" spans="2:37" ht="32" customHeight="1" x14ac:dyDescent="0.2">
      <c r="B12" s="20" t="s">
        <v>249</v>
      </c>
      <c r="C12" s="17">
        <v>0.3435047547355648</v>
      </c>
      <c r="D12" s="17">
        <v>0.25121356650558629</v>
      </c>
      <c r="E12" s="17">
        <v>0.33526567611750713</v>
      </c>
      <c r="F12" s="17">
        <v>0.37789742819929389</v>
      </c>
      <c r="G12" s="17">
        <v>0.36291901412917388</v>
      </c>
      <c r="H12" s="17">
        <v>0.34120206643918261</v>
      </c>
      <c r="I12" s="17">
        <v>0.36914344397153398</v>
      </c>
      <c r="K12" s="17">
        <v>0.33477034672508121</v>
      </c>
      <c r="L12" s="17">
        <v>0.35151450639121501</v>
      </c>
      <c r="N12" s="17">
        <v>0.34120881770830619</v>
      </c>
      <c r="O12" s="17">
        <v>0.37391847544490692</v>
      </c>
      <c r="P12" s="17">
        <v>0.45164649370478033</v>
      </c>
      <c r="Q12" s="17">
        <v>0.32663588242489172</v>
      </c>
      <c r="R12" s="17">
        <v>0.32451875853898421</v>
      </c>
      <c r="S12" s="17">
        <v>0.31097574733804889</v>
      </c>
      <c r="T12" s="17">
        <v>0.32492871794794048</v>
      </c>
      <c r="U12" s="17">
        <v>0.33715772440911612</v>
      </c>
      <c r="V12" s="17">
        <v>0.34879047444131928</v>
      </c>
      <c r="W12" s="17">
        <v>0.3687531476669087</v>
      </c>
      <c r="X12" s="17">
        <v>0.32859291177704869</v>
      </c>
      <c r="Y12" s="17">
        <v>0.32463542421387093</v>
      </c>
      <c r="AA12" s="17">
        <v>0.36386532017287571</v>
      </c>
      <c r="AB12" s="17">
        <v>0.35127889784214961</v>
      </c>
      <c r="AC12" s="17">
        <v>0.33654517835823072</v>
      </c>
      <c r="AD12" s="17">
        <v>0.33659369527906702</v>
      </c>
      <c r="AE12" s="17">
        <v>0.34002062476404959</v>
      </c>
      <c r="AF12" s="17">
        <v>0.43320210851123658</v>
      </c>
      <c r="AG12" s="17">
        <v>0.2312670241537628</v>
      </c>
      <c r="AH12" s="17">
        <v>0.33436345180963117</v>
      </c>
      <c r="AI12" s="17">
        <v>0.4165841632865338</v>
      </c>
    </row>
    <row r="13" spans="2:37" ht="46" customHeight="1" x14ac:dyDescent="0.2">
      <c r="B13" s="20" t="s">
        <v>250</v>
      </c>
      <c r="C13" s="17">
        <v>0.37887153169208609</v>
      </c>
      <c r="D13" s="17">
        <v>0.30834029798600959</v>
      </c>
      <c r="E13" s="17">
        <v>0.33902130069766451</v>
      </c>
      <c r="F13" s="17">
        <v>0.36161575233437271</v>
      </c>
      <c r="G13" s="17">
        <v>0.33529068609920809</v>
      </c>
      <c r="H13" s="17">
        <v>0.44216841722237521</v>
      </c>
      <c r="I13" s="17">
        <v>0.46503336444024118</v>
      </c>
      <c r="K13" s="17">
        <v>0.36464463486905241</v>
      </c>
      <c r="L13" s="17">
        <v>0.39156012285995428</v>
      </c>
      <c r="N13" s="17">
        <v>0.42915689224933018</v>
      </c>
      <c r="O13" s="17">
        <v>0.40429292596113919</v>
      </c>
      <c r="P13" s="17">
        <v>0.39638674794041368</v>
      </c>
      <c r="Q13" s="17">
        <v>0.34351255058502572</v>
      </c>
      <c r="R13" s="17">
        <v>0.37189849508685341</v>
      </c>
      <c r="S13" s="17">
        <v>0.37841408826186862</v>
      </c>
      <c r="T13" s="17">
        <v>0.3483302572185813</v>
      </c>
      <c r="U13" s="17">
        <v>0.3928153725012884</v>
      </c>
      <c r="V13" s="17">
        <v>0.32517869219886369</v>
      </c>
      <c r="W13" s="17">
        <v>0.3781836365858478</v>
      </c>
      <c r="X13" s="17">
        <v>0.41102333335930219</v>
      </c>
      <c r="Y13" s="17">
        <v>0.40091406433627003</v>
      </c>
      <c r="AA13" s="17">
        <v>0.43596438295354578</v>
      </c>
      <c r="AB13" s="17">
        <v>0.37711243685649748</v>
      </c>
      <c r="AC13" s="17">
        <v>0.41157474400910682</v>
      </c>
      <c r="AD13" s="17">
        <v>0.35341110331316689</v>
      </c>
      <c r="AE13" s="17">
        <v>0.36105873929049148</v>
      </c>
      <c r="AF13" s="17">
        <v>0.4374859382519663</v>
      </c>
      <c r="AG13" s="17">
        <v>0.28399778589384189</v>
      </c>
      <c r="AH13" s="17">
        <v>0.3917552817240571</v>
      </c>
      <c r="AI13" s="17">
        <v>0.40737331459217241</v>
      </c>
    </row>
    <row r="14" spans="2:37" ht="60" customHeight="1" x14ac:dyDescent="0.2">
      <c r="B14" s="20" t="s">
        <v>251</v>
      </c>
      <c r="C14" s="17">
        <v>0.1941539315633953</v>
      </c>
      <c r="D14" s="17">
        <v>0.20960440837069069</v>
      </c>
      <c r="E14" s="17">
        <v>0.22215237359862991</v>
      </c>
      <c r="F14" s="17">
        <v>0.23150144193721409</v>
      </c>
      <c r="G14" s="17">
        <v>0.15130594623916871</v>
      </c>
      <c r="H14" s="17">
        <v>0.17789795924764409</v>
      </c>
      <c r="I14" s="17">
        <v>0.17671637819797201</v>
      </c>
      <c r="K14" s="17">
        <v>0.17714950241235139</v>
      </c>
      <c r="L14" s="17">
        <v>0.20844756719403459</v>
      </c>
      <c r="N14" s="17">
        <v>0.21969383885764551</v>
      </c>
      <c r="O14" s="17">
        <v>0.26149511758900762</v>
      </c>
      <c r="P14" s="17">
        <v>0.22411113166726571</v>
      </c>
      <c r="Q14" s="17">
        <v>0.15993561585500851</v>
      </c>
      <c r="R14" s="17">
        <v>0.17177793443938669</v>
      </c>
      <c r="S14" s="17">
        <v>0.16348653719385639</v>
      </c>
      <c r="T14" s="17">
        <v>0.16042149252443741</v>
      </c>
      <c r="U14" s="17">
        <v>0.19957714019354431</v>
      </c>
      <c r="V14" s="17">
        <v>0.21652417210615149</v>
      </c>
      <c r="W14" s="17">
        <v>0.19803802056566519</v>
      </c>
      <c r="X14" s="17">
        <v>0.1721600487658152</v>
      </c>
      <c r="Y14" s="17">
        <v>0.19921590284547</v>
      </c>
      <c r="AA14" s="17">
        <v>0.19932040288779679</v>
      </c>
      <c r="AB14" s="17">
        <v>0.1967782126531043</v>
      </c>
      <c r="AC14" s="17">
        <v>0.19187617199564419</v>
      </c>
      <c r="AD14" s="17">
        <v>0.2381263001318363</v>
      </c>
      <c r="AE14" s="17">
        <v>0.17471159776038639</v>
      </c>
      <c r="AF14" s="17">
        <v>0.22237691675273041</v>
      </c>
      <c r="AG14" s="17">
        <v>0.11749899061551899</v>
      </c>
      <c r="AH14" s="17">
        <v>0.1769217857618692</v>
      </c>
      <c r="AI14" s="17">
        <v>0.27375281949760871</v>
      </c>
    </row>
    <row r="15" spans="2:37" ht="32" customHeight="1" x14ac:dyDescent="0.2">
      <c r="B15" s="20" t="s">
        <v>252</v>
      </c>
      <c r="C15" s="17">
        <v>0.37100592958688172</v>
      </c>
      <c r="D15" s="17">
        <v>0.24934527713137</v>
      </c>
      <c r="E15" s="17">
        <v>0.33299417519759572</v>
      </c>
      <c r="F15" s="17">
        <v>0.32537309790621449</v>
      </c>
      <c r="G15" s="17">
        <v>0.35701924431606552</v>
      </c>
      <c r="H15" s="17">
        <v>0.45483745312325707</v>
      </c>
      <c r="I15" s="17">
        <v>0.47470853564357263</v>
      </c>
      <c r="K15" s="17">
        <v>0.35863478662785431</v>
      </c>
      <c r="L15" s="17">
        <v>0.38183444763284569</v>
      </c>
      <c r="N15" s="17">
        <v>0.39472783149092422</v>
      </c>
      <c r="O15" s="17">
        <v>0.45151885164035782</v>
      </c>
      <c r="P15" s="17">
        <v>0.40827934101691171</v>
      </c>
      <c r="Q15" s="17">
        <v>0.31710870906955968</v>
      </c>
      <c r="R15" s="17">
        <v>0.39012728631277188</v>
      </c>
      <c r="S15" s="17">
        <v>0.35118974591389818</v>
      </c>
      <c r="T15" s="17">
        <v>0.32814149890488659</v>
      </c>
      <c r="U15" s="17">
        <v>0.32517013670967421</v>
      </c>
      <c r="V15" s="17">
        <v>0.3074452316838851</v>
      </c>
      <c r="W15" s="17">
        <v>0.39557474835832562</v>
      </c>
      <c r="X15" s="17">
        <v>0.41358065875024319</v>
      </c>
      <c r="Y15" s="17">
        <v>0.42272958015069828</v>
      </c>
      <c r="AA15" s="17">
        <v>0.41648043194290169</v>
      </c>
      <c r="AB15" s="17">
        <v>0.3374876021488798</v>
      </c>
      <c r="AC15" s="17">
        <v>0.48818619163604782</v>
      </c>
      <c r="AD15" s="17">
        <v>0.35307662971005183</v>
      </c>
      <c r="AE15" s="17">
        <v>0.38583135459036272</v>
      </c>
      <c r="AF15" s="17">
        <v>0.42547187101402978</v>
      </c>
      <c r="AG15" s="17">
        <v>0.2468011574056384</v>
      </c>
      <c r="AH15" s="17">
        <v>0.33531870783241391</v>
      </c>
      <c r="AI15" s="17">
        <v>0.38339410276659391</v>
      </c>
    </row>
    <row r="16" spans="2:37" ht="32" customHeight="1" x14ac:dyDescent="0.2">
      <c r="B16" s="20" t="s">
        <v>253</v>
      </c>
      <c r="C16" s="17">
        <v>0.12931994514221151</v>
      </c>
      <c r="D16" s="17">
        <v>0.15073045944972249</v>
      </c>
      <c r="E16" s="17">
        <v>0.13768866431183441</v>
      </c>
      <c r="F16" s="17">
        <v>0.15005986410211741</v>
      </c>
      <c r="G16" s="17">
        <v>0.11760529543018319</v>
      </c>
      <c r="H16" s="17">
        <v>0.1108698608973831</v>
      </c>
      <c r="I16" s="17">
        <v>0.1134216633233205</v>
      </c>
      <c r="K16" s="17">
        <v>0.13935613943104069</v>
      </c>
      <c r="L16" s="17">
        <v>0.118615805441217</v>
      </c>
      <c r="N16" s="17">
        <v>0.12692399056788919</v>
      </c>
      <c r="O16" s="17">
        <v>0.12074088928819619</v>
      </c>
      <c r="P16" s="17">
        <v>0.15574736783629389</v>
      </c>
      <c r="Q16" s="17">
        <v>0.14454013280615549</v>
      </c>
      <c r="R16" s="17">
        <v>0.1331450593896007</v>
      </c>
      <c r="S16" s="17">
        <v>0.13191283013944591</v>
      </c>
      <c r="T16" s="17">
        <v>0.1185099767756948</v>
      </c>
      <c r="U16" s="17">
        <v>0.12070945765654451</v>
      </c>
      <c r="V16" s="17">
        <v>0.15946988364178191</v>
      </c>
      <c r="W16" s="17">
        <v>0.1048477061698406</v>
      </c>
      <c r="X16" s="17">
        <v>0.1400474056620464</v>
      </c>
      <c r="Y16" s="17">
        <v>0.1022262735643318</v>
      </c>
      <c r="AA16" s="17">
        <v>0.1220501035333298</v>
      </c>
      <c r="AB16" s="17">
        <v>0.14888882519998761</v>
      </c>
      <c r="AC16" s="17">
        <v>0.1061450487097691</v>
      </c>
      <c r="AD16" s="17">
        <v>0.1312362996039487</v>
      </c>
      <c r="AE16" s="17">
        <v>0.1137706436587633</v>
      </c>
      <c r="AF16" s="17">
        <v>0.1202687994949176</v>
      </c>
      <c r="AG16" s="17">
        <v>0.18821488833543909</v>
      </c>
      <c r="AH16" s="17">
        <v>0.1021614625630808</v>
      </c>
      <c r="AI16" s="17">
        <v>0.14409055587645581</v>
      </c>
    </row>
    <row r="17" spans="2:35" ht="32" customHeight="1" x14ac:dyDescent="0.2">
      <c r="B17" s="20" t="s">
        <v>254</v>
      </c>
      <c r="C17" s="17">
        <v>0.1117674763512474</v>
      </c>
      <c r="D17" s="17">
        <v>0.12885843041576739</v>
      </c>
      <c r="E17" s="17">
        <v>0.10598411472052</v>
      </c>
      <c r="F17" s="17">
        <v>0.10842516442706419</v>
      </c>
      <c r="G17" s="17">
        <v>8.6199841013562192E-2</v>
      </c>
      <c r="H17" s="17">
        <v>0.10253607058795219</v>
      </c>
      <c r="I17" s="17">
        <v>0.13483382950259251</v>
      </c>
      <c r="K17" s="17">
        <v>0.12821879592025659</v>
      </c>
      <c r="L17" s="17">
        <v>9.5452541284943099E-2</v>
      </c>
      <c r="N17" s="17">
        <v>0.14901381109813611</v>
      </c>
      <c r="O17" s="17">
        <v>6.2211920293832768E-2</v>
      </c>
      <c r="P17" s="17">
        <v>0.13058275431443689</v>
      </c>
      <c r="Q17" s="17">
        <v>0.1232173227929584</v>
      </c>
      <c r="R17" s="17">
        <v>0.1169788401474728</v>
      </c>
      <c r="S17" s="17">
        <v>0.1054624738269504</v>
      </c>
      <c r="T17" s="17">
        <v>0.13154282459791361</v>
      </c>
      <c r="U17" s="17">
        <v>5.9952910272476498E-2</v>
      </c>
      <c r="V17" s="17">
        <v>0.1228466336305106</v>
      </c>
      <c r="W17" s="17">
        <v>8.7279940116978066E-2</v>
      </c>
      <c r="X17" s="17">
        <v>0.12719267731295369</v>
      </c>
      <c r="Y17" s="17">
        <v>0.1159021976546083</v>
      </c>
      <c r="AA17" s="17">
        <v>9.0966880554524579E-2</v>
      </c>
      <c r="AB17" s="17">
        <v>0.1147368109996591</v>
      </c>
      <c r="AC17" s="17">
        <v>0.121501160001682</v>
      </c>
      <c r="AD17" s="17">
        <v>8.3233448816122241E-2</v>
      </c>
      <c r="AE17" s="17">
        <v>0.1451772333791076</v>
      </c>
      <c r="AF17" s="17">
        <v>0.13559344915098531</v>
      </c>
      <c r="AG17" s="17">
        <v>6.8107162047178829E-2</v>
      </c>
      <c r="AH17" s="17">
        <v>9.754524743889284E-2</v>
      </c>
      <c r="AI17" s="17">
        <v>0.12269913803765491</v>
      </c>
    </row>
    <row r="18" spans="2:35" ht="46" customHeight="1" x14ac:dyDescent="0.2">
      <c r="B18" s="20" t="s">
        <v>255</v>
      </c>
      <c r="C18" s="17">
        <v>0.1580340679070559</v>
      </c>
      <c r="D18" s="17">
        <v>0.20796497953658361</v>
      </c>
      <c r="E18" s="17">
        <v>0.23304297323730599</v>
      </c>
      <c r="F18" s="17">
        <v>0.19018049249738031</v>
      </c>
      <c r="G18" s="17">
        <v>0.13859069697210449</v>
      </c>
      <c r="H18" s="17">
        <v>9.7675609186975917E-2</v>
      </c>
      <c r="I18" s="17">
        <v>9.4300235356505294E-2</v>
      </c>
      <c r="K18" s="17">
        <v>0.16117227917352381</v>
      </c>
      <c r="L18" s="17">
        <v>0.15500328068092631</v>
      </c>
      <c r="N18" s="17">
        <v>0.20337296957947401</v>
      </c>
      <c r="O18" s="17">
        <v>0.12756721993188649</v>
      </c>
      <c r="P18" s="17">
        <v>0.16502069416961801</v>
      </c>
      <c r="Q18" s="17">
        <v>0.2105505402705119</v>
      </c>
      <c r="R18" s="17">
        <v>0.1808002082518029</v>
      </c>
      <c r="S18" s="17">
        <v>0.17455679606135599</v>
      </c>
      <c r="T18" s="17">
        <v>9.7940422902150465E-2</v>
      </c>
      <c r="U18" s="17">
        <v>0.1451567518841638</v>
      </c>
      <c r="V18" s="17">
        <v>0.18048065108464581</v>
      </c>
      <c r="W18" s="17">
        <v>0.1543329021612638</v>
      </c>
      <c r="X18" s="17">
        <v>0.1026315491870643</v>
      </c>
      <c r="Y18" s="17">
        <v>0.13239257063231599</v>
      </c>
      <c r="AA18" s="17">
        <v>0.1094519524188368</v>
      </c>
      <c r="AB18" s="17">
        <v>0.17100713135220649</v>
      </c>
      <c r="AC18" s="17">
        <v>0.12822494525544581</v>
      </c>
      <c r="AD18" s="17">
        <v>0.21430437630887281</v>
      </c>
      <c r="AE18" s="17">
        <v>0.1734464088773722</v>
      </c>
      <c r="AF18" s="17">
        <v>0.15206789452175601</v>
      </c>
      <c r="AG18" s="17">
        <v>0.14039304106656281</v>
      </c>
      <c r="AH18" s="17">
        <v>0.1273761210591608</v>
      </c>
      <c r="AI18" s="17">
        <v>0.14863520791680759</v>
      </c>
    </row>
    <row r="19" spans="2:35" ht="46" customHeight="1" x14ac:dyDescent="0.2">
      <c r="B19" s="20" t="s">
        <v>256</v>
      </c>
      <c r="C19" s="17">
        <v>0.1986331037144777</v>
      </c>
      <c r="D19" s="17">
        <v>0.20922566250356869</v>
      </c>
      <c r="E19" s="17">
        <v>0.2059640193830034</v>
      </c>
      <c r="F19" s="17">
        <v>0.18496319188673019</v>
      </c>
      <c r="G19" s="17">
        <v>0.1880408841601231</v>
      </c>
      <c r="H19" s="17">
        <v>0.17946756124926941</v>
      </c>
      <c r="I19" s="17">
        <v>0.21818891407105209</v>
      </c>
      <c r="K19" s="17">
        <v>0.20799373501573809</v>
      </c>
      <c r="L19" s="17">
        <v>0.18890746254391699</v>
      </c>
      <c r="N19" s="17">
        <v>0.22715509113014079</v>
      </c>
      <c r="O19" s="17">
        <v>0.18096294489801301</v>
      </c>
      <c r="P19" s="17">
        <v>0.24515112834343741</v>
      </c>
      <c r="Q19" s="17">
        <v>0.13577137823768101</v>
      </c>
      <c r="R19" s="17">
        <v>0.16365204686358031</v>
      </c>
      <c r="S19" s="17">
        <v>0.1961884717240942</v>
      </c>
      <c r="T19" s="17">
        <v>0.19229653496350679</v>
      </c>
      <c r="U19" s="17">
        <v>0.17705685446795391</v>
      </c>
      <c r="V19" s="17">
        <v>0.21428838859608779</v>
      </c>
      <c r="W19" s="17">
        <v>0.21444624575692089</v>
      </c>
      <c r="X19" s="17">
        <v>0.19051910427427521</v>
      </c>
      <c r="Y19" s="17">
        <v>0.20962557467691231</v>
      </c>
      <c r="AA19" s="17">
        <v>0.2427968472036183</v>
      </c>
      <c r="AB19" s="17">
        <v>0.1894100475496612</v>
      </c>
      <c r="AC19" s="17">
        <v>0.209651758746671</v>
      </c>
      <c r="AD19" s="17">
        <v>0.21386554762073351</v>
      </c>
      <c r="AE19" s="17">
        <v>0.19247186367892741</v>
      </c>
      <c r="AF19" s="17">
        <v>0.25419490657438681</v>
      </c>
      <c r="AG19" s="17">
        <v>0.1572972346051531</v>
      </c>
      <c r="AH19" s="17">
        <v>0.15130414849426641</v>
      </c>
      <c r="AI19" s="17">
        <v>0.19644906999709469</v>
      </c>
    </row>
    <row r="20" spans="2:35" ht="32" customHeight="1" x14ac:dyDescent="0.2">
      <c r="B20" s="20" t="s">
        <v>257</v>
      </c>
      <c r="C20" s="17">
        <v>7.215491047223134E-2</v>
      </c>
      <c r="D20" s="17">
        <v>7.1439727700784245E-2</v>
      </c>
      <c r="E20" s="17">
        <v>3.4203333505135547E-2</v>
      </c>
      <c r="F20" s="17">
        <v>6.2895452210584651E-2</v>
      </c>
      <c r="G20" s="17">
        <v>6.8751342324788425E-2</v>
      </c>
      <c r="H20" s="17">
        <v>8.5745370956092484E-2</v>
      </c>
      <c r="I20" s="17">
        <v>0.10457886239665561</v>
      </c>
      <c r="K20" s="17">
        <v>9.5272216082721628E-2</v>
      </c>
      <c r="L20" s="17">
        <v>4.9987562013498091E-2</v>
      </c>
      <c r="N20" s="17">
        <v>7.3059392950655305E-2</v>
      </c>
      <c r="O20" s="17">
        <v>6.6705652191978909E-2</v>
      </c>
      <c r="P20" s="17">
        <v>7.4891375714543032E-2</v>
      </c>
      <c r="Q20" s="17">
        <v>2.5549398516372539E-2</v>
      </c>
      <c r="R20" s="17">
        <v>5.0316676686638383E-2</v>
      </c>
      <c r="S20" s="17">
        <v>5.7855492083854682E-2</v>
      </c>
      <c r="T20" s="17">
        <v>9.5015412257353785E-2</v>
      </c>
      <c r="U20" s="17">
        <v>7.8042316076907509E-2</v>
      </c>
      <c r="V20" s="17">
        <v>6.5201124166497565E-2</v>
      </c>
      <c r="W20" s="17">
        <v>7.4910597493917194E-2</v>
      </c>
      <c r="X20" s="17">
        <v>9.1722457493361081E-2</v>
      </c>
      <c r="Y20" s="17">
        <v>9.7408951240065128E-2</v>
      </c>
      <c r="AA20" s="17">
        <v>9.7933009299787724E-2</v>
      </c>
      <c r="AB20" s="17">
        <v>8.138305085682597E-2</v>
      </c>
      <c r="AC20" s="17">
        <v>7.7441680626104639E-2</v>
      </c>
      <c r="AD20" s="17">
        <v>5.9893467477781751E-2</v>
      </c>
      <c r="AE20" s="17">
        <v>5.7272556278886291E-2</v>
      </c>
      <c r="AF20" s="17">
        <v>3.3596690266082578E-2</v>
      </c>
      <c r="AG20" s="17">
        <v>8.1002288539870432E-2</v>
      </c>
      <c r="AH20" s="17">
        <v>8.3361531344120943E-2</v>
      </c>
      <c r="AI20" s="17">
        <v>5.5492230274412392E-2</v>
      </c>
    </row>
    <row r="21" spans="2:35" ht="19" customHeight="1" x14ac:dyDescent="0.2">
      <c r="B21" s="20" t="s">
        <v>75</v>
      </c>
      <c r="C21" s="17">
        <v>3.4265111945462383E-2</v>
      </c>
      <c r="D21" s="17">
        <v>4.2240967892822279E-2</v>
      </c>
      <c r="E21" s="17">
        <v>3.5321622346028689E-2</v>
      </c>
      <c r="F21" s="17">
        <v>5.4466651667992007E-2</v>
      </c>
      <c r="G21" s="17">
        <v>2.194411328200091E-2</v>
      </c>
      <c r="H21" s="17">
        <v>2.3986418315182129E-2</v>
      </c>
      <c r="I21" s="17">
        <v>2.865692549437605E-2</v>
      </c>
      <c r="K21" s="17">
        <v>2.52421098175519E-2</v>
      </c>
      <c r="L21" s="17">
        <v>4.3285641099696119E-2</v>
      </c>
      <c r="N21" s="17">
        <v>2.9938662388599321E-2</v>
      </c>
      <c r="O21" s="17">
        <v>1.715861305976225E-2</v>
      </c>
      <c r="P21" s="17">
        <v>7.1356057352373103E-2</v>
      </c>
      <c r="Q21" s="17">
        <v>7.4410396122951111E-2</v>
      </c>
      <c r="R21" s="17">
        <v>2.75818008702963E-2</v>
      </c>
      <c r="S21" s="17">
        <v>3.6095513748658672E-2</v>
      </c>
      <c r="T21" s="17">
        <v>1.3751515377073181E-2</v>
      </c>
      <c r="U21" s="17">
        <v>4.5946235511287119E-2</v>
      </c>
      <c r="V21" s="17">
        <v>3.6003029466178921E-2</v>
      </c>
      <c r="W21" s="17">
        <v>3.8558763788628603E-2</v>
      </c>
      <c r="X21" s="17">
        <v>3.5197437712128389E-2</v>
      </c>
      <c r="Y21" s="17">
        <v>7.0168060395171244E-3</v>
      </c>
      <c r="AA21" s="17">
        <v>3.082895929963447E-3</v>
      </c>
      <c r="AB21" s="17">
        <v>2.3008792169624839E-2</v>
      </c>
      <c r="AC21" s="17">
        <v>6.5157913251950427E-3</v>
      </c>
      <c r="AD21" s="17">
        <v>4.4119780285951149E-2</v>
      </c>
      <c r="AE21" s="17">
        <v>1.5216478344376319E-2</v>
      </c>
      <c r="AF21" s="17">
        <v>1.674039483803836E-2</v>
      </c>
      <c r="AG21" s="17">
        <v>0.1049983073375296</v>
      </c>
      <c r="AH21" s="17">
        <v>0.13974892748756729</v>
      </c>
      <c r="AI21" s="17">
        <v>0</v>
      </c>
    </row>
    <row r="23" spans="2:35" x14ac:dyDescent="0.2">
      <c r="B23" t="s">
        <v>409</v>
      </c>
    </row>
    <row r="24" spans="2:35" x14ac:dyDescent="0.2">
      <c r="B24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258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259</v>
      </c>
      <c r="C9" s="17">
        <v>0.1884533927500309</v>
      </c>
      <c r="D9" s="17">
        <v>0.20667241836295361</v>
      </c>
      <c r="E9" s="17">
        <v>0.2460413607904815</v>
      </c>
      <c r="F9" s="17">
        <v>0.24463225642625111</v>
      </c>
      <c r="G9" s="17">
        <v>0.2017333026523957</v>
      </c>
      <c r="H9" s="17">
        <v>0.14470685746707129</v>
      </c>
      <c r="I9" s="17">
        <v>0.1026126027448992</v>
      </c>
      <c r="K9" s="17">
        <v>0.16642586182503041</v>
      </c>
      <c r="L9" s="17">
        <v>0.20943469437188561</v>
      </c>
      <c r="N9" s="17">
        <v>0.22217236992511949</v>
      </c>
      <c r="O9" s="17">
        <v>8.0257854818773192E-2</v>
      </c>
      <c r="P9" s="17">
        <v>0.23683550869889899</v>
      </c>
      <c r="Q9" s="17">
        <v>0.12052239639404121</v>
      </c>
      <c r="R9" s="17">
        <v>0.1869942270163529</v>
      </c>
      <c r="S9" s="17">
        <v>0.18467339707743061</v>
      </c>
      <c r="T9" s="17">
        <v>0.17717980799095009</v>
      </c>
      <c r="U9" s="17">
        <v>0.20519414879383471</v>
      </c>
      <c r="V9" s="17">
        <v>0.2309387081817042</v>
      </c>
      <c r="W9" s="17">
        <v>0.2102686035329619</v>
      </c>
      <c r="X9" s="17">
        <v>0.1514987976300313</v>
      </c>
      <c r="Y9" s="17">
        <v>0.1264344861620898</v>
      </c>
      <c r="AA9" s="17">
        <v>0.17075416143682781</v>
      </c>
      <c r="AB9" s="17">
        <v>0.20819045811907061</v>
      </c>
      <c r="AC9" s="17">
        <v>0.13577201513097309</v>
      </c>
      <c r="AD9" s="17">
        <v>0.19067313325427951</v>
      </c>
      <c r="AE9" s="17">
        <v>0.20257159565527841</v>
      </c>
      <c r="AF9" s="17">
        <v>0.25578301143421828</v>
      </c>
      <c r="AG9" s="17">
        <v>0.15542117392844609</v>
      </c>
      <c r="AH9" s="17">
        <v>0.18974953237611841</v>
      </c>
      <c r="AI9" s="17">
        <v>0.1647470505814094</v>
      </c>
    </row>
    <row r="10" spans="2:37" ht="19" customHeight="1" x14ac:dyDescent="0.2">
      <c r="B10" s="20" t="s">
        <v>260</v>
      </c>
      <c r="C10" s="17">
        <v>0.33327161139043682</v>
      </c>
      <c r="D10" s="17">
        <v>0.36700009457938071</v>
      </c>
      <c r="E10" s="17">
        <v>0.38372047430455491</v>
      </c>
      <c r="F10" s="17">
        <v>0.30152262944286151</v>
      </c>
      <c r="G10" s="17">
        <v>0.3392688218644494</v>
      </c>
      <c r="H10" s="17">
        <v>0.33486269478285979</v>
      </c>
      <c r="I10" s="17">
        <v>0.28984025903602262</v>
      </c>
      <c r="K10" s="17">
        <v>0.3347978895750055</v>
      </c>
      <c r="L10" s="17">
        <v>0.33374615417140557</v>
      </c>
      <c r="N10" s="17">
        <v>0.33160613738674499</v>
      </c>
      <c r="O10" s="17">
        <v>0.37314114915080732</v>
      </c>
      <c r="P10" s="17">
        <v>0.26042231589835901</v>
      </c>
      <c r="Q10" s="17">
        <v>0.39045887967367598</v>
      </c>
      <c r="R10" s="17">
        <v>0.35004098422533209</v>
      </c>
      <c r="S10" s="17">
        <v>0.3175857321136194</v>
      </c>
      <c r="T10" s="17">
        <v>0.30840093396827323</v>
      </c>
      <c r="U10" s="17">
        <v>0.29913035902889712</v>
      </c>
      <c r="V10" s="17">
        <v>0.34490185788002697</v>
      </c>
      <c r="W10" s="17">
        <v>0.36129780532006289</v>
      </c>
      <c r="X10" s="17">
        <v>0.31576849878489222</v>
      </c>
      <c r="Y10" s="17">
        <v>0.34045562966184162</v>
      </c>
      <c r="AA10" s="17">
        <v>0.32622909659357102</v>
      </c>
      <c r="AB10" s="17">
        <v>0.37003011441558969</v>
      </c>
      <c r="AC10" s="17">
        <v>0.33825425356308292</v>
      </c>
      <c r="AD10" s="17">
        <v>0.38047209971979878</v>
      </c>
      <c r="AE10" s="17">
        <v>0.31470231838671081</v>
      </c>
      <c r="AF10" s="17">
        <v>0.35750628789735411</v>
      </c>
      <c r="AG10" s="17">
        <v>0.26518252625316302</v>
      </c>
      <c r="AH10" s="17">
        <v>0.26440286395789608</v>
      </c>
      <c r="AI10" s="17">
        <v>0.36948314117529452</v>
      </c>
    </row>
    <row r="11" spans="2:37" ht="19" customHeight="1" x14ac:dyDescent="0.2">
      <c r="B11" s="20" t="s">
        <v>261</v>
      </c>
      <c r="C11" s="17">
        <v>0.16313598564713319</v>
      </c>
      <c r="D11" s="17">
        <v>0.2051996107321899</v>
      </c>
      <c r="E11" s="17">
        <v>0.1880380335628305</v>
      </c>
      <c r="F11" s="17">
        <v>0.18036095781026909</v>
      </c>
      <c r="G11" s="17">
        <v>0.18429341125739479</v>
      </c>
      <c r="H11" s="17">
        <v>0.113253056155974</v>
      </c>
      <c r="I11" s="17">
        <v>0.117254125305677</v>
      </c>
      <c r="K11" s="17">
        <v>0.16046532068434169</v>
      </c>
      <c r="L11" s="17">
        <v>0.1641537452888098</v>
      </c>
      <c r="N11" s="17">
        <v>0.16271201480620021</v>
      </c>
      <c r="O11" s="17">
        <v>0.21058906001611169</v>
      </c>
      <c r="P11" s="17">
        <v>0.20914401734338289</v>
      </c>
      <c r="Q11" s="17">
        <v>0.17537796944321549</v>
      </c>
      <c r="R11" s="17">
        <v>0.16618019236045059</v>
      </c>
      <c r="S11" s="17">
        <v>0.14218918707470801</v>
      </c>
      <c r="T11" s="17">
        <v>0.18012800590189401</v>
      </c>
      <c r="U11" s="17">
        <v>0.17446710771922641</v>
      </c>
      <c r="V11" s="17">
        <v>0.17486562126792241</v>
      </c>
      <c r="W11" s="17">
        <v>0.12555270878884189</v>
      </c>
      <c r="X11" s="17">
        <v>0.13147367735104901</v>
      </c>
      <c r="Y11" s="17">
        <v>0.17129690546765119</v>
      </c>
      <c r="AA11" s="17">
        <v>0.15375347032520831</v>
      </c>
      <c r="AB11" s="17">
        <v>0.1535048294299062</v>
      </c>
      <c r="AC11" s="17">
        <v>0.16450845412419871</v>
      </c>
      <c r="AD11" s="17">
        <v>0.1976501754673709</v>
      </c>
      <c r="AE11" s="17">
        <v>0.14484073197394021</v>
      </c>
      <c r="AF11" s="17">
        <v>0.18567769891163061</v>
      </c>
      <c r="AG11" s="17">
        <v>0.20459497767814369</v>
      </c>
      <c r="AH11" s="17">
        <v>0.1103593840689653</v>
      </c>
      <c r="AI11" s="17">
        <v>0.23910849236081569</v>
      </c>
    </row>
    <row r="12" spans="2:37" ht="19" customHeight="1" x14ac:dyDescent="0.2">
      <c r="B12" s="20" t="s">
        <v>262</v>
      </c>
      <c r="C12" s="17">
        <v>0.25036447917517879</v>
      </c>
      <c r="D12" s="17">
        <v>0.14504528747642439</v>
      </c>
      <c r="E12" s="17">
        <v>0.14032504508681271</v>
      </c>
      <c r="F12" s="17">
        <v>0.198898658701781</v>
      </c>
      <c r="G12" s="17">
        <v>0.2294152599450402</v>
      </c>
      <c r="H12" s="17">
        <v>0.33744820054548891</v>
      </c>
      <c r="I12" s="17">
        <v>0.40984391993965202</v>
      </c>
      <c r="K12" s="17">
        <v>0.29146547243236398</v>
      </c>
      <c r="L12" s="17">
        <v>0.2116726701389838</v>
      </c>
      <c r="N12" s="17">
        <v>0.24148063196095579</v>
      </c>
      <c r="O12" s="17">
        <v>0.31885332295454571</v>
      </c>
      <c r="P12" s="17">
        <v>0.24380567421980409</v>
      </c>
      <c r="Q12" s="17">
        <v>0.24029173151373551</v>
      </c>
      <c r="R12" s="17">
        <v>0.22564740203408529</v>
      </c>
      <c r="S12" s="17">
        <v>0.26669923960709629</v>
      </c>
      <c r="T12" s="17">
        <v>0.2937000874080869</v>
      </c>
      <c r="U12" s="17">
        <v>0.24146906088537759</v>
      </c>
      <c r="V12" s="17">
        <v>0.1933986034046711</v>
      </c>
      <c r="W12" s="17">
        <v>0.20925287379981961</v>
      </c>
      <c r="X12" s="17">
        <v>0.34023412173081291</v>
      </c>
      <c r="Y12" s="17">
        <v>0.30396614394849802</v>
      </c>
      <c r="AA12" s="17">
        <v>0.30937618007695877</v>
      </c>
      <c r="AB12" s="17">
        <v>0.2252168087781905</v>
      </c>
      <c r="AC12" s="17">
        <v>0.28427885945710718</v>
      </c>
      <c r="AD12" s="17">
        <v>0.16386854378939791</v>
      </c>
      <c r="AE12" s="17">
        <v>0.28333082584326652</v>
      </c>
      <c r="AF12" s="17">
        <v>0.18402747029281399</v>
      </c>
      <c r="AG12" s="17">
        <v>0.23955362252637749</v>
      </c>
      <c r="AH12" s="17">
        <v>0.28266822834945482</v>
      </c>
      <c r="AI12" s="17">
        <v>0.20492697277431091</v>
      </c>
    </row>
    <row r="13" spans="2:37" ht="19" customHeight="1" x14ac:dyDescent="0.2">
      <c r="B13" s="20" t="s">
        <v>75</v>
      </c>
      <c r="C13" s="17">
        <v>6.4774531037220209E-2</v>
      </c>
      <c r="D13" s="17">
        <v>7.6082588849051405E-2</v>
      </c>
      <c r="E13" s="17">
        <v>4.1875086255320458E-2</v>
      </c>
      <c r="F13" s="17">
        <v>7.4585497618837412E-2</v>
      </c>
      <c r="G13" s="17">
        <v>4.5289204280719912E-2</v>
      </c>
      <c r="H13" s="17">
        <v>6.9729191048605949E-2</v>
      </c>
      <c r="I13" s="17">
        <v>8.0449092973749137E-2</v>
      </c>
      <c r="K13" s="17">
        <v>4.6845455483258483E-2</v>
      </c>
      <c r="L13" s="17">
        <v>8.0992736028915296E-2</v>
      </c>
      <c r="N13" s="17">
        <v>4.2028845920979288E-2</v>
      </c>
      <c r="O13" s="17">
        <v>1.715861305976225E-2</v>
      </c>
      <c r="P13" s="17">
        <v>4.9792483839555132E-2</v>
      </c>
      <c r="Q13" s="17">
        <v>7.3349022975331926E-2</v>
      </c>
      <c r="R13" s="17">
        <v>7.1137194363778952E-2</v>
      </c>
      <c r="S13" s="17">
        <v>8.8852444127145533E-2</v>
      </c>
      <c r="T13" s="17">
        <v>4.0591164730795819E-2</v>
      </c>
      <c r="U13" s="17">
        <v>7.9739323572664417E-2</v>
      </c>
      <c r="V13" s="17">
        <v>5.5895209265675087E-2</v>
      </c>
      <c r="W13" s="17">
        <v>9.3628008558313672E-2</v>
      </c>
      <c r="X13" s="17">
        <v>6.1024904503214517E-2</v>
      </c>
      <c r="Y13" s="17">
        <v>5.7846834759919433E-2</v>
      </c>
      <c r="AA13" s="17">
        <v>3.9887091567434023E-2</v>
      </c>
      <c r="AB13" s="17">
        <v>4.3057789257242997E-2</v>
      </c>
      <c r="AC13" s="17">
        <v>7.7186417724637996E-2</v>
      </c>
      <c r="AD13" s="17">
        <v>6.7336047769153015E-2</v>
      </c>
      <c r="AE13" s="17">
        <v>5.4554528140804047E-2</v>
      </c>
      <c r="AF13" s="17">
        <v>1.7005531463983169E-2</v>
      </c>
      <c r="AG13" s="17">
        <v>0.1352476996138697</v>
      </c>
      <c r="AH13" s="17">
        <v>0.15281999124756529</v>
      </c>
      <c r="AI13" s="17">
        <v>2.1734343108169511E-2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2:AK18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263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259</v>
      </c>
      <c r="C9" s="17">
        <v>0.1261308270086538</v>
      </c>
      <c r="D9" s="17">
        <v>0.1839615851168579</v>
      </c>
      <c r="E9" s="17">
        <v>0.17118262199068049</v>
      </c>
      <c r="F9" s="17">
        <v>0.15899571829787079</v>
      </c>
      <c r="G9" s="17">
        <v>0.11814098361508441</v>
      </c>
      <c r="H9" s="17">
        <v>9.3147825154402231E-2</v>
      </c>
      <c r="I9" s="17">
        <v>5.3243585607317068E-2</v>
      </c>
      <c r="K9" s="17">
        <v>0.1206294110312076</v>
      </c>
      <c r="L9" s="17">
        <v>0.13059147360522461</v>
      </c>
      <c r="N9" s="17">
        <v>0.1399557831236469</v>
      </c>
      <c r="O9" s="17">
        <v>6.5580155998138615E-2</v>
      </c>
      <c r="P9" s="17">
        <v>0.14657384688266051</v>
      </c>
      <c r="Q9" s="17">
        <v>9.6026250015909684E-2</v>
      </c>
      <c r="R9" s="17">
        <v>0.1218366471979237</v>
      </c>
      <c r="S9" s="17">
        <v>0.1297530818060203</v>
      </c>
      <c r="T9" s="17">
        <v>0.10790168373779629</v>
      </c>
      <c r="U9" s="17">
        <v>0.16368706733594751</v>
      </c>
      <c r="V9" s="17">
        <v>0.1466592543775585</v>
      </c>
      <c r="W9" s="17">
        <v>0.1151482255103337</v>
      </c>
      <c r="X9" s="17">
        <v>0.1028488823782977</v>
      </c>
      <c r="Y9" s="17">
        <v>0.11759775030481159</v>
      </c>
      <c r="AA9" s="17">
        <v>0.10484772261567971</v>
      </c>
      <c r="AB9" s="17">
        <v>0.1701943687671294</v>
      </c>
      <c r="AC9" s="17">
        <v>8.7485972013111785E-2</v>
      </c>
      <c r="AD9" s="17">
        <v>0.11338142476553981</v>
      </c>
      <c r="AE9" s="17">
        <v>0.13004536862638169</v>
      </c>
      <c r="AF9" s="17">
        <v>0.13500805424701351</v>
      </c>
      <c r="AG9" s="17">
        <v>0.1164073320438466</v>
      </c>
      <c r="AH9" s="17">
        <v>9.2099151907923116E-2</v>
      </c>
      <c r="AI9" s="17">
        <v>0.1458908109244266</v>
      </c>
    </row>
    <row r="10" spans="2:37" ht="19" customHeight="1" x14ac:dyDescent="0.2">
      <c r="B10" s="20" t="s">
        <v>260</v>
      </c>
      <c r="C10" s="17">
        <v>0.25173017841387518</v>
      </c>
      <c r="D10" s="17">
        <v>0.3278859689994203</v>
      </c>
      <c r="E10" s="17">
        <v>0.36172321096701199</v>
      </c>
      <c r="F10" s="17">
        <v>0.28137981348757962</v>
      </c>
      <c r="G10" s="17">
        <v>0.2660291266823126</v>
      </c>
      <c r="H10" s="17">
        <v>0.20155137910388979</v>
      </c>
      <c r="I10" s="17">
        <v>0.1100298368072081</v>
      </c>
      <c r="K10" s="17">
        <v>0.26561498287150748</v>
      </c>
      <c r="L10" s="17">
        <v>0.23879232424452809</v>
      </c>
      <c r="N10" s="17">
        <v>0.21240128284809751</v>
      </c>
      <c r="O10" s="17">
        <v>0.2136079230871277</v>
      </c>
      <c r="P10" s="17">
        <v>0.2143305305759845</v>
      </c>
      <c r="Q10" s="17">
        <v>0.30109324653837632</v>
      </c>
      <c r="R10" s="17">
        <v>0.248593014212523</v>
      </c>
      <c r="S10" s="17">
        <v>0.22006388492840259</v>
      </c>
      <c r="T10" s="17">
        <v>0.26727226742320392</v>
      </c>
      <c r="U10" s="17">
        <v>0.27153288894964589</v>
      </c>
      <c r="V10" s="17">
        <v>0.31456968168052091</v>
      </c>
      <c r="W10" s="17">
        <v>0.26151403978638249</v>
      </c>
      <c r="X10" s="17">
        <v>0.2140904497237239</v>
      </c>
      <c r="Y10" s="17">
        <v>0.22392932012030639</v>
      </c>
      <c r="AA10" s="17">
        <v>0.23627301961449801</v>
      </c>
      <c r="AB10" s="17">
        <v>0.30463217670350778</v>
      </c>
      <c r="AC10" s="17">
        <v>0.22606615039540751</v>
      </c>
      <c r="AD10" s="17">
        <v>0.26641790001552468</v>
      </c>
      <c r="AE10" s="17">
        <v>0.24754678996729959</v>
      </c>
      <c r="AF10" s="17">
        <v>0.25530057702100051</v>
      </c>
      <c r="AG10" s="17">
        <v>0.2185211583402841</v>
      </c>
      <c r="AH10" s="17">
        <v>0.17791123791967881</v>
      </c>
      <c r="AI10" s="17">
        <v>0.27749976072644689</v>
      </c>
    </row>
    <row r="11" spans="2:37" ht="19" customHeight="1" x14ac:dyDescent="0.2">
      <c r="B11" s="20" t="s">
        <v>261</v>
      </c>
      <c r="C11" s="17">
        <v>0.16177526381228169</v>
      </c>
      <c r="D11" s="17">
        <v>0.20689290219885881</v>
      </c>
      <c r="E11" s="17">
        <v>0.1821551641457953</v>
      </c>
      <c r="F11" s="17">
        <v>0.20289568656267651</v>
      </c>
      <c r="G11" s="17">
        <v>0.1821506419819125</v>
      </c>
      <c r="H11" s="17">
        <v>9.7087052666203752E-2</v>
      </c>
      <c r="I11" s="17">
        <v>0.10870111729196349</v>
      </c>
      <c r="K11" s="17">
        <v>0.16711985820259789</v>
      </c>
      <c r="L11" s="17">
        <v>0.15750630422352019</v>
      </c>
      <c r="N11" s="17">
        <v>0.14690730485866149</v>
      </c>
      <c r="O11" s="17">
        <v>0.21622414446986349</v>
      </c>
      <c r="P11" s="17">
        <v>0.17606669328239721</v>
      </c>
      <c r="Q11" s="17">
        <v>0.1112564148709867</v>
      </c>
      <c r="R11" s="17">
        <v>0.20418237325693139</v>
      </c>
      <c r="S11" s="17">
        <v>0.12923606497987111</v>
      </c>
      <c r="T11" s="17">
        <v>0.17599278541889449</v>
      </c>
      <c r="U11" s="17">
        <v>0.13422523574323331</v>
      </c>
      <c r="V11" s="17">
        <v>0.19511603451718321</v>
      </c>
      <c r="W11" s="17">
        <v>0.1546307051465059</v>
      </c>
      <c r="X11" s="17">
        <v>0.16211718476041789</v>
      </c>
      <c r="Y11" s="17">
        <v>0.1247216241369344</v>
      </c>
      <c r="AA11" s="17">
        <v>0.14750392205438739</v>
      </c>
      <c r="AB11" s="17">
        <v>0.13797373379159489</v>
      </c>
      <c r="AC11" s="17">
        <v>0.1498783890939567</v>
      </c>
      <c r="AD11" s="17">
        <v>0.21364916056802949</v>
      </c>
      <c r="AE11" s="17">
        <v>0.1537132780647158</v>
      </c>
      <c r="AF11" s="17">
        <v>0.25253798176646752</v>
      </c>
      <c r="AG11" s="17">
        <v>0.18567544394340921</v>
      </c>
      <c r="AH11" s="17">
        <v>9.8846767829293469E-2</v>
      </c>
      <c r="AI11" s="17">
        <v>0.23174595364950371</v>
      </c>
    </row>
    <row r="12" spans="2:37" ht="19" customHeight="1" x14ac:dyDescent="0.2">
      <c r="B12" s="20" t="s">
        <v>262</v>
      </c>
      <c r="C12" s="17">
        <v>0.37418911772882418</v>
      </c>
      <c r="D12" s="17">
        <v>0.2120146873955219</v>
      </c>
      <c r="E12" s="17">
        <v>0.20684551168301299</v>
      </c>
      <c r="F12" s="17">
        <v>0.26260437460589792</v>
      </c>
      <c r="G12" s="17">
        <v>0.35223043259342313</v>
      </c>
      <c r="H12" s="17">
        <v>0.52496141072202218</v>
      </c>
      <c r="I12" s="17">
        <v>0.62473532964758993</v>
      </c>
      <c r="K12" s="17">
        <v>0.37944601379245058</v>
      </c>
      <c r="L12" s="17">
        <v>0.36876864873766468</v>
      </c>
      <c r="N12" s="17">
        <v>0.40509852811160041</v>
      </c>
      <c r="O12" s="17">
        <v>0.4248688806970275</v>
      </c>
      <c r="P12" s="17">
        <v>0.3734753343252466</v>
      </c>
      <c r="Q12" s="17">
        <v>0.38286574292054021</v>
      </c>
      <c r="R12" s="17">
        <v>0.33758870698600779</v>
      </c>
      <c r="S12" s="17">
        <v>0.41510785184435989</v>
      </c>
      <c r="T12" s="17">
        <v>0.39512646634998339</v>
      </c>
      <c r="U12" s="17">
        <v>0.34551270377544668</v>
      </c>
      <c r="V12" s="17">
        <v>0.27811670022421853</v>
      </c>
      <c r="W12" s="17">
        <v>0.35978685106565111</v>
      </c>
      <c r="X12" s="17">
        <v>0.43811993184807818</v>
      </c>
      <c r="Y12" s="17">
        <v>0.45761541050896481</v>
      </c>
      <c r="AA12" s="17">
        <v>0.45603290004269048</v>
      </c>
      <c r="AB12" s="17">
        <v>0.3249841780562972</v>
      </c>
      <c r="AC12" s="17">
        <v>0.4399408625980914</v>
      </c>
      <c r="AD12" s="17">
        <v>0.31784790266042329</v>
      </c>
      <c r="AE12" s="17">
        <v>0.39886104160534258</v>
      </c>
      <c r="AF12" s="17">
        <v>0.32160054902409613</v>
      </c>
      <c r="AG12" s="17">
        <v>0.31832121970879851</v>
      </c>
      <c r="AH12" s="17">
        <v>0.42224339281785489</v>
      </c>
      <c r="AI12" s="17">
        <v>0.30861939610440198</v>
      </c>
    </row>
    <row r="13" spans="2:37" ht="19" customHeight="1" x14ac:dyDescent="0.2">
      <c r="B13" s="20" t="s">
        <v>75</v>
      </c>
      <c r="C13" s="17">
        <v>8.6174613036365033E-2</v>
      </c>
      <c r="D13" s="17">
        <v>6.9244856289340934E-2</v>
      </c>
      <c r="E13" s="17">
        <v>7.8093491213499025E-2</v>
      </c>
      <c r="F13" s="17">
        <v>9.4124407045975286E-2</v>
      </c>
      <c r="G13" s="17">
        <v>8.1448815127267551E-2</v>
      </c>
      <c r="H13" s="17">
        <v>8.3252332353482061E-2</v>
      </c>
      <c r="I13" s="17">
        <v>0.1032901306459212</v>
      </c>
      <c r="K13" s="17">
        <v>6.7189734102236331E-2</v>
      </c>
      <c r="L13" s="17">
        <v>0.1043412491890625</v>
      </c>
      <c r="N13" s="17">
        <v>9.5637101057993723E-2</v>
      </c>
      <c r="O13" s="17">
        <v>7.9718895747842813E-2</v>
      </c>
      <c r="P13" s="17">
        <v>8.9553594933711331E-2</v>
      </c>
      <c r="Q13" s="17">
        <v>0.1087583456541874</v>
      </c>
      <c r="R13" s="17">
        <v>8.7799258346613951E-2</v>
      </c>
      <c r="S13" s="17">
        <v>0.1058391164413459</v>
      </c>
      <c r="T13" s="17">
        <v>5.3706797070122041E-2</v>
      </c>
      <c r="U13" s="17">
        <v>8.5042104195726678E-2</v>
      </c>
      <c r="V13" s="17">
        <v>6.5538329200518483E-2</v>
      </c>
      <c r="W13" s="17">
        <v>0.1089201784911268</v>
      </c>
      <c r="X13" s="17">
        <v>8.2823551289482406E-2</v>
      </c>
      <c r="Y13" s="17">
        <v>7.6135894928982845E-2</v>
      </c>
      <c r="AA13" s="17">
        <v>5.5342435672744453E-2</v>
      </c>
      <c r="AB13" s="17">
        <v>6.2215542681470601E-2</v>
      </c>
      <c r="AC13" s="17">
        <v>9.6628625899432621E-2</v>
      </c>
      <c r="AD13" s="17">
        <v>8.8703611990482892E-2</v>
      </c>
      <c r="AE13" s="17">
        <v>6.9833521736260271E-2</v>
      </c>
      <c r="AF13" s="17">
        <v>3.5552837941422603E-2</v>
      </c>
      <c r="AG13" s="17">
        <v>0.1610748459636617</v>
      </c>
      <c r="AH13" s="17">
        <v>0.20889944952524969</v>
      </c>
      <c r="AI13" s="17">
        <v>3.6244078595220622E-2</v>
      </c>
    </row>
    <row r="15" spans="2:37" x14ac:dyDescent="0.2">
      <c r="B15" t="s">
        <v>409</v>
      </c>
    </row>
    <row r="16" spans="2:37" x14ac:dyDescent="0.2">
      <c r="B16" t="s">
        <v>9</v>
      </c>
    </row>
    <row r="18" spans="2:2" x14ac:dyDescent="0.2">
      <c r="B18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2:F19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6" width="20" customWidth="1"/>
  </cols>
  <sheetData>
    <row r="2" spans="2:6" ht="40" customHeight="1" x14ac:dyDescent="0.2">
      <c r="D2" s="18" t="s">
        <v>428</v>
      </c>
    </row>
    <row r="6" spans="2:6" ht="74" customHeight="1" x14ac:dyDescent="0.2">
      <c r="C6" s="19" t="s">
        <v>455</v>
      </c>
      <c r="D6" s="19" t="s">
        <v>456</v>
      </c>
      <c r="E6" s="19" t="s">
        <v>457</v>
      </c>
      <c r="F6" s="19" t="s">
        <v>458</v>
      </c>
    </row>
    <row r="7" spans="2:6" ht="16" x14ac:dyDescent="0.2">
      <c r="B7" s="20" t="s">
        <v>179</v>
      </c>
      <c r="C7" s="17">
        <v>0.2251311433663559</v>
      </c>
      <c r="D7" s="17">
        <v>0.2273829412316053</v>
      </c>
      <c r="E7" s="17">
        <v>0.31848025236332739</v>
      </c>
      <c r="F7" s="17">
        <v>0.19164156131988319</v>
      </c>
    </row>
    <row r="8" spans="2:6" ht="16" x14ac:dyDescent="0.2">
      <c r="B8" s="20" t="s">
        <v>180</v>
      </c>
      <c r="C8" s="17">
        <v>0.36099106627169442</v>
      </c>
      <c r="D8" s="17">
        <v>0.3874982412189843</v>
      </c>
      <c r="E8" s="17">
        <v>0.40244103445662588</v>
      </c>
      <c r="F8" s="17">
        <v>0.28617603698857402</v>
      </c>
    </row>
    <row r="9" spans="2:6" ht="16" x14ac:dyDescent="0.2">
      <c r="B9" s="20" t="s">
        <v>181</v>
      </c>
      <c r="C9" s="17">
        <v>0.21360815137869479</v>
      </c>
      <c r="D9" s="17">
        <v>0.24259651696678569</v>
      </c>
      <c r="E9" s="17">
        <v>0.17734151233489931</v>
      </c>
      <c r="F9" s="17">
        <v>0.31567907053264022</v>
      </c>
    </row>
    <row r="10" spans="2:6" ht="16" x14ac:dyDescent="0.2">
      <c r="B10" s="20" t="s">
        <v>182</v>
      </c>
      <c r="C10" s="17">
        <v>9.4259019637118885E-2</v>
      </c>
      <c r="D10" s="17">
        <v>7.1469079708878711E-2</v>
      </c>
      <c r="E10" s="17">
        <v>4.7038344796353618E-2</v>
      </c>
      <c r="F10" s="17">
        <v>0.1156689437129387</v>
      </c>
    </row>
    <row r="11" spans="2:6" ht="16" x14ac:dyDescent="0.2">
      <c r="B11" s="20" t="s">
        <v>183</v>
      </c>
      <c r="C11" s="17">
        <v>3.7036897443912933E-2</v>
      </c>
      <c r="D11" s="17">
        <v>3.6742775897565673E-2</v>
      </c>
      <c r="E11" s="17">
        <v>2.024284941442217E-2</v>
      </c>
      <c r="F11" s="17">
        <v>5.2312982031167507E-2</v>
      </c>
    </row>
    <row r="12" spans="2:6" ht="16" x14ac:dyDescent="0.2">
      <c r="B12" s="20" t="s">
        <v>75</v>
      </c>
      <c r="C12" s="17">
        <v>6.8973721902222951E-2</v>
      </c>
      <c r="D12" s="17">
        <v>3.431044497618025E-2</v>
      </c>
      <c r="E12" s="17">
        <v>3.4456006634371587E-2</v>
      </c>
      <c r="F12" s="17">
        <v>3.8521405414796352E-2</v>
      </c>
    </row>
    <row r="15" spans="2:6" x14ac:dyDescent="0.2">
      <c r="B15" t="s">
        <v>409</v>
      </c>
    </row>
    <row r="16" spans="2:6" x14ac:dyDescent="0.2">
      <c r="B16" t="s">
        <v>9</v>
      </c>
    </row>
    <row r="19" spans="2:2" x14ac:dyDescent="0.2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K21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79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80</v>
      </c>
      <c r="C9" s="17">
        <v>0.86054098890441033</v>
      </c>
      <c r="D9" s="17">
        <v>0.78044359428255106</v>
      </c>
      <c r="E9" s="17">
        <v>0.86647860918780928</v>
      </c>
      <c r="F9" s="17">
        <v>0.85255263500940104</v>
      </c>
      <c r="G9" s="17">
        <v>0.88753152466452967</v>
      </c>
      <c r="H9" s="17">
        <v>0.89096008957549411</v>
      </c>
      <c r="I9" s="17">
        <v>0.87292939537993586</v>
      </c>
      <c r="K9" s="17">
        <v>0.86365725132550819</v>
      </c>
      <c r="L9" s="17">
        <v>0.85756873150578494</v>
      </c>
      <c r="N9" s="17">
        <v>0.8847931382330394</v>
      </c>
      <c r="O9" s="17">
        <v>0.84697896771470571</v>
      </c>
      <c r="P9" s="17">
        <v>0.82980471503389164</v>
      </c>
      <c r="Q9" s="17">
        <v>0.87876548510121744</v>
      </c>
      <c r="R9" s="17">
        <v>0.85935074993796401</v>
      </c>
      <c r="S9" s="17">
        <v>0.85486486102291726</v>
      </c>
      <c r="T9" s="17">
        <v>0.81841013667897067</v>
      </c>
      <c r="U9" s="17">
        <v>0.81003112587882464</v>
      </c>
      <c r="V9" s="17">
        <v>0.85586200648522637</v>
      </c>
      <c r="W9" s="17">
        <v>0.87777169361534368</v>
      </c>
      <c r="X9" s="17">
        <v>0.89761700284182211</v>
      </c>
      <c r="Y9" s="17">
        <v>0.88905602895636171</v>
      </c>
      <c r="AA9" s="17">
        <v>0.83699677078767254</v>
      </c>
      <c r="AB9" s="17">
        <v>0.86742495624177862</v>
      </c>
      <c r="AC9" s="17">
        <v>0.91696438536365643</v>
      </c>
      <c r="AD9" s="17">
        <v>0.84708454975061875</v>
      </c>
      <c r="AE9" s="17">
        <v>0.8787935807587437</v>
      </c>
      <c r="AF9" s="17">
        <v>0.91664545130664155</v>
      </c>
      <c r="AG9" s="17">
        <v>0.82398936644126086</v>
      </c>
      <c r="AH9" s="17">
        <v>0.88721518673362187</v>
      </c>
      <c r="AI9" s="17">
        <v>0.73338603571626348</v>
      </c>
    </row>
    <row r="10" spans="2:37" ht="19" customHeight="1" x14ac:dyDescent="0.2">
      <c r="B10" s="20" t="s">
        <v>81</v>
      </c>
      <c r="C10" s="17">
        <v>6.6096911267039024E-2</v>
      </c>
      <c r="D10" s="17">
        <v>7.1781241211451713E-2</v>
      </c>
      <c r="E10" s="17">
        <v>2.623043131521955E-2</v>
      </c>
      <c r="F10" s="17">
        <v>5.936835736962949E-2</v>
      </c>
      <c r="G10" s="17">
        <v>4.8287259125456658E-2</v>
      </c>
      <c r="H10" s="17">
        <v>8.3640352771165369E-2</v>
      </c>
      <c r="I10" s="17">
        <v>0.1028725940498889</v>
      </c>
      <c r="K10" s="17">
        <v>6.7958262858621846E-2</v>
      </c>
      <c r="L10" s="17">
        <v>6.4667725087168143E-2</v>
      </c>
      <c r="N10" s="17">
        <v>5.3800445322654683E-2</v>
      </c>
      <c r="O10" s="17">
        <v>9.2585588527362581E-2</v>
      </c>
      <c r="P10" s="17">
        <v>7.7539087493611838E-2</v>
      </c>
      <c r="Q10" s="17">
        <v>4.8297463584634513E-2</v>
      </c>
      <c r="R10" s="17">
        <v>6.2008875884032658E-2</v>
      </c>
      <c r="S10" s="17">
        <v>5.5296014036319431E-2</v>
      </c>
      <c r="T10" s="17">
        <v>6.9943913746707345E-2</v>
      </c>
      <c r="U10" s="17">
        <v>6.2153743623395548E-2</v>
      </c>
      <c r="V10" s="17">
        <v>6.8946639136083315E-2</v>
      </c>
      <c r="W10" s="17">
        <v>7.7683260794040684E-2</v>
      </c>
      <c r="X10" s="17">
        <v>6.2113484006093823E-2</v>
      </c>
      <c r="Y10" s="17">
        <v>6.898681431185065E-2</v>
      </c>
      <c r="AA10" s="17">
        <v>0.1166883996813974</v>
      </c>
      <c r="AB10" s="17">
        <v>5.3329386935188967E-2</v>
      </c>
      <c r="AC10" s="17">
        <v>4.837455608684809E-2</v>
      </c>
      <c r="AD10" s="17">
        <v>6.2391924045007242E-2</v>
      </c>
      <c r="AE10" s="17">
        <v>6.9326473764094745E-2</v>
      </c>
      <c r="AF10" s="17">
        <v>3.2660238809907247E-2</v>
      </c>
      <c r="AG10" s="17">
        <v>5.6419202411086673E-2</v>
      </c>
      <c r="AH10" s="17">
        <v>3.9584509231178892E-2</v>
      </c>
      <c r="AI10" s="17">
        <v>8.2353824669719564E-2</v>
      </c>
    </row>
    <row r="11" spans="2:37" ht="19" customHeight="1" x14ac:dyDescent="0.2">
      <c r="B11" s="20" t="s">
        <v>82</v>
      </c>
      <c r="C11" s="17">
        <v>3.7324639142431518E-2</v>
      </c>
      <c r="D11" s="17">
        <v>9.1571692639299707E-2</v>
      </c>
      <c r="E11" s="17">
        <v>5.6994775078003927E-2</v>
      </c>
      <c r="F11" s="17">
        <v>3.9184525840937262E-2</v>
      </c>
      <c r="G11" s="17">
        <v>2.405452931086044E-2</v>
      </c>
      <c r="H11" s="17">
        <v>1.447793955839841E-2</v>
      </c>
      <c r="I11" s="17">
        <v>1.003290514104385E-2</v>
      </c>
      <c r="K11" s="17">
        <v>3.6504985532888168E-2</v>
      </c>
      <c r="L11" s="17">
        <v>3.8345909029594422E-2</v>
      </c>
      <c r="N11" s="17">
        <v>2.4402127940330601E-2</v>
      </c>
      <c r="O11" s="17">
        <v>4.5336259695391387E-2</v>
      </c>
      <c r="P11" s="17">
        <v>4.1076266851495333E-2</v>
      </c>
      <c r="Q11" s="17">
        <v>1.2226181172387159E-2</v>
      </c>
      <c r="R11" s="17">
        <v>4.7198354545919807E-2</v>
      </c>
      <c r="S11" s="17">
        <v>4.3033049471531928E-2</v>
      </c>
      <c r="T11" s="17">
        <v>6.2214512402731958E-2</v>
      </c>
      <c r="U11" s="17">
        <v>6.2263366666156131E-2</v>
      </c>
      <c r="V11" s="17">
        <v>5.0005947269384191E-2</v>
      </c>
      <c r="W11" s="17">
        <v>1.519118439550733E-2</v>
      </c>
      <c r="X11" s="17">
        <v>2.585655041211013E-2</v>
      </c>
      <c r="Y11" s="17">
        <v>1.761412812376105E-2</v>
      </c>
      <c r="AA11" s="17">
        <v>1.5599427806943841E-2</v>
      </c>
      <c r="AB11" s="17">
        <v>5.6383613200997808E-2</v>
      </c>
      <c r="AC11" s="17">
        <v>8.0121019727851378E-3</v>
      </c>
      <c r="AD11" s="17">
        <v>4.7588073422754618E-2</v>
      </c>
      <c r="AE11" s="17">
        <v>2.2686544561783688E-2</v>
      </c>
      <c r="AF11" s="17">
        <v>5.0694309883451402E-2</v>
      </c>
      <c r="AG11" s="17">
        <v>5.634782979829004E-2</v>
      </c>
      <c r="AH11" s="17">
        <v>1.7850654540093921E-2</v>
      </c>
      <c r="AI11" s="17">
        <v>0.1031063239262298</v>
      </c>
    </row>
    <row r="12" spans="2:37" ht="19" customHeight="1" x14ac:dyDescent="0.2">
      <c r="B12" s="20" t="s">
        <v>83</v>
      </c>
      <c r="C12" s="17">
        <v>1.8044999126223291E-2</v>
      </c>
      <c r="D12" s="17">
        <v>3.325286130024855E-2</v>
      </c>
      <c r="E12" s="17">
        <v>2.9505054676393978E-2</v>
      </c>
      <c r="F12" s="17">
        <v>3.3847866717967183E-2</v>
      </c>
      <c r="G12" s="17">
        <v>1.177361961616012E-2</v>
      </c>
      <c r="H12" s="17">
        <v>0</v>
      </c>
      <c r="I12" s="17">
        <v>3.046487577891954E-3</v>
      </c>
      <c r="K12" s="17">
        <v>2.0072550782214579E-2</v>
      </c>
      <c r="L12" s="17">
        <v>1.6169889466463649E-2</v>
      </c>
      <c r="N12" s="17">
        <v>1.2665230766155101E-2</v>
      </c>
      <c r="O12" s="17">
        <v>0</v>
      </c>
      <c r="P12" s="17">
        <v>2.0531794146203711E-2</v>
      </c>
      <c r="Q12" s="17">
        <v>4.941141374350301E-2</v>
      </c>
      <c r="R12" s="17">
        <v>1.8020705468643049E-2</v>
      </c>
      <c r="S12" s="17">
        <v>4.120617691405689E-2</v>
      </c>
      <c r="T12" s="17">
        <v>2.777391474329674E-2</v>
      </c>
      <c r="U12" s="17">
        <v>2.7286248492173301E-2</v>
      </c>
      <c r="V12" s="17">
        <v>1.458324248106127E-2</v>
      </c>
      <c r="W12" s="17">
        <v>3.8112769146752558E-3</v>
      </c>
      <c r="X12" s="17">
        <v>6.5650981981103858E-3</v>
      </c>
      <c r="Y12" s="17">
        <v>1.297579633353251E-2</v>
      </c>
      <c r="AA12" s="17">
        <v>1.50376531777287E-2</v>
      </c>
      <c r="AB12" s="17">
        <v>2.0243467295476811E-2</v>
      </c>
      <c r="AC12" s="17">
        <v>1.3176179473115829E-2</v>
      </c>
      <c r="AD12" s="17">
        <v>3.1568861159611633E-2</v>
      </c>
      <c r="AE12" s="17">
        <v>1.0261979217573261E-2</v>
      </c>
      <c r="AF12" s="17">
        <v>0</v>
      </c>
      <c r="AG12" s="17">
        <v>1.595525557408408E-2</v>
      </c>
      <c r="AH12" s="17">
        <v>6.0982910763195891E-3</v>
      </c>
      <c r="AI12" s="17">
        <v>6.1667600293934553E-2</v>
      </c>
    </row>
    <row r="13" spans="2:37" ht="19" customHeight="1" x14ac:dyDescent="0.2">
      <c r="B13" s="20" t="s">
        <v>84</v>
      </c>
      <c r="C13" s="17">
        <v>9.9732832623616249E-3</v>
      </c>
      <c r="D13" s="17">
        <v>1.62592760116856E-2</v>
      </c>
      <c r="E13" s="17">
        <v>1.4714391699501381E-2</v>
      </c>
      <c r="F13" s="17">
        <v>6.1353804114407332E-3</v>
      </c>
      <c r="G13" s="17">
        <v>1.107873945197814E-2</v>
      </c>
      <c r="H13" s="17">
        <v>3.749374932672227E-3</v>
      </c>
      <c r="I13" s="17">
        <v>8.338625136662144E-3</v>
      </c>
      <c r="K13" s="17">
        <v>7.8736738835548468E-3</v>
      </c>
      <c r="L13" s="17">
        <v>1.118801485224233E-2</v>
      </c>
      <c r="N13" s="17">
        <v>1.2208781379088559E-2</v>
      </c>
      <c r="O13" s="17">
        <v>1.5099184062540461E-2</v>
      </c>
      <c r="P13" s="17">
        <v>2.1334260284723249E-2</v>
      </c>
      <c r="Q13" s="17">
        <v>1.129945639825807E-2</v>
      </c>
      <c r="R13" s="17">
        <v>4.0467166808266777E-3</v>
      </c>
      <c r="S13" s="17">
        <v>5.599898555174382E-3</v>
      </c>
      <c r="T13" s="17">
        <v>2.165752242829334E-2</v>
      </c>
      <c r="U13" s="17">
        <v>2.636033390567569E-2</v>
      </c>
      <c r="V13" s="17">
        <v>0</v>
      </c>
      <c r="W13" s="17">
        <v>7.6082220764019876E-3</v>
      </c>
      <c r="X13" s="17">
        <v>7.8478645418635085E-3</v>
      </c>
      <c r="Y13" s="17">
        <v>5.6384353679625014E-3</v>
      </c>
      <c r="AA13" s="17">
        <v>1.567774854625743E-2</v>
      </c>
      <c r="AB13" s="17">
        <v>2.6185763265578E-3</v>
      </c>
      <c r="AC13" s="17">
        <v>1.3472777103594751E-2</v>
      </c>
      <c r="AD13" s="17">
        <v>1.13665916220078E-2</v>
      </c>
      <c r="AE13" s="17">
        <v>1.286414481037638E-2</v>
      </c>
      <c r="AF13" s="17">
        <v>0</v>
      </c>
      <c r="AG13" s="17">
        <v>2.0263460058184472E-2</v>
      </c>
      <c r="AH13" s="17">
        <v>0</v>
      </c>
      <c r="AI13" s="17">
        <v>1.020438979772033E-2</v>
      </c>
    </row>
    <row r="14" spans="2:37" ht="19" customHeight="1" x14ac:dyDescent="0.2">
      <c r="B14" s="20" t="s">
        <v>85</v>
      </c>
      <c r="C14" s="17">
        <v>1.4766075957740601E-3</v>
      </c>
      <c r="D14" s="17">
        <v>3.4548541573341542E-3</v>
      </c>
      <c r="E14" s="17">
        <v>0</v>
      </c>
      <c r="F14" s="17">
        <v>0</v>
      </c>
      <c r="G14" s="17">
        <v>5.8330250323097368E-3</v>
      </c>
      <c r="H14" s="17">
        <v>0</v>
      </c>
      <c r="I14" s="17">
        <v>0</v>
      </c>
      <c r="K14" s="17">
        <v>2.0234646161426889E-3</v>
      </c>
      <c r="L14" s="17">
        <v>9.5086398741450859E-4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3.4248414501576781E-3</v>
      </c>
      <c r="W14" s="17">
        <v>3.6831647821571108E-3</v>
      </c>
      <c r="X14" s="17">
        <v>0</v>
      </c>
      <c r="Y14" s="17">
        <v>5.7287969065315681E-3</v>
      </c>
      <c r="AA14" s="17">
        <v>0</v>
      </c>
      <c r="AB14" s="17">
        <v>0</v>
      </c>
      <c r="AC14" s="17">
        <v>0</v>
      </c>
      <c r="AD14" s="17">
        <v>0</v>
      </c>
      <c r="AE14" s="17">
        <v>2.1812096048525621E-3</v>
      </c>
      <c r="AF14" s="17">
        <v>0</v>
      </c>
      <c r="AG14" s="17">
        <v>6.8089094950607503E-3</v>
      </c>
      <c r="AH14" s="17">
        <v>0</v>
      </c>
      <c r="AI14" s="17">
        <v>9.2818255961321216E-3</v>
      </c>
    </row>
    <row r="15" spans="2:37" ht="19" customHeight="1" x14ac:dyDescent="0.2">
      <c r="B15" s="20" t="s">
        <v>86</v>
      </c>
      <c r="C15" s="17">
        <v>5.1665657794174806E-4</v>
      </c>
      <c r="D15" s="17">
        <v>0</v>
      </c>
      <c r="E15" s="17">
        <v>0</v>
      </c>
      <c r="F15" s="17">
        <v>0</v>
      </c>
      <c r="G15" s="17">
        <v>3.023902325813337E-3</v>
      </c>
      <c r="H15" s="17">
        <v>0</v>
      </c>
      <c r="I15" s="17">
        <v>0</v>
      </c>
      <c r="K15" s="17">
        <v>0</v>
      </c>
      <c r="L15" s="17">
        <v>1.024644331739761E-3</v>
      </c>
      <c r="N15" s="17">
        <v>0</v>
      </c>
      <c r="O15" s="17">
        <v>0</v>
      </c>
      <c r="P15" s="17">
        <v>0</v>
      </c>
      <c r="Q15" s="17">
        <v>0</v>
      </c>
      <c r="R15" s="17">
        <v>4.6872987413068496E-3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6.0642516271864639E-3</v>
      </c>
      <c r="AI15" s="17">
        <v>0</v>
      </c>
    </row>
    <row r="16" spans="2:37" ht="19" customHeight="1" x14ac:dyDescent="0.2">
      <c r="B16" s="20" t="s">
        <v>87</v>
      </c>
      <c r="C16" s="17">
        <v>6.0259141238183014E-3</v>
      </c>
      <c r="D16" s="17">
        <v>3.2364803974290362E-3</v>
      </c>
      <c r="E16" s="17">
        <v>6.0767380430718568E-3</v>
      </c>
      <c r="F16" s="17">
        <v>8.9112346506243188E-3</v>
      </c>
      <c r="G16" s="17">
        <v>8.4174004728919359E-3</v>
      </c>
      <c r="H16" s="17">
        <v>7.1722431622697454E-3</v>
      </c>
      <c r="I16" s="17">
        <v>2.7799927145772661E-3</v>
      </c>
      <c r="K16" s="17">
        <v>1.9098110010697729E-3</v>
      </c>
      <c r="L16" s="17">
        <v>1.008422173959236E-2</v>
      </c>
      <c r="N16" s="17">
        <v>1.2130276358731609E-2</v>
      </c>
      <c r="O16" s="17">
        <v>0</v>
      </c>
      <c r="P16" s="17">
        <v>9.7138761900742322E-3</v>
      </c>
      <c r="Q16" s="17">
        <v>0</v>
      </c>
      <c r="R16" s="17">
        <v>4.6872987413068496E-3</v>
      </c>
      <c r="S16" s="17">
        <v>0</v>
      </c>
      <c r="T16" s="17">
        <v>0</v>
      </c>
      <c r="U16" s="17">
        <v>1.190518143377463E-2</v>
      </c>
      <c r="V16" s="17">
        <v>7.1773231780871017E-3</v>
      </c>
      <c r="W16" s="17">
        <v>1.425119742187385E-2</v>
      </c>
      <c r="X16" s="17">
        <v>0</v>
      </c>
      <c r="Y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3.886067282575666E-3</v>
      </c>
      <c r="AF16" s="17">
        <v>0</v>
      </c>
      <c r="AG16" s="17">
        <v>2.0215976222033111E-2</v>
      </c>
      <c r="AH16" s="17">
        <v>4.3187106791599407E-2</v>
      </c>
      <c r="AI16" s="17">
        <v>0</v>
      </c>
    </row>
    <row r="18" spans="2:2" x14ac:dyDescent="0.2">
      <c r="B18" t="s">
        <v>409</v>
      </c>
    </row>
    <row r="19" spans="2:2" x14ac:dyDescent="0.2">
      <c r="B19" t="s">
        <v>9</v>
      </c>
    </row>
    <row r="21" spans="2:2" x14ac:dyDescent="0.2">
      <c r="B21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264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0.2251311433663559</v>
      </c>
      <c r="D9" s="17">
        <v>0.27666349868291013</v>
      </c>
      <c r="E9" s="17">
        <v>0.2152249492326071</v>
      </c>
      <c r="F9" s="17">
        <v>0.23287000769024749</v>
      </c>
      <c r="G9" s="17">
        <v>0.2227437891011958</v>
      </c>
      <c r="H9" s="17">
        <v>0.24491389641604319</v>
      </c>
      <c r="I9" s="17">
        <v>0.1814939882477401</v>
      </c>
      <c r="K9" s="17">
        <v>0.2431587614644482</v>
      </c>
      <c r="L9" s="17">
        <v>0.2046272767391723</v>
      </c>
      <c r="N9" s="17">
        <v>0.23018674056201691</v>
      </c>
      <c r="O9" s="17">
        <v>0.1918546502925903</v>
      </c>
      <c r="P9" s="17">
        <v>0.23476400871041339</v>
      </c>
      <c r="Q9" s="17">
        <v>0.1856295069196976</v>
      </c>
      <c r="R9" s="17">
        <v>0.25296198638815431</v>
      </c>
      <c r="S9" s="17">
        <v>0.20262790221334709</v>
      </c>
      <c r="T9" s="17">
        <v>0.15012670508832451</v>
      </c>
      <c r="U9" s="17">
        <v>0.213834435028248</v>
      </c>
      <c r="V9" s="17">
        <v>0.25825939611114868</v>
      </c>
      <c r="W9" s="17">
        <v>0.26427219959661757</v>
      </c>
      <c r="X9" s="17">
        <v>0.22453771316158111</v>
      </c>
      <c r="Y9" s="17">
        <v>0.1911459100930637</v>
      </c>
      <c r="AA9" s="17">
        <v>0.24037535528354309</v>
      </c>
      <c r="AB9" s="17">
        <v>0.23261777246180851</v>
      </c>
      <c r="AC9" s="17">
        <v>0.22671954432544611</v>
      </c>
      <c r="AD9" s="17">
        <v>0.230128079906322</v>
      </c>
      <c r="AE9" s="17">
        <v>0.2355814281440595</v>
      </c>
      <c r="AF9" s="17">
        <v>0.26623891939309319</v>
      </c>
      <c r="AG9" s="17">
        <v>0.23880540471493539</v>
      </c>
      <c r="AH9" s="17">
        <v>0.1407491726561575</v>
      </c>
      <c r="AI9" s="17">
        <v>0.19057507967843759</v>
      </c>
    </row>
    <row r="10" spans="2:37" ht="19" customHeight="1" x14ac:dyDescent="0.2">
      <c r="B10" s="20" t="s">
        <v>180</v>
      </c>
      <c r="C10" s="17">
        <v>0.36099106627169442</v>
      </c>
      <c r="D10" s="17">
        <v>0.34837060916997692</v>
      </c>
      <c r="E10" s="17">
        <v>0.45769381143908161</v>
      </c>
      <c r="F10" s="17">
        <v>0.39183794901957308</v>
      </c>
      <c r="G10" s="17">
        <v>0.40236350225454998</v>
      </c>
      <c r="H10" s="17">
        <v>0.31744008945741831</v>
      </c>
      <c r="I10" s="17">
        <v>0.26139449026626849</v>
      </c>
      <c r="K10" s="17">
        <v>0.3662403827816918</v>
      </c>
      <c r="L10" s="17">
        <v>0.35713746895853637</v>
      </c>
      <c r="N10" s="17">
        <v>0.3943180922324131</v>
      </c>
      <c r="O10" s="17">
        <v>0.35342328672181422</v>
      </c>
      <c r="P10" s="17">
        <v>0.38216977450400041</v>
      </c>
      <c r="Q10" s="17">
        <v>0.36271771590843871</v>
      </c>
      <c r="R10" s="17">
        <v>0.35804173154170432</v>
      </c>
      <c r="S10" s="17">
        <v>0.36640801388574279</v>
      </c>
      <c r="T10" s="17">
        <v>0.38293260678842628</v>
      </c>
      <c r="U10" s="17">
        <v>0.34432126578937328</v>
      </c>
      <c r="V10" s="17">
        <v>0.37310884246849502</v>
      </c>
      <c r="W10" s="17">
        <v>0.33335023110112949</v>
      </c>
      <c r="X10" s="17">
        <v>0.29927194396626822</v>
      </c>
      <c r="Y10" s="17">
        <v>0.39200746053008112</v>
      </c>
      <c r="AA10" s="17">
        <v>0.31680680135912992</v>
      </c>
      <c r="AB10" s="17">
        <v>0.40641089525936308</v>
      </c>
      <c r="AC10" s="17">
        <v>0.32331332771977161</v>
      </c>
      <c r="AD10" s="17">
        <v>0.3463593401188706</v>
      </c>
      <c r="AE10" s="17">
        <v>0.38128187404703429</v>
      </c>
      <c r="AF10" s="17">
        <v>0.47332910150120189</v>
      </c>
      <c r="AG10" s="17">
        <v>0.26414518105773771</v>
      </c>
      <c r="AH10" s="17">
        <v>0.3233156759167134</v>
      </c>
      <c r="AI10" s="17">
        <v>0.42183400836293461</v>
      </c>
    </row>
    <row r="11" spans="2:37" ht="32" customHeight="1" x14ac:dyDescent="0.2">
      <c r="B11" s="20" t="s">
        <v>181</v>
      </c>
      <c r="C11" s="17">
        <v>0.21360815137869479</v>
      </c>
      <c r="D11" s="17">
        <v>0.2210498290476646</v>
      </c>
      <c r="E11" s="17">
        <v>0.18995519246395531</v>
      </c>
      <c r="F11" s="17">
        <v>0.21835973508781181</v>
      </c>
      <c r="G11" s="17">
        <v>0.20598866704764779</v>
      </c>
      <c r="H11" s="17">
        <v>0.2149586307099414</v>
      </c>
      <c r="I11" s="17">
        <v>0.229300764247545</v>
      </c>
      <c r="K11" s="17">
        <v>0.21177503684690979</v>
      </c>
      <c r="L11" s="17">
        <v>0.21665992091994971</v>
      </c>
      <c r="N11" s="17">
        <v>0.16146114630065539</v>
      </c>
      <c r="O11" s="17">
        <v>0.18279894541693459</v>
      </c>
      <c r="P11" s="17">
        <v>0.2190376480153268</v>
      </c>
      <c r="Q11" s="17">
        <v>0.28684500219094178</v>
      </c>
      <c r="R11" s="17">
        <v>0.19953554915994171</v>
      </c>
      <c r="S11" s="17">
        <v>0.24322512741936261</v>
      </c>
      <c r="T11" s="17">
        <v>0.20731474593578561</v>
      </c>
      <c r="U11" s="17">
        <v>0.263926883539153</v>
      </c>
      <c r="V11" s="17">
        <v>0.21898199401374341</v>
      </c>
      <c r="W11" s="17">
        <v>0.18901787702720721</v>
      </c>
      <c r="X11" s="17">
        <v>0.21870452046482361</v>
      </c>
      <c r="Y11" s="17">
        <v>0.20847250532780939</v>
      </c>
      <c r="AA11" s="17">
        <v>0.21583588230728601</v>
      </c>
      <c r="AB11" s="17">
        <v>0.2010963177945452</v>
      </c>
      <c r="AC11" s="17">
        <v>0.20931790594315899</v>
      </c>
      <c r="AD11" s="17">
        <v>0.21315090517063379</v>
      </c>
      <c r="AE11" s="17">
        <v>0.22085634492243869</v>
      </c>
      <c r="AF11" s="17">
        <v>0.1089055107642105</v>
      </c>
      <c r="AG11" s="17">
        <v>0.2169907300847243</v>
      </c>
      <c r="AH11" s="17">
        <v>0.24224633152239661</v>
      </c>
      <c r="AI11" s="17">
        <v>0.2429392538344787</v>
      </c>
    </row>
    <row r="12" spans="2:37" ht="19" customHeight="1" x14ac:dyDescent="0.2">
      <c r="B12" s="20" t="s">
        <v>182</v>
      </c>
      <c r="C12" s="17">
        <v>9.4259019637118885E-2</v>
      </c>
      <c r="D12" s="17">
        <v>7.4405637353387039E-2</v>
      </c>
      <c r="E12" s="17">
        <v>7.7458176001320794E-2</v>
      </c>
      <c r="F12" s="17">
        <v>7.1813994274240872E-2</v>
      </c>
      <c r="G12" s="17">
        <v>8.4507265120611449E-2</v>
      </c>
      <c r="H12" s="17">
        <v>9.6171716308161473E-2</v>
      </c>
      <c r="I12" s="17">
        <v>0.14587078701977299</v>
      </c>
      <c r="K12" s="17">
        <v>9.0648929605913878E-2</v>
      </c>
      <c r="L12" s="17">
        <v>9.8343339877738106E-2</v>
      </c>
      <c r="N12" s="17">
        <v>0.14185072446653699</v>
      </c>
      <c r="O12" s="17">
        <v>0.1879092298378876</v>
      </c>
      <c r="P12" s="17">
        <v>3.2091484719921362E-2</v>
      </c>
      <c r="Q12" s="17">
        <v>5.4414112892333777E-2</v>
      </c>
      <c r="R12" s="17">
        <v>8.3667143231531474E-2</v>
      </c>
      <c r="S12" s="17">
        <v>9.116001286422365E-2</v>
      </c>
      <c r="T12" s="17">
        <v>0.12341148353829109</v>
      </c>
      <c r="U12" s="17">
        <v>7.2459866940224021E-2</v>
      </c>
      <c r="V12" s="17">
        <v>5.9972779990713279E-2</v>
      </c>
      <c r="W12" s="17">
        <v>0.12289953418900031</v>
      </c>
      <c r="X12" s="17">
        <v>0.10892066802623029</v>
      </c>
      <c r="Y12" s="17">
        <v>8.173517027833227E-2</v>
      </c>
      <c r="AA12" s="17">
        <v>0.11598546003481661</v>
      </c>
      <c r="AB12" s="17">
        <v>7.4121706102882684E-2</v>
      </c>
      <c r="AC12" s="17">
        <v>0.1704498120186633</v>
      </c>
      <c r="AD12" s="17">
        <v>0.1033374927999334</v>
      </c>
      <c r="AE12" s="17">
        <v>7.9621673787787284E-2</v>
      </c>
      <c r="AF12" s="17">
        <v>0.1183682774965104</v>
      </c>
      <c r="AG12" s="17">
        <v>7.4023147210496687E-2</v>
      </c>
      <c r="AH12" s="17">
        <v>8.6473331964070671E-2</v>
      </c>
      <c r="AI12" s="17">
        <v>7.7020176146021052E-2</v>
      </c>
    </row>
    <row r="13" spans="2:37" ht="19" customHeight="1" x14ac:dyDescent="0.2">
      <c r="B13" s="20" t="s">
        <v>183</v>
      </c>
      <c r="C13" s="17">
        <v>3.7036897443912933E-2</v>
      </c>
      <c r="D13" s="17">
        <v>3.0165505975212791E-2</v>
      </c>
      <c r="E13" s="17">
        <v>1.7761827451639331E-2</v>
      </c>
      <c r="F13" s="17">
        <v>2.5699858135495059E-2</v>
      </c>
      <c r="G13" s="17">
        <v>3.1212851335097949E-2</v>
      </c>
      <c r="H13" s="17">
        <v>4.1911391007792988E-2</v>
      </c>
      <c r="I13" s="17">
        <v>6.7879604590826176E-2</v>
      </c>
      <c r="K13" s="17">
        <v>3.4690371210200223E-2</v>
      </c>
      <c r="L13" s="17">
        <v>3.8715367697042397E-2</v>
      </c>
      <c r="N13" s="17">
        <v>1.180490186099754E-2</v>
      </c>
      <c r="O13" s="17">
        <v>1.7279065293692029E-2</v>
      </c>
      <c r="P13" s="17">
        <v>1.8876759437431691E-2</v>
      </c>
      <c r="Q13" s="17">
        <v>2.3531984685823529E-2</v>
      </c>
      <c r="R13" s="17">
        <v>4.5444680787334629E-2</v>
      </c>
      <c r="S13" s="17">
        <v>4.0613501578053338E-2</v>
      </c>
      <c r="T13" s="17">
        <v>4.710347043945548E-2</v>
      </c>
      <c r="U13" s="17">
        <v>3.2324894268610828E-2</v>
      </c>
      <c r="V13" s="17">
        <v>4.9154296818557028E-2</v>
      </c>
      <c r="W13" s="17">
        <v>1.478812467333292E-2</v>
      </c>
      <c r="X13" s="17">
        <v>5.9029380628433437E-2</v>
      </c>
      <c r="Y13" s="17">
        <v>6.2008770416646923E-2</v>
      </c>
      <c r="AA13" s="17">
        <v>5.9884469868890691E-2</v>
      </c>
      <c r="AB13" s="17">
        <v>3.8537639594743878E-2</v>
      </c>
      <c r="AC13" s="17">
        <v>1.366468209198243E-2</v>
      </c>
      <c r="AD13" s="17">
        <v>3.6227930064488163E-2</v>
      </c>
      <c r="AE13" s="17">
        <v>3.6248255862885118E-2</v>
      </c>
      <c r="AF13" s="17">
        <v>0</v>
      </c>
      <c r="AG13" s="17">
        <v>4.2976935745535343E-2</v>
      </c>
      <c r="AH13" s="17">
        <v>3.0076894388488411E-2</v>
      </c>
      <c r="AI13" s="17">
        <v>3.8604192392219072E-2</v>
      </c>
    </row>
    <row r="14" spans="2:37" ht="19" customHeight="1" x14ac:dyDescent="0.2">
      <c r="B14" s="20" t="s">
        <v>75</v>
      </c>
      <c r="C14" s="17">
        <v>6.8973721902222951E-2</v>
      </c>
      <c r="D14" s="17">
        <v>4.93449197708484E-2</v>
      </c>
      <c r="E14" s="17">
        <v>4.19060434113959E-2</v>
      </c>
      <c r="F14" s="17">
        <v>5.9418455792631698E-2</v>
      </c>
      <c r="G14" s="17">
        <v>5.3183925140897009E-2</v>
      </c>
      <c r="H14" s="17">
        <v>8.4604276100642598E-2</v>
      </c>
      <c r="I14" s="17">
        <v>0.1140603656278471</v>
      </c>
      <c r="K14" s="17">
        <v>5.3486518090836072E-2</v>
      </c>
      <c r="L14" s="17">
        <v>8.4516625807561238E-2</v>
      </c>
      <c r="N14" s="17">
        <v>6.0378394577379951E-2</v>
      </c>
      <c r="O14" s="17">
        <v>6.6734822437081467E-2</v>
      </c>
      <c r="P14" s="17">
        <v>0.11306032461290649</v>
      </c>
      <c r="Q14" s="17">
        <v>8.6861677402764972E-2</v>
      </c>
      <c r="R14" s="17">
        <v>6.0348908891333562E-2</v>
      </c>
      <c r="S14" s="17">
        <v>5.5965442039270258E-2</v>
      </c>
      <c r="T14" s="17">
        <v>8.9110988209716996E-2</v>
      </c>
      <c r="U14" s="17">
        <v>7.3132654434390848E-2</v>
      </c>
      <c r="V14" s="17">
        <v>4.0522690597342301E-2</v>
      </c>
      <c r="W14" s="17">
        <v>7.567203341271235E-2</v>
      </c>
      <c r="X14" s="17">
        <v>8.953577375266325E-2</v>
      </c>
      <c r="Y14" s="17">
        <v>6.4630183354066645E-2</v>
      </c>
      <c r="AA14" s="17">
        <v>5.111203114633367E-2</v>
      </c>
      <c r="AB14" s="17">
        <v>4.7215668786656673E-2</v>
      </c>
      <c r="AC14" s="17">
        <v>5.6534727900977549E-2</v>
      </c>
      <c r="AD14" s="17">
        <v>7.0796251939752211E-2</v>
      </c>
      <c r="AE14" s="17">
        <v>4.6410423235795063E-2</v>
      </c>
      <c r="AF14" s="17">
        <v>3.3158190844984198E-2</v>
      </c>
      <c r="AG14" s="17">
        <v>0.1630586011865707</v>
      </c>
      <c r="AH14" s="17">
        <v>0.1771385935521734</v>
      </c>
      <c r="AI14" s="17">
        <v>2.902728958590884E-2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265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0.2273829412316053</v>
      </c>
      <c r="D9" s="17">
        <v>0.21921186184518801</v>
      </c>
      <c r="E9" s="17">
        <v>0.25813994029372339</v>
      </c>
      <c r="F9" s="17">
        <v>0.25921809158935361</v>
      </c>
      <c r="G9" s="17">
        <v>0.19041375854903081</v>
      </c>
      <c r="H9" s="17">
        <v>0.24925197558790541</v>
      </c>
      <c r="I9" s="17">
        <v>0.1975527172801145</v>
      </c>
      <c r="K9" s="17">
        <v>0.23781811239837189</v>
      </c>
      <c r="L9" s="17">
        <v>0.21686741650697719</v>
      </c>
      <c r="N9" s="17">
        <v>0.22693611805792721</v>
      </c>
      <c r="O9" s="17">
        <v>0.2035066182150726</v>
      </c>
      <c r="P9" s="17">
        <v>0.28710435250475419</v>
      </c>
      <c r="Q9" s="17">
        <v>0.15415882479712209</v>
      </c>
      <c r="R9" s="17">
        <v>0.2351464417003552</v>
      </c>
      <c r="S9" s="17">
        <v>0.20389682628935821</v>
      </c>
      <c r="T9" s="17">
        <v>0.2090859379630087</v>
      </c>
      <c r="U9" s="17">
        <v>0.22759362816357531</v>
      </c>
      <c r="V9" s="17">
        <v>0.25465320761339372</v>
      </c>
      <c r="W9" s="17">
        <v>0.25663908971988741</v>
      </c>
      <c r="X9" s="17">
        <v>0.2079645722410299</v>
      </c>
      <c r="Y9" s="17">
        <v>0.19297625963795501</v>
      </c>
      <c r="AA9" s="17">
        <v>0.22483414491691139</v>
      </c>
      <c r="AB9" s="17">
        <v>0.25797403162352578</v>
      </c>
      <c r="AC9" s="17">
        <v>0.26885852531775961</v>
      </c>
      <c r="AD9" s="17">
        <v>0.23572895175671679</v>
      </c>
      <c r="AE9" s="17">
        <v>0.20710722110033369</v>
      </c>
      <c r="AF9" s="17">
        <v>0.28638240205699012</v>
      </c>
      <c r="AG9" s="17">
        <v>0.2106466567920898</v>
      </c>
      <c r="AH9" s="17">
        <v>0.16723053723484829</v>
      </c>
      <c r="AI9" s="17">
        <v>0.2178183407090275</v>
      </c>
    </row>
    <row r="10" spans="2:37" ht="19" customHeight="1" x14ac:dyDescent="0.2">
      <c r="B10" s="20" t="s">
        <v>180</v>
      </c>
      <c r="C10" s="17">
        <v>0.3874982412189843</v>
      </c>
      <c r="D10" s="17">
        <v>0.36992135902344958</v>
      </c>
      <c r="E10" s="17">
        <v>0.41354906483587689</v>
      </c>
      <c r="F10" s="17">
        <v>0.40666805646519621</v>
      </c>
      <c r="G10" s="17">
        <v>0.39256013628483111</v>
      </c>
      <c r="H10" s="17">
        <v>0.37042872360335982</v>
      </c>
      <c r="I10" s="17">
        <v>0.36977250062630618</v>
      </c>
      <c r="K10" s="17">
        <v>0.36301584092343198</v>
      </c>
      <c r="L10" s="17">
        <v>0.4112211486149514</v>
      </c>
      <c r="N10" s="17">
        <v>0.41082084808504932</v>
      </c>
      <c r="O10" s="17">
        <v>0.335015279111741</v>
      </c>
      <c r="P10" s="17">
        <v>0.33485353522358902</v>
      </c>
      <c r="Q10" s="17">
        <v>0.36470108499784232</v>
      </c>
      <c r="R10" s="17">
        <v>0.39142792737112198</v>
      </c>
      <c r="S10" s="17">
        <v>0.33854515264809398</v>
      </c>
      <c r="T10" s="17">
        <v>0.45226703152473258</v>
      </c>
      <c r="U10" s="17">
        <v>0.37464317906211581</v>
      </c>
      <c r="V10" s="17">
        <v>0.4144658141767002</v>
      </c>
      <c r="W10" s="17">
        <v>0.37548862914290237</v>
      </c>
      <c r="X10" s="17">
        <v>0.42009167745966169</v>
      </c>
      <c r="Y10" s="17">
        <v>0.36873525886263381</v>
      </c>
      <c r="AA10" s="17">
        <v>0.38200413747732959</v>
      </c>
      <c r="AB10" s="17">
        <v>0.38165732281454562</v>
      </c>
      <c r="AC10" s="17">
        <v>0.35313539651028658</v>
      </c>
      <c r="AD10" s="17">
        <v>0.40380239921387368</v>
      </c>
      <c r="AE10" s="17">
        <v>0.43672731045862828</v>
      </c>
      <c r="AF10" s="17">
        <v>0.39367146377723899</v>
      </c>
      <c r="AG10" s="17">
        <v>0.25469889359539383</v>
      </c>
      <c r="AH10" s="17">
        <v>0.36394217369643572</v>
      </c>
      <c r="AI10" s="17">
        <v>0.42363920933504329</v>
      </c>
    </row>
    <row r="11" spans="2:37" ht="32" customHeight="1" x14ac:dyDescent="0.2">
      <c r="B11" s="20" t="s">
        <v>181</v>
      </c>
      <c r="C11" s="17">
        <v>0.24259651696678569</v>
      </c>
      <c r="D11" s="17">
        <v>0.23317023110104609</v>
      </c>
      <c r="E11" s="17">
        <v>0.22086612024352181</v>
      </c>
      <c r="F11" s="17">
        <v>0.20862137322131119</v>
      </c>
      <c r="G11" s="17">
        <v>0.28978374118524741</v>
      </c>
      <c r="H11" s="17">
        <v>0.24321373757448961</v>
      </c>
      <c r="I11" s="17">
        <v>0.25515036884182229</v>
      </c>
      <c r="K11" s="17">
        <v>0.25134552459990112</v>
      </c>
      <c r="L11" s="17">
        <v>0.23462410191179409</v>
      </c>
      <c r="N11" s="17">
        <v>0.23487377597712911</v>
      </c>
      <c r="O11" s="17">
        <v>0.31244152156978422</v>
      </c>
      <c r="P11" s="17">
        <v>0.2187497693077286</v>
      </c>
      <c r="Q11" s="17">
        <v>0.34924386097069088</v>
      </c>
      <c r="R11" s="17">
        <v>0.23721529310606329</v>
      </c>
      <c r="S11" s="17">
        <v>0.27389649586914527</v>
      </c>
      <c r="T11" s="17">
        <v>0.19815691704938959</v>
      </c>
      <c r="U11" s="17">
        <v>0.24719187676719759</v>
      </c>
      <c r="V11" s="17">
        <v>0.22395522822625899</v>
      </c>
      <c r="W11" s="17">
        <v>0.2330295241697394</v>
      </c>
      <c r="X11" s="17">
        <v>0.2210183975006379</v>
      </c>
      <c r="Y11" s="17">
        <v>0.26365238224187121</v>
      </c>
      <c r="AA11" s="17">
        <v>0.26324098687420072</v>
      </c>
      <c r="AB11" s="17">
        <v>0.25534082059176699</v>
      </c>
      <c r="AC11" s="17">
        <v>0.21950781873195691</v>
      </c>
      <c r="AD11" s="17">
        <v>0.20835554128865991</v>
      </c>
      <c r="AE11" s="17">
        <v>0.23628088763639379</v>
      </c>
      <c r="AF11" s="17">
        <v>0.21747930175135391</v>
      </c>
      <c r="AG11" s="17">
        <v>0.24194828146513311</v>
      </c>
      <c r="AH11" s="17">
        <v>0.27895473413303568</v>
      </c>
      <c r="AI11" s="17">
        <v>0.24240434750588061</v>
      </c>
    </row>
    <row r="12" spans="2:37" ht="19" customHeight="1" x14ac:dyDescent="0.2">
      <c r="B12" s="20" t="s">
        <v>182</v>
      </c>
      <c r="C12" s="17">
        <v>7.1469079708878711E-2</v>
      </c>
      <c r="D12" s="17">
        <v>7.1400125337705775E-2</v>
      </c>
      <c r="E12" s="17">
        <v>4.7339980507609528E-2</v>
      </c>
      <c r="F12" s="17">
        <v>5.4102186605670198E-2</v>
      </c>
      <c r="G12" s="17">
        <v>7.4216245550207338E-2</v>
      </c>
      <c r="H12" s="17">
        <v>8.1599276805486537E-2</v>
      </c>
      <c r="I12" s="17">
        <v>9.6137971447153595E-2</v>
      </c>
      <c r="K12" s="17">
        <v>7.8332327263288995E-2</v>
      </c>
      <c r="L12" s="17">
        <v>6.4285384612336738E-2</v>
      </c>
      <c r="N12" s="17">
        <v>7.1850061532873807E-2</v>
      </c>
      <c r="O12" s="17">
        <v>4.4917140294593892E-2</v>
      </c>
      <c r="P12" s="17">
        <v>9.0151994135525548E-2</v>
      </c>
      <c r="Q12" s="17">
        <v>4.7660932460356437E-2</v>
      </c>
      <c r="R12" s="17">
        <v>8.0584830778430358E-2</v>
      </c>
      <c r="S12" s="17">
        <v>7.05240689121613E-2</v>
      </c>
      <c r="T12" s="17">
        <v>6.1335040429655138E-2</v>
      </c>
      <c r="U12" s="17">
        <v>7.678349070147672E-2</v>
      </c>
      <c r="V12" s="17">
        <v>5.1363668962794443E-2</v>
      </c>
      <c r="W12" s="17">
        <v>6.8626979512834946E-2</v>
      </c>
      <c r="X12" s="17">
        <v>7.7680067684071027E-2</v>
      </c>
      <c r="Y12" s="17">
        <v>0.10214324112865721</v>
      </c>
      <c r="AA12" s="17">
        <v>8.245676616460422E-2</v>
      </c>
      <c r="AB12" s="17">
        <v>5.4211945496460308E-2</v>
      </c>
      <c r="AC12" s="17">
        <v>8.9607000235893616E-2</v>
      </c>
      <c r="AD12" s="17">
        <v>7.2697456767140553E-2</v>
      </c>
      <c r="AE12" s="17">
        <v>7.5124798431598097E-2</v>
      </c>
      <c r="AF12" s="17">
        <v>6.8666855571204152E-2</v>
      </c>
      <c r="AG12" s="17">
        <v>9.1045234028981112E-2</v>
      </c>
      <c r="AH12" s="17">
        <v>4.0368670623568317E-2</v>
      </c>
      <c r="AI12" s="17">
        <v>8.9213014553435305E-2</v>
      </c>
    </row>
    <row r="13" spans="2:37" ht="19" customHeight="1" x14ac:dyDescent="0.2">
      <c r="B13" s="20" t="s">
        <v>183</v>
      </c>
      <c r="C13" s="17">
        <v>3.6742775897565673E-2</v>
      </c>
      <c r="D13" s="17">
        <v>4.9660497800134901E-2</v>
      </c>
      <c r="E13" s="17">
        <v>3.8756450775565589E-2</v>
      </c>
      <c r="F13" s="17">
        <v>2.064917916726914E-2</v>
      </c>
      <c r="G13" s="17">
        <v>3.1737025992967141E-2</v>
      </c>
      <c r="H13" s="17">
        <v>3.10806491093415E-2</v>
      </c>
      <c r="I13" s="17">
        <v>4.7460541380868963E-2</v>
      </c>
      <c r="K13" s="17">
        <v>4.38298274531718E-2</v>
      </c>
      <c r="L13" s="17">
        <v>3.0033219306367352E-2</v>
      </c>
      <c r="N13" s="17">
        <v>1.8933813945623421E-2</v>
      </c>
      <c r="O13" s="17">
        <v>5.3354708173116487E-2</v>
      </c>
      <c r="P13" s="17">
        <v>1.826753593971106E-2</v>
      </c>
      <c r="Q13" s="17">
        <v>2.4366861590895551E-2</v>
      </c>
      <c r="R13" s="17">
        <v>2.7071324529218989E-2</v>
      </c>
      <c r="S13" s="17">
        <v>7.8574158583071388E-2</v>
      </c>
      <c r="T13" s="17">
        <v>5.2702053681708862E-2</v>
      </c>
      <c r="U13" s="17">
        <v>2.2740397752190729E-2</v>
      </c>
      <c r="V13" s="17">
        <v>2.1804203129988459E-2</v>
      </c>
      <c r="W13" s="17">
        <v>3.6033244222742983E-2</v>
      </c>
      <c r="X13" s="17">
        <v>4.9480659080144047E-2</v>
      </c>
      <c r="Y13" s="17">
        <v>5.4067893203049888E-2</v>
      </c>
      <c r="AA13" s="17">
        <v>3.6968026385003593E-2</v>
      </c>
      <c r="AB13" s="17">
        <v>2.8118325841209199E-2</v>
      </c>
      <c r="AC13" s="17">
        <v>4.7351183572113917E-2</v>
      </c>
      <c r="AD13" s="17">
        <v>3.5372952829016063E-2</v>
      </c>
      <c r="AE13" s="17">
        <v>2.986409615926159E-2</v>
      </c>
      <c r="AF13" s="17">
        <v>0</v>
      </c>
      <c r="AG13" s="17">
        <v>6.9211493416498057E-2</v>
      </c>
      <c r="AH13" s="17">
        <v>6.1147433132555523E-2</v>
      </c>
      <c r="AI13" s="17">
        <v>2.6925087896613339E-2</v>
      </c>
    </row>
    <row r="14" spans="2:37" ht="19" customHeight="1" x14ac:dyDescent="0.2">
      <c r="B14" s="20" t="s">
        <v>75</v>
      </c>
      <c r="C14" s="17">
        <v>3.431044497618025E-2</v>
      </c>
      <c r="D14" s="17">
        <v>5.6635924892475473E-2</v>
      </c>
      <c r="E14" s="17">
        <v>2.13484433437027E-2</v>
      </c>
      <c r="F14" s="17">
        <v>5.0741112951199749E-2</v>
      </c>
      <c r="G14" s="17">
        <v>2.128909243771648E-2</v>
      </c>
      <c r="H14" s="17">
        <v>2.4425637319417291E-2</v>
      </c>
      <c r="I14" s="17">
        <v>3.3925900423734487E-2</v>
      </c>
      <c r="K14" s="17">
        <v>2.5658367361834258E-2</v>
      </c>
      <c r="L14" s="17">
        <v>4.2968729047573352E-2</v>
      </c>
      <c r="N14" s="17">
        <v>3.6585382401397228E-2</v>
      </c>
      <c r="O14" s="17">
        <v>5.0764732635691957E-2</v>
      </c>
      <c r="P14" s="17">
        <v>5.0872812888691658E-2</v>
      </c>
      <c r="Q14" s="17">
        <v>5.9868435183093122E-2</v>
      </c>
      <c r="R14" s="17">
        <v>2.8554182514810102E-2</v>
      </c>
      <c r="S14" s="17">
        <v>3.4563297698169591E-2</v>
      </c>
      <c r="T14" s="17">
        <v>2.6453019351505121E-2</v>
      </c>
      <c r="U14" s="17">
        <v>5.104742755344395E-2</v>
      </c>
      <c r="V14" s="17">
        <v>3.3757877890863902E-2</v>
      </c>
      <c r="W14" s="17">
        <v>3.0182533231892759E-2</v>
      </c>
      <c r="X14" s="17">
        <v>2.3764626034455349E-2</v>
      </c>
      <c r="Y14" s="17">
        <v>1.8424964925833009E-2</v>
      </c>
      <c r="AA14" s="17">
        <v>1.0495938181950271E-2</v>
      </c>
      <c r="AB14" s="17">
        <v>2.2697553632491908E-2</v>
      </c>
      <c r="AC14" s="17">
        <v>2.154007563198939E-2</v>
      </c>
      <c r="AD14" s="17">
        <v>4.4042698144593113E-2</v>
      </c>
      <c r="AE14" s="17">
        <v>1.489568621378449E-2</v>
      </c>
      <c r="AF14" s="17">
        <v>3.379997684321305E-2</v>
      </c>
      <c r="AG14" s="17">
        <v>0.13244944070190409</v>
      </c>
      <c r="AH14" s="17">
        <v>8.8356451179556483E-2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266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0.31848025236332739</v>
      </c>
      <c r="D9" s="17">
        <v>0.29207959760055691</v>
      </c>
      <c r="E9" s="17">
        <v>0.31041526094263872</v>
      </c>
      <c r="F9" s="17">
        <v>0.31834705134566832</v>
      </c>
      <c r="G9" s="17">
        <v>0.25131341200491741</v>
      </c>
      <c r="H9" s="17">
        <v>0.35755392748708498</v>
      </c>
      <c r="I9" s="17">
        <v>0.37117942206173321</v>
      </c>
      <c r="K9" s="17">
        <v>0.33015620651606148</v>
      </c>
      <c r="L9" s="17">
        <v>0.30645617725791358</v>
      </c>
      <c r="N9" s="17">
        <v>0.32393098156970718</v>
      </c>
      <c r="O9" s="17">
        <v>0.34093899564138003</v>
      </c>
      <c r="P9" s="17">
        <v>0.31702210757360699</v>
      </c>
      <c r="Q9" s="17">
        <v>0.29479894754446839</v>
      </c>
      <c r="R9" s="17">
        <v>0.35085757556313818</v>
      </c>
      <c r="S9" s="17">
        <v>0.31006841014737202</v>
      </c>
      <c r="T9" s="17">
        <v>0.31051347288523917</v>
      </c>
      <c r="U9" s="17">
        <v>0.27736787979591548</v>
      </c>
      <c r="V9" s="17">
        <v>0.33962106638794132</v>
      </c>
      <c r="W9" s="17">
        <v>0.30760080998517159</v>
      </c>
      <c r="X9" s="17">
        <v>0.32263722215263352</v>
      </c>
      <c r="Y9" s="17">
        <v>0.31125739299966548</v>
      </c>
      <c r="AA9" s="17">
        <v>0.33404712750849291</v>
      </c>
      <c r="AB9" s="17">
        <v>0.34622920287334941</v>
      </c>
      <c r="AC9" s="17">
        <v>0.36166087228509558</v>
      </c>
      <c r="AD9" s="17">
        <v>0.28685805261836472</v>
      </c>
      <c r="AE9" s="17">
        <v>0.32727139565374591</v>
      </c>
      <c r="AF9" s="17">
        <v>0.28859105211183972</v>
      </c>
      <c r="AG9" s="17">
        <v>0.28453450918470108</v>
      </c>
      <c r="AH9" s="17">
        <v>0.25058537400130793</v>
      </c>
      <c r="AI9" s="17">
        <v>0.32528180735343631</v>
      </c>
    </row>
    <row r="10" spans="2:37" ht="19" customHeight="1" x14ac:dyDescent="0.2">
      <c r="B10" s="20" t="s">
        <v>180</v>
      </c>
      <c r="C10" s="17">
        <v>0.40244103445662588</v>
      </c>
      <c r="D10" s="17">
        <v>0.35599701492661179</v>
      </c>
      <c r="E10" s="17">
        <v>0.42574207511198042</v>
      </c>
      <c r="F10" s="17">
        <v>0.37105010764240909</v>
      </c>
      <c r="G10" s="17">
        <v>0.4323791194633087</v>
      </c>
      <c r="H10" s="17">
        <v>0.41189803823090348</v>
      </c>
      <c r="I10" s="17">
        <v>0.40905104877734272</v>
      </c>
      <c r="K10" s="17">
        <v>0.37982085179835229</v>
      </c>
      <c r="L10" s="17">
        <v>0.42526546909022872</v>
      </c>
      <c r="N10" s="17">
        <v>0.44984834731320922</v>
      </c>
      <c r="O10" s="17">
        <v>0.43071269696491671</v>
      </c>
      <c r="P10" s="17">
        <v>0.41448051741890368</v>
      </c>
      <c r="Q10" s="17">
        <v>0.40204607293709138</v>
      </c>
      <c r="R10" s="17">
        <v>0.40624026827183463</v>
      </c>
      <c r="S10" s="17">
        <v>0.38511872595356161</v>
      </c>
      <c r="T10" s="17">
        <v>0.40317283558160399</v>
      </c>
      <c r="U10" s="17">
        <v>0.40838355670500942</v>
      </c>
      <c r="V10" s="17">
        <v>0.3494824286926031</v>
      </c>
      <c r="W10" s="17">
        <v>0.43327290938080648</v>
      </c>
      <c r="X10" s="17">
        <v>0.36312747630323489</v>
      </c>
      <c r="Y10" s="17">
        <v>0.41612293447558357</v>
      </c>
      <c r="AA10" s="17">
        <v>0.39170270460295459</v>
      </c>
      <c r="AB10" s="17">
        <v>0.38232762336935888</v>
      </c>
      <c r="AC10" s="17">
        <v>0.38150128735225408</v>
      </c>
      <c r="AD10" s="17">
        <v>0.43075746332957932</v>
      </c>
      <c r="AE10" s="17">
        <v>0.44098902955559782</v>
      </c>
      <c r="AF10" s="17">
        <v>0.50799297180544822</v>
      </c>
      <c r="AG10" s="17">
        <v>0.30706067993032932</v>
      </c>
      <c r="AH10" s="17">
        <v>0.35380695524599931</v>
      </c>
      <c r="AI10" s="17">
        <v>0.43466911009076081</v>
      </c>
    </row>
    <row r="11" spans="2:37" ht="32" customHeight="1" x14ac:dyDescent="0.2">
      <c r="B11" s="20" t="s">
        <v>181</v>
      </c>
      <c r="C11" s="17">
        <v>0.17734151233489931</v>
      </c>
      <c r="D11" s="17">
        <v>0.20370218854393149</v>
      </c>
      <c r="E11" s="17">
        <v>0.17112126208470629</v>
      </c>
      <c r="F11" s="17">
        <v>0.19128583664830759</v>
      </c>
      <c r="G11" s="17">
        <v>0.21623157535160201</v>
      </c>
      <c r="H11" s="17">
        <v>0.14549232623695599</v>
      </c>
      <c r="I11" s="17">
        <v>0.14324818325961891</v>
      </c>
      <c r="K11" s="17">
        <v>0.19485596120995699</v>
      </c>
      <c r="L11" s="17">
        <v>0.16127052765423541</v>
      </c>
      <c r="N11" s="17">
        <v>0.15325308590667791</v>
      </c>
      <c r="O11" s="17">
        <v>9.6304205340011897E-2</v>
      </c>
      <c r="P11" s="17">
        <v>0.17071541710201379</v>
      </c>
      <c r="Q11" s="17">
        <v>0.23194109952445779</v>
      </c>
      <c r="R11" s="17">
        <v>0.1519668421566501</v>
      </c>
      <c r="S11" s="17">
        <v>0.1817235285775933</v>
      </c>
      <c r="T11" s="17">
        <v>0.17345842442829701</v>
      </c>
      <c r="U11" s="17">
        <v>0.1967695149216353</v>
      </c>
      <c r="V11" s="17">
        <v>0.19496307259219831</v>
      </c>
      <c r="W11" s="17">
        <v>0.1661257040418318</v>
      </c>
      <c r="X11" s="17">
        <v>0.19590844634395049</v>
      </c>
      <c r="Y11" s="17">
        <v>0.190775681928532</v>
      </c>
      <c r="AA11" s="17">
        <v>0.18008956761578779</v>
      </c>
      <c r="AB11" s="17">
        <v>0.192024586430319</v>
      </c>
      <c r="AC11" s="17">
        <v>0.18168864962178691</v>
      </c>
      <c r="AD11" s="17">
        <v>0.17959716829083119</v>
      </c>
      <c r="AE11" s="17">
        <v>0.15519191397248169</v>
      </c>
      <c r="AF11" s="17">
        <v>0.1014329462019584</v>
      </c>
      <c r="AG11" s="17">
        <v>0.19209986754086589</v>
      </c>
      <c r="AH11" s="17">
        <v>0.21207901428967671</v>
      </c>
      <c r="AI11" s="17">
        <v>0.17547827560738569</v>
      </c>
    </row>
    <row r="12" spans="2:37" ht="19" customHeight="1" x14ac:dyDescent="0.2">
      <c r="B12" s="20" t="s">
        <v>182</v>
      </c>
      <c r="C12" s="17">
        <v>4.7038344796353618E-2</v>
      </c>
      <c r="D12" s="17">
        <v>7.1927517638280564E-2</v>
      </c>
      <c r="E12" s="17">
        <v>4.1671696401188223E-2</v>
      </c>
      <c r="F12" s="17">
        <v>4.798059090792782E-2</v>
      </c>
      <c r="G12" s="17">
        <v>5.4750311819353879E-2</v>
      </c>
      <c r="H12" s="17">
        <v>3.7259859170380723E-2</v>
      </c>
      <c r="I12" s="17">
        <v>3.4401169213661917E-2</v>
      </c>
      <c r="K12" s="17">
        <v>4.4766894814395032E-2</v>
      </c>
      <c r="L12" s="17">
        <v>4.8682723474059129E-2</v>
      </c>
      <c r="N12" s="17">
        <v>2.3801006044946029E-2</v>
      </c>
      <c r="O12" s="17">
        <v>9.7606423700237338E-2</v>
      </c>
      <c r="P12" s="17">
        <v>3.7629689776311412E-2</v>
      </c>
      <c r="Q12" s="17">
        <v>1.248968960298689E-2</v>
      </c>
      <c r="R12" s="17">
        <v>3.9691675924000941E-2</v>
      </c>
      <c r="S12" s="17">
        <v>2.339624381067856E-2</v>
      </c>
      <c r="T12" s="17">
        <v>7.9332490879075332E-2</v>
      </c>
      <c r="U12" s="17">
        <v>7.0234066693967895E-2</v>
      </c>
      <c r="V12" s="17">
        <v>4.773227510205446E-2</v>
      </c>
      <c r="W12" s="17">
        <v>5.6192225148141033E-2</v>
      </c>
      <c r="X12" s="17">
        <v>6.4642847146215654E-2</v>
      </c>
      <c r="Y12" s="17">
        <v>2.570835867902253E-2</v>
      </c>
      <c r="AA12" s="17">
        <v>6.4950697472390725E-2</v>
      </c>
      <c r="AB12" s="17">
        <v>3.3238322452143143E-2</v>
      </c>
      <c r="AC12" s="17">
        <v>6.1459009418902158E-2</v>
      </c>
      <c r="AD12" s="17">
        <v>3.9459918418691682E-2</v>
      </c>
      <c r="AE12" s="17">
        <v>4.9212349438929631E-2</v>
      </c>
      <c r="AF12" s="17">
        <v>3.3341745544893671E-2</v>
      </c>
      <c r="AG12" s="17">
        <v>6.3847802144992638E-2</v>
      </c>
      <c r="AH12" s="17">
        <v>2.9306154535355539E-2</v>
      </c>
      <c r="AI12" s="17">
        <v>5.5837526880649753E-2</v>
      </c>
    </row>
    <row r="13" spans="2:37" ht="19" customHeight="1" x14ac:dyDescent="0.2">
      <c r="B13" s="20" t="s">
        <v>183</v>
      </c>
      <c r="C13" s="17">
        <v>2.024284941442217E-2</v>
      </c>
      <c r="D13" s="17">
        <v>3.3434131213880017E-2</v>
      </c>
      <c r="E13" s="17">
        <v>1.8852726578014799E-2</v>
      </c>
      <c r="F13" s="17">
        <v>2.0728870962177699E-2</v>
      </c>
      <c r="G13" s="17">
        <v>1.9839223512326441E-2</v>
      </c>
      <c r="H13" s="17">
        <v>2.015321509177732E-2</v>
      </c>
      <c r="I13" s="17">
        <v>1.2630630254028561E-2</v>
      </c>
      <c r="K13" s="17">
        <v>2.481036635065564E-2</v>
      </c>
      <c r="L13" s="17">
        <v>1.5000601272060351E-2</v>
      </c>
      <c r="N13" s="17">
        <v>1.2758921831284849E-2</v>
      </c>
      <c r="O13" s="17">
        <v>1.7279065293692029E-2</v>
      </c>
      <c r="P13" s="17">
        <v>9.2794552404724014E-3</v>
      </c>
      <c r="Q13" s="17">
        <v>0</v>
      </c>
      <c r="R13" s="17">
        <v>1.324419187245879E-2</v>
      </c>
      <c r="S13" s="17">
        <v>4.728996483492616E-2</v>
      </c>
      <c r="T13" s="17">
        <v>2.0297519059799561E-2</v>
      </c>
      <c r="U13" s="17">
        <v>0</v>
      </c>
      <c r="V13" s="17">
        <v>3.5203397843655108E-2</v>
      </c>
      <c r="W13" s="17">
        <v>1.050353250490439E-2</v>
      </c>
      <c r="X13" s="17">
        <v>2.4310247957179249E-2</v>
      </c>
      <c r="Y13" s="17">
        <v>3.5731227814876448E-2</v>
      </c>
      <c r="AA13" s="17">
        <v>1.8346433986580889E-2</v>
      </c>
      <c r="AB13" s="17">
        <v>2.0696998390013439E-2</v>
      </c>
      <c r="AC13" s="17">
        <v>7.1256023679994026E-3</v>
      </c>
      <c r="AD13" s="17">
        <v>3.1288039472781977E-2</v>
      </c>
      <c r="AE13" s="17">
        <v>9.9845740872589964E-3</v>
      </c>
      <c r="AF13" s="17">
        <v>1.8477562026892731E-2</v>
      </c>
      <c r="AG13" s="17">
        <v>3.483292136807617E-2</v>
      </c>
      <c r="AH13" s="17">
        <v>4.1571907488134267E-2</v>
      </c>
      <c r="AI13" s="17">
        <v>8.733280067767319E-3</v>
      </c>
    </row>
    <row r="14" spans="2:37" ht="19" customHeight="1" x14ac:dyDescent="0.2">
      <c r="B14" s="20" t="s">
        <v>75</v>
      </c>
      <c r="C14" s="17">
        <v>3.4456006634371587E-2</v>
      </c>
      <c r="D14" s="17">
        <v>4.2859550076738938E-2</v>
      </c>
      <c r="E14" s="17">
        <v>3.2196978881471591E-2</v>
      </c>
      <c r="F14" s="17">
        <v>5.0607542493509468E-2</v>
      </c>
      <c r="G14" s="17">
        <v>2.548635784849182E-2</v>
      </c>
      <c r="H14" s="17">
        <v>2.764263378289742E-2</v>
      </c>
      <c r="I14" s="17">
        <v>2.9489546433614781E-2</v>
      </c>
      <c r="K14" s="17">
        <v>2.5589719310578619E-2</v>
      </c>
      <c r="L14" s="17">
        <v>4.3324501251502917E-2</v>
      </c>
      <c r="N14" s="17">
        <v>3.6407657334174608E-2</v>
      </c>
      <c r="O14" s="17">
        <v>1.715861305976225E-2</v>
      </c>
      <c r="P14" s="17">
        <v>5.0872812888691658E-2</v>
      </c>
      <c r="Q14" s="17">
        <v>5.8724190390995662E-2</v>
      </c>
      <c r="R14" s="17">
        <v>3.799944621191733E-2</v>
      </c>
      <c r="S14" s="17">
        <v>5.2403126675868147E-2</v>
      </c>
      <c r="T14" s="17">
        <v>1.3225257165984911E-2</v>
      </c>
      <c r="U14" s="17">
        <v>4.7244981883471912E-2</v>
      </c>
      <c r="V14" s="17">
        <v>3.2997759381547517E-2</v>
      </c>
      <c r="W14" s="17">
        <v>2.630481893914469E-2</v>
      </c>
      <c r="X14" s="17">
        <v>2.9373760096786002E-2</v>
      </c>
      <c r="Y14" s="17">
        <v>2.0404404102319949E-2</v>
      </c>
      <c r="AA14" s="17">
        <v>1.0863468813792951E-2</v>
      </c>
      <c r="AB14" s="17">
        <v>2.5483266484816119E-2</v>
      </c>
      <c r="AC14" s="17">
        <v>6.5645789539618788E-3</v>
      </c>
      <c r="AD14" s="17">
        <v>3.2039357869751248E-2</v>
      </c>
      <c r="AE14" s="17">
        <v>1.7350737291985909E-2</v>
      </c>
      <c r="AF14" s="17">
        <v>5.0163722308967373E-2</v>
      </c>
      <c r="AG14" s="17">
        <v>0.1176242198310349</v>
      </c>
      <c r="AH14" s="17">
        <v>0.1126505944395263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267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0.19164156131988319</v>
      </c>
      <c r="D9" s="17">
        <v>0.23989734668489801</v>
      </c>
      <c r="E9" s="17">
        <v>0.28388961577724109</v>
      </c>
      <c r="F9" s="17">
        <v>0.22448005989614531</v>
      </c>
      <c r="G9" s="17">
        <v>0.17061051676291469</v>
      </c>
      <c r="H9" s="17">
        <v>0.17031966197865811</v>
      </c>
      <c r="I9" s="17">
        <v>8.9691509136913428E-2</v>
      </c>
      <c r="K9" s="17">
        <v>0.20437197434738971</v>
      </c>
      <c r="L9" s="17">
        <v>0.1795680847406538</v>
      </c>
      <c r="N9" s="17">
        <v>0.1925341943838266</v>
      </c>
      <c r="O9" s="17">
        <v>0.1723391331871178</v>
      </c>
      <c r="P9" s="17">
        <v>0.22885366394816409</v>
      </c>
      <c r="Q9" s="17">
        <v>0.15728794422763001</v>
      </c>
      <c r="R9" s="17">
        <v>0.24134448729092531</v>
      </c>
      <c r="S9" s="17">
        <v>0.18679803314648549</v>
      </c>
      <c r="T9" s="17">
        <v>0.1540307416129599</v>
      </c>
      <c r="U9" s="17">
        <v>0.15958313665532509</v>
      </c>
      <c r="V9" s="17">
        <v>0.24284196133239841</v>
      </c>
      <c r="W9" s="17">
        <v>0.16682704811651569</v>
      </c>
      <c r="X9" s="17">
        <v>0.1648274769296732</v>
      </c>
      <c r="Y9" s="17">
        <v>0.1765184338420076</v>
      </c>
      <c r="AA9" s="17">
        <v>0.17367426344917811</v>
      </c>
      <c r="AB9" s="17">
        <v>0.26410730500139429</v>
      </c>
      <c r="AC9" s="17">
        <v>0.19613498957402789</v>
      </c>
      <c r="AD9" s="17">
        <v>0.18065298775770419</v>
      </c>
      <c r="AE9" s="17">
        <v>0.17306203059439931</v>
      </c>
      <c r="AF9" s="17">
        <v>0.25103306172190287</v>
      </c>
      <c r="AG9" s="17">
        <v>0.16596069496033219</v>
      </c>
      <c r="AH9" s="17">
        <v>0.1158011017674635</v>
      </c>
      <c r="AI9" s="17">
        <v>0.19269771105427189</v>
      </c>
    </row>
    <row r="10" spans="2:37" ht="19" customHeight="1" x14ac:dyDescent="0.2">
      <c r="B10" s="20" t="s">
        <v>180</v>
      </c>
      <c r="C10" s="17">
        <v>0.28617603698857402</v>
      </c>
      <c r="D10" s="17">
        <v>0.32949784192283288</v>
      </c>
      <c r="E10" s="17">
        <v>0.31691350182736477</v>
      </c>
      <c r="F10" s="17">
        <v>0.30628759475872469</v>
      </c>
      <c r="G10" s="17">
        <v>0.29825561777089848</v>
      </c>
      <c r="H10" s="17">
        <v>0.26545977746319971</v>
      </c>
      <c r="I10" s="17">
        <v>0.22029330163309599</v>
      </c>
      <c r="K10" s="17">
        <v>0.27761104795898289</v>
      </c>
      <c r="L10" s="17">
        <v>0.29278424647218232</v>
      </c>
      <c r="N10" s="17">
        <v>0.2430771776771011</v>
      </c>
      <c r="O10" s="17">
        <v>0.24111122580136149</v>
      </c>
      <c r="P10" s="17">
        <v>0.25232146966788521</v>
      </c>
      <c r="Q10" s="17">
        <v>0.3622197261592397</v>
      </c>
      <c r="R10" s="17">
        <v>0.2634808230903169</v>
      </c>
      <c r="S10" s="17">
        <v>0.26030943124458489</v>
      </c>
      <c r="T10" s="17">
        <v>0.32854950011816481</v>
      </c>
      <c r="U10" s="17">
        <v>0.33776440438356919</v>
      </c>
      <c r="V10" s="17">
        <v>0.28354074214039632</v>
      </c>
      <c r="W10" s="17">
        <v>0.30099696460598802</v>
      </c>
      <c r="X10" s="17">
        <v>0.30048205538916239</v>
      </c>
      <c r="Y10" s="17">
        <v>0.26535550430013782</v>
      </c>
      <c r="AA10" s="17">
        <v>0.2675586684766515</v>
      </c>
      <c r="AB10" s="17">
        <v>0.28358604762709771</v>
      </c>
      <c r="AC10" s="17">
        <v>0.28784635332140213</v>
      </c>
      <c r="AD10" s="17">
        <v>0.29273094602090671</v>
      </c>
      <c r="AE10" s="17">
        <v>0.34546149429415812</v>
      </c>
      <c r="AF10" s="17">
        <v>0.24155471897620509</v>
      </c>
      <c r="AG10" s="17">
        <v>0.24958836448846819</v>
      </c>
      <c r="AH10" s="17">
        <v>0.2043675429842666</v>
      </c>
      <c r="AI10" s="17">
        <v>0.26615156908169291</v>
      </c>
    </row>
    <row r="11" spans="2:37" ht="32" customHeight="1" x14ac:dyDescent="0.2">
      <c r="B11" s="20" t="s">
        <v>181</v>
      </c>
      <c r="C11" s="17">
        <v>0.31567907053264022</v>
      </c>
      <c r="D11" s="17">
        <v>0.2384812734423204</v>
      </c>
      <c r="E11" s="17">
        <v>0.23084281496304071</v>
      </c>
      <c r="F11" s="17">
        <v>0.3036241089693793</v>
      </c>
      <c r="G11" s="17">
        <v>0.36912209207531432</v>
      </c>
      <c r="H11" s="17">
        <v>0.32522322116486158</v>
      </c>
      <c r="I11" s="17">
        <v>0.39542098232466338</v>
      </c>
      <c r="K11" s="17">
        <v>0.32183222615010798</v>
      </c>
      <c r="L11" s="17">
        <v>0.31067480390321278</v>
      </c>
      <c r="N11" s="17">
        <v>0.32074239991273229</v>
      </c>
      <c r="O11" s="17">
        <v>0.34271608703612289</v>
      </c>
      <c r="P11" s="17">
        <v>0.3192627952660283</v>
      </c>
      <c r="Q11" s="17">
        <v>0.25953195105469179</v>
      </c>
      <c r="R11" s="17">
        <v>0.31169071664478032</v>
      </c>
      <c r="S11" s="17">
        <v>0.2863020452129576</v>
      </c>
      <c r="T11" s="17">
        <v>0.3241272020210651</v>
      </c>
      <c r="U11" s="17">
        <v>0.33639040468815562</v>
      </c>
      <c r="V11" s="17">
        <v>0.30023001618107231</v>
      </c>
      <c r="W11" s="17">
        <v>0.30448201528142688</v>
      </c>
      <c r="X11" s="17">
        <v>0.30408288429193708</v>
      </c>
      <c r="Y11" s="17">
        <v>0.37849171980676782</v>
      </c>
      <c r="AA11" s="17">
        <v>0.33102726112108022</v>
      </c>
      <c r="AB11" s="17">
        <v>0.31722534355338478</v>
      </c>
      <c r="AC11" s="17">
        <v>0.28228651545953221</v>
      </c>
      <c r="AD11" s="17">
        <v>0.29091828842995632</v>
      </c>
      <c r="AE11" s="17">
        <v>0.30627307648804691</v>
      </c>
      <c r="AF11" s="17">
        <v>0.33753770088023899</v>
      </c>
      <c r="AG11" s="17">
        <v>0.29599926717868952</v>
      </c>
      <c r="AH11" s="17">
        <v>0.37497012326034068</v>
      </c>
      <c r="AI11" s="17">
        <v>0.33591564406341762</v>
      </c>
    </row>
    <row r="12" spans="2:37" ht="19" customHeight="1" x14ac:dyDescent="0.2">
      <c r="B12" s="20" t="s">
        <v>182</v>
      </c>
      <c r="C12" s="17">
        <v>0.1156689437129387</v>
      </c>
      <c r="D12" s="17">
        <v>9.0144021444598335E-2</v>
      </c>
      <c r="E12" s="17">
        <v>9.6022460088982894E-2</v>
      </c>
      <c r="F12" s="17">
        <v>8.9046417039299594E-2</v>
      </c>
      <c r="G12" s="17">
        <v>0.1061120430161888</v>
      </c>
      <c r="H12" s="17">
        <v>0.13465148870948199</v>
      </c>
      <c r="I12" s="17">
        <v>0.16516186182069431</v>
      </c>
      <c r="K12" s="17">
        <v>0.1131845963012003</v>
      </c>
      <c r="L12" s="17">
        <v>0.11794601621227099</v>
      </c>
      <c r="N12" s="17">
        <v>0.15193129476595271</v>
      </c>
      <c r="O12" s="17">
        <v>0.10686150543194579</v>
      </c>
      <c r="P12" s="17">
        <v>0.12003321520591979</v>
      </c>
      <c r="Q12" s="17">
        <v>0.12743469351766659</v>
      </c>
      <c r="R12" s="17">
        <v>9.288768378672442E-2</v>
      </c>
      <c r="S12" s="17">
        <v>0.13901093257000419</v>
      </c>
      <c r="T12" s="17">
        <v>0.1107969540346788</v>
      </c>
      <c r="U12" s="17">
        <v>9.3686837503955095E-2</v>
      </c>
      <c r="V12" s="17">
        <v>8.1559649309770832E-2</v>
      </c>
      <c r="W12" s="17">
        <v>0.14995387440841679</v>
      </c>
      <c r="X12" s="17">
        <v>0.13290445456865629</v>
      </c>
      <c r="Y12" s="17">
        <v>9.6127426493938434E-2</v>
      </c>
      <c r="AA12" s="17">
        <v>0.1248593708624814</v>
      </c>
      <c r="AB12" s="17">
        <v>7.3900568536240857E-2</v>
      </c>
      <c r="AC12" s="17">
        <v>0.19182844741123281</v>
      </c>
      <c r="AD12" s="17">
        <v>0.1244461887179438</v>
      </c>
      <c r="AE12" s="17">
        <v>0.1194665999820536</v>
      </c>
      <c r="AF12" s="17">
        <v>8.3344775247138292E-2</v>
      </c>
      <c r="AG12" s="17">
        <v>9.3966855420156731E-2</v>
      </c>
      <c r="AH12" s="17">
        <v>0.1335526359858033</v>
      </c>
      <c r="AI12" s="17">
        <v>0.12309805503030261</v>
      </c>
    </row>
    <row r="13" spans="2:37" ht="19" customHeight="1" x14ac:dyDescent="0.2">
      <c r="B13" s="20" t="s">
        <v>183</v>
      </c>
      <c r="C13" s="17">
        <v>5.2312982031167507E-2</v>
      </c>
      <c r="D13" s="17">
        <v>6.9532590182852155E-2</v>
      </c>
      <c r="E13" s="17">
        <v>4.1928286978598781E-2</v>
      </c>
      <c r="F13" s="17">
        <v>2.3347976644309421E-2</v>
      </c>
      <c r="G13" s="17">
        <v>3.085967991648433E-2</v>
      </c>
      <c r="H13" s="17">
        <v>6.5727561215139813E-2</v>
      </c>
      <c r="I13" s="17">
        <v>8.1305548788149745E-2</v>
      </c>
      <c r="K13" s="17">
        <v>5.0925645193437473E-2</v>
      </c>
      <c r="L13" s="17">
        <v>5.3977487938412658E-2</v>
      </c>
      <c r="N13" s="17">
        <v>3.1242526935948488E-2</v>
      </c>
      <c r="O13" s="17">
        <v>8.1526078031094643E-2</v>
      </c>
      <c r="P13" s="17">
        <v>1.887755385151129E-2</v>
      </c>
      <c r="Q13" s="17">
        <v>4.7027675822163557E-2</v>
      </c>
      <c r="R13" s="17">
        <v>4.8226914378714167E-2</v>
      </c>
      <c r="S13" s="17">
        <v>8.0461842481040269E-2</v>
      </c>
      <c r="T13" s="17">
        <v>5.5735012900094562E-2</v>
      </c>
      <c r="U13" s="17">
        <v>3.1779701863635011E-2</v>
      </c>
      <c r="V13" s="17">
        <v>5.1751391491346478E-2</v>
      </c>
      <c r="W13" s="17">
        <v>5.8640662954443833E-2</v>
      </c>
      <c r="X13" s="17">
        <v>7.3938502786115523E-2</v>
      </c>
      <c r="Y13" s="17">
        <v>5.5015073313648112E-2</v>
      </c>
      <c r="AA13" s="17">
        <v>8.2994383169168351E-2</v>
      </c>
      <c r="AB13" s="17">
        <v>3.7486867445291311E-2</v>
      </c>
      <c r="AC13" s="17">
        <v>2.8800035555860179E-2</v>
      </c>
      <c r="AD13" s="17">
        <v>7.1018963946155186E-2</v>
      </c>
      <c r="AE13" s="17">
        <v>3.1866125607355862E-2</v>
      </c>
      <c r="AF13" s="17">
        <v>3.5483093490875903E-2</v>
      </c>
      <c r="AG13" s="17">
        <v>9.6370216056657396E-2</v>
      </c>
      <c r="AH13" s="17">
        <v>5.279385223748586E-2</v>
      </c>
      <c r="AI13" s="17">
        <v>6.2125012024881021E-2</v>
      </c>
    </row>
    <row r="14" spans="2:37" ht="19" customHeight="1" x14ac:dyDescent="0.2">
      <c r="B14" s="20" t="s">
        <v>75</v>
      </c>
      <c r="C14" s="17">
        <v>3.8521405414796352E-2</v>
      </c>
      <c r="D14" s="17">
        <v>3.2446926322498203E-2</v>
      </c>
      <c r="E14" s="17">
        <v>3.0403320364771742E-2</v>
      </c>
      <c r="F14" s="17">
        <v>5.3213842692141723E-2</v>
      </c>
      <c r="G14" s="17">
        <v>2.5040050458199369E-2</v>
      </c>
      <c r="H14" s="17">
        <v>3.8618289468658848E-2</v>
      </c>
      <c r="I14" s="17">
        <v>4.8126796296483122E-2</v>
      </c>
      <c r="K14" s="17">
        <v>3.2074510048881642E-2</v>
      </c>
      <c r="L14" s="17">
        <v>4.5049360733267631E-2</v>
      </c>
      <c r="N14" s="17">
        <v>6.0472406324438691E-2</v>
      </c>
      <c r="O14" s="17">
        <v>5.5445970512357459E-2</v>
      </c>
      <c r="P14" s="17">
        <v>6.0651302060491477E-2</v>
      </c>
      <c r="Q14" s="17">
        <v>4.6498009218608499E-2</v>
      </c>
      <c r="R14" s="17">
        <v>4.2369374808538862E-2</v>
      </c>
      <c r="S14" s="17">
        <v>4.7117715344927293E-2</v>
      </c>
      <c r="T14" s="17">
        <v>2.676058931303681E-2</v>
      </c>
      <c r="U14" s="17">
        <v>4.079551490536009E-2</v>
      </c>
      <c r="V14" s="17">
        <v>4.0076239545015539E-2</v>
      </c>
      <c r="W14" s="17">
        <v>1.909943463320863E-2</v>
      </c>
      <c r="X14" s="17">
        <v>2.3764626034455349E-2</v>
      </c>
      <c r="Y14" s="17">
        <v>2.8491842243500341E-2</v>
      </c>
      <c r="AA14" s="17">
        <v>1.9886052921440332E-2</v>
      </c>
      <c r="AB14" s="17">
        <v>2.3693867836590918E-2</v>
      </c>
      <c r="AC14" s="17">
        <v>1.3103658677944901E-2</v>
      </c>
      <c r="AD14" s="17">
        <v>4.0232625127333888E-2</v>
      </c>
      <c r="AE14" s="17">
        <v>2.3870673033986229E-2</v>
      </c>
      <c r="AF14" s="17">
        <v>5.1046649683639041E-2</v>
      </c>
      <c r="AG14" s="17">
        <v>9.8114601895696027E-2</v>
      </c>
      <c r="AH14" s="17">
        <v>0.11851474376464</v>
      </c>
      <c r="AI14" s="17">
        <v>2.0012008745433799E-2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2:AK23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268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1233</v>
      </c>
      <c r="D7" s="24">
        <v>177</v>
      </c>
      <c r="E7" s="24">
        <v>228</v>
      </c>
      <c r="F7" s="24">
        <v>225</v>
      </c>
      <c r="G7" s="24">
        <v>206</v>
      </c>
      <c r="H7" s="24">
        <v>179</v>
      </c>
      <c r="I7" s="24">
        <v>218</v>
      </c>
      <c r="K7" s="24">
        <v>605</v>
      </c>
      <c r="L7" s="24">
        <v>623</v>
      </c>
      <c r="N7" s="24">
        <v>105</v>
      </c>
      <c r="O7" s="24">
        <v>36</v>
      </c>
      <c r="P7" s="24">
        <v>64</v>
      </c>
      <c r="Q7" s="24">
        <v>44</v>
      </c>
      <c r="R7" s="24">
        <v>143</v>
      </c>
      <c r="S7" s="24">
        <v>89</v>
      </c>
      <c r="T7" s="24">
        <v>96</v>
      </c>
      <c r="U7" s="24">
        <v>111</v>
      </c>
      <c r="V7" s="24">
        <v>183</v>
      </c>
      <c r="W7" s="24">
        <v>167</v>
      </c>
      <c r="X7" s="24">
        <v>103</v>
      </c>
      <c r="Y7" s="24">
        <v>92</v>
      </c>
      <c r="AA7" s="24">
        <v>159</v>
      </c>
      <c r="AB7" s="24">
        <v>250</v>
      </c>
      <c r="AC7" s="24">
        <v>91</v>
      </c>
      <c r="AD7" s="24">
        <v>162</v>
      </c>
      <c r="AE7" s="24">
        <v>306</v>
      </c>
      <c r="AF7" s="24">
        <v>41</v>
      </c>
      <c r="AG7" s="24">
        <v>66</v>
      </c>
      <c r="AH7" s="24">
        <v>89</v>
      </c>
      <c r="AI7" s="24">
        <v>69</v>
      </c>
    </row>
    <row r="8" spans="2:37" x14ac:dyDescent="0.2">
      <c r="B8" s="7" t="s">
        <v>69</v>
      </c>
      <c r="C8" s="13">
        <v>1235</v>
      </c>
      <c r="D8" s="13">
        <v>164</v>
      </c>
      <c r="E8" s="13">
        <v>229</v>
      </c>
      <c r="F8" s="13">
        <v>227</v>
      </c>
      <c r="G8" s="13">
        <v>200</v>
      </c>
      <c r="H8" s="13">
        <v>175</v>
      </c>
      <c r="I8" s="13">
        <v>239</v>
      </c>
      <c r="K8" s="13">
        <v>595</v>
      </c>
      <c r="L8" s="13">
        <v>636</v>
      </c>
      <c r="N8" s="13">
        <v>115</v>
      </c>
      <c r="O8" s="13">
        <v>32</v>
      </c>
      <c r="P8" s="13">
        <v>62</v>
      </c>
      <c r="Q8" s="13">
        <v>42</v>
      </c>
      <c r="R8" s="13">
        <v>139</v>
      </c>
      <c r="S8" s="13">
        <v>87</v>
      </c>
      <c r="T8" s="13">
        <v>93</v>
      </c>
      <c r="U8" s="13">
        <v>109</v>
      </c>
      <c r="V8" s="13">
        <v>188</v>
      </c>
      <c r="W8" s="13">
        <v>165</v>
      </c>
      <c r="X8" s="13">
        <v>101</v>
      </c>
      <c r="Y8" s="13">
        <v>102</v>
      </c>
      <c r="AA8" s="13">
        <v>161</v>
      </c>
      <c r="AB8" s="13">
        <v>250</v>
      </c>
      <c r="AC8" s="13">
        <v>92</v>
      </c>
      <c r="AD8" s="13">
        <v>159</v>
      </c>
      <c r="AE8" s="13">
        <v>307</v>
      </c>
      <c r="AF8" s="13">
        <v>44</v>
      </c>
      <c r="AG8" s="13">
        <v>66</v>
      </c>
      <c r="AH8" s="13">
        <v>91</v>
      </c>
      <c r="AI8" s="13">
        <v>67</v>
      </c>
    </row>
    <row r="9" spans="2:37" ht="32" customHeight="1" x14ac:dyDescent="0.2">
      <c r="B9" s="20" t="s">
        <v>269</v>
      </c>
      <c r="C9" s="17">
        <v>0.34503845663729271</v>
      </c>
      <c r="D9" s="17">
        <v>0.351724555986208</v>
      </c>
      <c r="E9" s="17">
        <v>0.35309270599730458</v>
      </c>
      <c r="F9" s="17">
        <v>0.36424009300676752</v>
      </c>
      <c r="G9" s="17">
        <v>0.31005211076993838</v>
      </c>
      <c r="H9" s="17">
        <v>0.34531749248139432</v>
      </c>
      <c r="I9" s="17">
        <v>0.34351639665924411</v>
      </c>
      <c r="K9" s="17">
        <v>0.34668475994138159</v>
      </c>
      <c r="L9" s="17">
        <v>0.34302496981298769</v>
      </c>
      <c r="N9" s="17">
        <v>0.36670147994949559</v>
      </c>
      <c r="O9" s="17">
        <v>0.25802826622077862</v>
      </c>
      <c r="P9" s="17">
        <v>0.39128365681592042</v>
      </c>
      <c r="Q9" s="17">
        <v>0.48273743871791591</v>
      </c>
      <c r="R9" s="17">
        <v>0.36828305008108042</v>
      </c>
      <c r="S9" s="17">
        <v>0.39295410848362378</v>
      </c>
      <c r="T9" s="17">
        <v>0.36206706473051969</v>
      </c>
      <c r="U9" s="17">
        <v>0.27321500011110728</v>
      </c>
      <c r="V9" s="17">
        <v>0.28425829954914578</v>
      </c>
      <c r="W9" s="17">
        <v>0.37273600695246539</v>
      </c>
      <c r="X9" s="17">
        <v>0.34000360535296792</v>
      </c>
      <c r="Y9" s="17">
        <v>0.32509115553149709</v>
      </c>
      <c r="AA9" s="17">
        <v>0.33992075394792032</v>
      </c>
      <c r="AB9" s="17">
        <v>0.3314234039306736</v>
      </c>
      <c r="AC9" s="17">
        <v>0.33189702518471309</v>
      </c>
      <c r="AD9" s="17">
        <v>0.42438968197629168</v>
      </c>
      <c r="AE9" s="17">
        <v>0.32582055538231958</v>
      </c>
      <c r="AF9" s="17">
        <v>0.30871087302541672</v>
      </c>
      <c r="AG9" s="17">
        <v>0.40055123276405802</v>
      </c>
      <c r="AH9" s="17">
        <v>0.39934030401156329</v>
      </c>
      <c r="AI9" s="17">
        <v>0.22111653914285029</v>
      </c>
    </row>
    <row r="10" spans="2:37" ht="46" customHeight="1" x14ac:dyDescent="0.2">
      <c r="B10" s="20" t="s">
        <v>270</v>
      </c>
      <c r="C10" s="17">
        <v>0.44206675101936149</v>
      </c>
      <c r="D10" s="17">
        <v>0.40227876594535877</v>
      </c>
      <c r="E10" s="17">
        <v>0.46020909557267081</v>
      </c>
      <c r="F10" s="17">
        <v>0.42837277376893462</v>
      </c>
      <c r="G10" s="17">
        <v>0.43339917153803009</v>
      </c>
      <c r="H10" s="17">
        <v>0.51714462824822161</v>
      </c>
      <c r="I10" s="17">
        <v>0.41749107068488012</v>
      </c>
      <c r="K10" s="17">
        <v>0.43128649061394958</v>
      </c>
      <c r="L10" s="17">
        <v>0.45363875728934783</v>
      </c>
      <c r="N10" s="17">
        <v>0.41890418706689309</v>
      </c>
      <c r="O10" s="17">
        <v>0.40315419200973651</v>
      </c>
      <c r="P10" s="17">
        <v>0.43971683376546211</v>
      </c>
      <c r="Q10" s="17">
        <v>0.32574189744147819</v>
      </c>
      <c r="R10" s="17">
        <v>0.47522831144939831</v>
      </c>
      <c r="S10" s="17">
        <v>0.39965960365970937</v>
      </c>
      <c r="T10" s="17">
        <v>0.46268957699881469</v>
      </c>
      <c r="U10" s="17">
        <v>0.38691354252733529</v>
      </c>
      <c r="V10" s="17">
        <v>0.45349619461293839</v>
      </c>
      <c r="W10" s="17">
        <v>0.41634759132082733</v>
      </c>
      <c r="X10" s="17">
        <v>0.50382302557222658</v>
      </c>
      <c r="Y10" s="17">
        <v>0.52046203715100714</v>
      </c>
      <c r="AA10" s="17">
        <v>0.50155464157072849</v>
      </c>
      <c r="AB10" s="17">
        <v>0.39295763236945491</v>
      </c>
      <c r="AC10" s="17">
        <v>0.62595010033226983</v>
      </c>
      <c r="AD10" s="17">
        <v>0.45024978688884848</v>
      </c>
      <c r="AE10" s="17">
        <v>0.43520347423614558</v>
      </c>
      <c r="AF10" s="17">
        <v>0.46813452616437051</v>
      </c>
      <c r="AG10" s="17">
        <v>0.32544537402720192</v>
      </c>
      <c r="AH10" s="17">
        <v>0.42544711511943439</v>
      </c>
      <c r="AI10" s="17">
        <v>0.36206515847184823</v>
      </c>
    </row>
    <row r="11" spans="2:37" ht="60" customHeight="1" x14ac:dyDescent="0.2">
      <c r="B11" s="20" t="s">
        <v>271</v>
      </c>
      <c r="C11" s="17">
        <v>0.31715276761006861</v>
      </c>
      <c r="D11" s="17">
        <v>0.35199731346495639</v>
      </c>
      <c r="E11" s="17">
        <v>0.36450970214094941</v>
      </c>
      <c r="F11" s="17">
        <v>0.33040237074662238</v>
      </c>
      <c r="G11" s="17">
        <v>0.3236393626892356</v>
      </c>
      <c r="H11" s="17">
        <v>0.29801086784019659</v>
      </c>
      <c r="I11" s="17">
        <v>0.24369887378027399</v>
      </c>
      <c r="K11" s="17">
        <v>0.31254551082261789</v>
      </c>
      <c r="L11" s="17">
        <v>0.31827633524789523</v>
      </c>
      <c r="N11" s="17">
        <v>0.23125858494114529</v>
      </c>
      <c r="O11" s="17">
        <v>0.22442544072942811</v>
      </c>
      <c r="P11" s="17">
        <v>0.39276222061595017</v>
      </c>
      <c r="Q11" s="17">
        <v>0.24515310269033819</v>
      </c>
      <c r="R11" s="17">
        <v>0.32551642224894572</v>
      </c>
      <c r="S11" s="17">
        <v>0.2429573052999924</v>
      </c>
      <c r="T11" s="17">
        <v>0.35462216529900209</v>
      </c>
      <c r="U11" s="17">
        <v>0.31089781939150002</v>
      </c>
      <c r="V11" s="17">
        <v>0.36070385461437959</v>
      </c>
      <c r="W11" s="17">
        <v>0.31073930562110968</v>
      </c>
      <c r="X11" s="17">
        <v>0.29898310203562672</v>
      </c>
      <c r="Y11" s="17">
        <v>0.39910220240111882</v>
      </c>
      <c r="AA11" s="17">
        <v>0.31611261580276029</v>
      </c>
      <c r="AB11" s="17">
        <v>0.35992370548735769</v>
      </c>
      <c r="AC11" s="17">
        <v>0.34317312019927543</v>
      </c>
      <c r="AD11" s="17">
        <v>0.34277057232024699</v>
      </c>
      <c r="AE11" s="17">
        <v>0.2488171473098324</v>
      </c>
      <c r="AF11" s="17">
        <v>0.32114176626743901</v>
      </c>
      <c r="AG11" s="17">
        <v>0.2541248775790324</v>
      </c>
      <c r="AH11" s="17">
        <v>0.37418573358185209</v>
      </c>
      <c r="AI11" s="17">
        <v>0.35888869148565439</v>
      </c>
    </row>
    <row r="12" spans="2:37" ht="60" customHeight="1" x14ac:dyDescent="0.2">
      <c r="B12" s="20" t="s">
        <v>272</v>
      </c>
      <c r="C12" s="17">
        <v>0.31046013444884218</v>
      </c>
      <c r="D12" s="17">
        <v>0.29954635980818078</v>
      </c>
      <c r="E12" s="17">
        <v>0.36930798818880028</v>
      </c>
      <c r="F12" s="17">
        <v>0.34900744687366347</v>
      </c>
      <c r="G12" s="17">
        <v>0.28216272631874512</v>
      </c>
      <c r="H12" s="17">
        <v>0.31368944355027728</v>
      </c>
      <c r="I12" s="17">
        <v>0.24614944247275561</v>
      </c>
      <c r="K12" s="17">
        <v>0.32139694318675099</v>
      </c>
      <c r="L12" s="17">
        <v>0.29954780001523701</v>
      </c>
      <c r="N12" s="17">
        <v>0.25376504659739452</v>
      </c>
      <c r="O12" s="17">
        <v>0.3370472262388432</v>
      </c>
      <c r="P12" s="17">
        <v>0.37972944251259277</v>
      </c>
      <c r="Q12" s="17">
        <v>0.30762759383032628</v>
      </c>
      <c r="R12" s="17">
        <v>0.36382712844387038</v>
      </c>
      <c r="S12" s="17">
        <v>0.32571284902695458</v>
      </c>
      <c r="T12" s="17">
        <v>0.27912094954026118</v>
      </c>
      <c r="U12" s="17">
        <v>0.30363702135940668</v>
      </c>
      <c r="V12" s="17">
        <v>0.32549856833976099</v>
      </c>
      <c r="W12" s="17">
        <v>0.25975169054149089</v>
      </c>
      <c r="X12" s="17">
        <v>0.32370514774100689</v>
      </c>
      <c r="Y12" s="17">
        <v>0.31634178513377093</v>
      </c>
      <c r="AA12" s="17">
        <v>0.30826654107490631</v>
      </c>
      <c r="AB12" s="17">
        <v>0.3251199057388533</v>
      </c>
      <c r="AC12" s="17">
        <v>0.38426179544478373</v>
      </c>
      <c r="AD12" s="17">
        <v>0.30449987336052858</v>
      </c>
      <c r="AE12" s="17">
        <v>0.29306726431984392</v>
      </c>
      <c r="AF12" s="17">
        <v>0.27398910154360212</v>
      </c>
      <c r="AG12" s="17">
        <v>0.30870981370100409</v>
      </c>
      <c r="AH12" s="17">
        <v>0.32124142541912443</v>
      </c>
      <c r="AI12" s="17">
        <v>0.26459288062437669</v>
      </c>
    </row>
    <row r="13" spans="2:37" ht="32" customHeight="1" x14ac:dyDescent="0.2">
      <c r="B13" s="20" t="s">
        <v>273</v>
      </c>
      <c r="C13" s="17">
        <v>0.31936249115466497</v>
      </c>
      <c r="D13" s="17">
        <v>0.33365716478733931</v>
      </c>
      <c r="E13" s="17">
        <v>0.33105174582351521</v>
      </c>
      <c r="F13" s="17">
        <v>0.35184325881957013</v>
      </c>
      <c r="G13" s="17">
        <v>0.34341402081742478</v>
      </c>
      <c r="H13" s="17">
        <v>0.28839800821993661</v>
      </c>
      <c r="I13" s="17">
        <v>0.26990095191500041</v>
      </c>
      <c r="K13" s="17">
        <v>0.33479720348402919</v>
      </c>
      <c r="L13" s="17">
        <v>0.30297700427442892</v>
      </c>
      <c r="N13" s="17">
        <v>0.33508248864889922</v>
      </c>
      <c r="O13" s="17">
        <v>0.33980618258035811</v>
      </c>
      <c r="P13" s="17">
        <v>0.34699418105755181</v>
      </c>
      <c r="Q13" s="17">
        <v>0.29802656789514193</v>
      </c>
      <c r="R13" s="17">
        <v>0.31223372435366659</v>
      </c>
      <c r="S13" s="17">
        <v>0.28483192191772722</v>
      </c>
      <c r="T13" s="17">
        <v>0.31621041039955272</v>
      </c>
      <c r="U13" s="17">
        <v>0.29350928753651612</v>
      </c>
      <c r="V13" s="17">
        <v>0.32392113694402341</v>
      </c>
      <c r="W13" s="17">
        <v>0.3858042552117148</v>
      </c>
      <c r="X13" s="17">
        <v>0.27388716943817348</v>
      </c>
      <c r="Y13" s="17">
        <v>0.28539657022174569</v>
      </c>
      <c r="AA13" s="17">
        <v>0.32059755641922022</v>
      </c>
      <c r="AB13" s="17">
        <v>0.32538211367992859</v>
      </c>
      <c r="AC13" s="17">
        <v>0.30719706026819049</v>
      </c>
      <c r="AD13" s="17">
        <v>0.36723858325230913</v>
      </c>
      <c r="AE13" s="17">
        <v>0.27016782993535998</v>
      </c>
      <c r="AF13" s="17">
        <v>0.35309477149646651</v>
      </c>
      <c r="AG13" s="17">
        <v>0.28417992084321447</v>
      </c>
      <c r="AH13" s="17">
        <v>0.40939751653239442</v>
      </c>
      <c r="AI13" s="17">
        <v>0.31248686579906132</v>
      </c>
    </row>
    <row r="14" spans="2:37" ht="32" customHeight="1" x14ac:dyDescent="0.2">
      <c r="B14" s="20" t="s">
        <v>274</v>
      </c>
      <c r="C14" s="17">
        <v>0.36897509372931742</v>
      </c>
      <c r="D14" s="17">
        <v>0.35797311678617988</v>
      </c>
      <c r="E14" s="17">
        <v>0.41362512693894871</v>
      </c>
      <c r="F14" s="17">
        <v>0.37107575613723742</v>
      </c>
      <c r="G14" s="17">
        <v>0.35221894675213711</v>
      </c>
      <c r="H14" s="17">
        <v>0.34456807752281782</v>
      </c>
      <c r="I14" s="17">
        <v>0.36353291641046592</v>
      </c>
      <c r="K14" s="17">
        <v>0.3767191537056741</v>
      </c>
      <c r="L14" s="17">
        <v>0.36022038614877572</v>
      </c>
      <c r="N14" s="17">
        <v>0.35277904952154432</v>
      </c>
      <c r="O14" s="17">
        <v>0.2341049439924604</v>
      </c>
      <c r="P14" s="17">
        <v>0.42323352128913322</v>
      </c>
      <c r="Q14" s="17">
        <v>0.45509489022558341</v>
      </c>
      <c r="R14" s="17">
        <v>0.39365912312066009</v>
      </c>
      <c r="S14" s="17">
        <v>0.41583391658542529</v>
      </c>
      <c r="T14" s="17">
        <v>0.34768473434367247</v>
      </c>
      <c r="U14" s="17">
        <v>0.40890482255844202</v>
      </c>
      <c r="V14" s="17">
        <v>0.32976363694519578</v>
      </c>
      <c r="W14" s="17">
        <v>0.35073630950462492</v>
      </c>
      <c r="X14" s="17">
        <v>0.35525737295481152</v>
      </c>
      <c r="Y14" s="17">
        <v>0.38040125351325471</v>
      </c>
      <c r="AA14" s="17">
        <v>0.35793112854108261</v>
      </c>
      <c r="AB14" s="17">
        <v>0.41830781503576769</v>
      </c>
      <c r="AC14" s="17">
        <v>0.41414799168156691</v>
      </c>
      <c r="AD14" s="17">
        <v>0.32623621998292163</v>
      </c>
      <c r="AE14" s="17">
        <v>0.34603703540225211</v>
      </c>
      <c r="AF14" s="17">
        <v>0.37915526279148931</v>
      </c>
      <c r="AG14" s="17">
        <v>0.28627951226294379</v>
      </c>
      <c r="AH14" s="17">
        <v>0.41195798094539038</v>
      </c>
      <c r="AI14" s="17">
        <v>0.37210058710353422</v>
      </c>
    </row>
    <row r="15" spans="2:37" ht="46" customHeight="1" x14ac:dyDescent="0.2">
      <c r="B15" s="20" t="s">
        <v>275</v>
      </c>
      <c r="C15" s="17">
        <v>0.37828639755657478</v>
      </c>
      <c r="D15" s="17">
        <v>0.37391209881295517</v>
      </c>
      <c r="E15" s="17">
        <v>0.31922985580729668</v>
      </c>
      <c r="F15" s="17">
        <v>0.36981483882279859</v>
      </c>
      <c r="G15" s="17">
        <v>0.3914467948242184</v>
      </c>
      <c r="H15" s="17">
        <v>0.33712345177455588</v>
      </c>
      <c r="I15" s="17">
        <v>0.46505214856592381</v>
      </c>
      <c r="K15" s="17">
        <v>0.38741503524521242</v>
      </c>
      <c r="L15" s="17">
        <v>0.36949720364457062</v>
      </c>
      <c r="N15" s="17">
        <v>0.38141591748960718</v>
      </c>
      <c r="O15" s="17">
        <v>0.31271620899386182</v>
      </c>
      <c r="P15" s="17">
        <v>0.41840693676125268</v>
      </c>
      <c r="Q15" s="17">
        <v>0.35039634983594248</v>
      </c>
      <c r="R15" s="17">
        <v>0.33361805795005178</v>
      </c>
      <c r="S15" s="17">
        <v>0.43484050216144948</v>
      </c>
      <c r="T15" s="17">
        <v>0.31266346769585301</v>
      </c>
      <c r="U15" s="17">
        <v>0.34337918355446923</v>
      </c>
      <c r="V15" s="17">
        <v>0.44833756381542339</v>
      </c>
      <c r="W15" s="17">
        <v>0.39655175693544198</v>
      </c>
      <c r="X15" s="17">
        <v>0.39184400330044739</v>
      </c>
      <c r="Y15" s="17">
        <v>0.31959275561521111</v>
      </c>
      <c r="AA15" s="17">
        <v>0.41578909971959949</v>
      </c>
      <c r="AB15" s="17">
        <v>0.41273514176407228</v>
      </c>
      <c r="AC15" s="17">
        <v>0.40694025720740368</v>
      </c>
      <c r="AD15" s="17">
        <v>0.38866360670497641</v>
      </c>
      <c r="AE15" s="17">
        <v>0.32499048275480968</v>
      </c>
      <c r="AF15" s="17">
        <v>0.38269418520927712</v>
      </c>
      <c r="AG15" s="17">
        <v>0.44035382386269217</v>
      </c>
      <c r="AH15" s="17">
        <v>0.35142437397086729</v>
      </c>
      <c r="AI15" s="17">
        <v>0.31213242003509561</v>
      </c>
    </row>
    <row r="16" spans="2:37" ht="46" customHeight="1" x14ac:dyDescent="0.2">
      <c r="B16" s="20" t="s">
        <v>276</v>
      </c>
      <c r="C16" s="17">
        <v>0.53343965406181992</v>
      </c>
      <c r="D16" s="17">
        <v>0.43553949966080391</v>
      </c>
      <c r="E16" s="17">
        <v>0.45723185684085932</v>
      </c>
      <c r="F16" s="17">
        <v>0.50712795019662327</v>
      </c>
      <c r="G16" s="17">
        <v>0.52949593435240716</v>
      </c>
      <c r="H16" s="17">
        <v>0.58684408130188936</v>
      </c>
      <c r="I16" s="17">
        <v>0.66321645861124612</v>
      </c>
      <c r="K16" s="17">
        <v>0.53030970812488398</v>
      </c>
      <c r="L16" s="17">
        <v>0.53582461034664364</v>
      </c>
      <c r="N16" s="17">
        <v>0.53133376166993385</v>
      </c>
      <c r="O16" s="17">
        <v>0.56515308722212654</v>
      </c>
      <c r="P16" s="17">
        <v>0.65505582177845545</v>
      </c>
      <c r="Q16" s="17">
        <v>0.62254943077001634</v>
      </c>
      <c r="R16" s="17">
        <v>0.49751386120715368</v>
      </c>
      <c r="S16" s="17">
        <v>0.54575846363850633</v>
      </c>
      <c r="T16" s="17">
        <v>0.47455524964016932</v>
      </c>
      <c r="U16" s="17">
        <v>0.54147959204890972</v>
      </c>
      <c r="V16" s="17">
        <v>0.51820827268741942</v>
      </c>
      <c r="W16" s="17">
        <v>0.52782551913658071</v>
      </c>
      <c r="X16" s="17">
        <v>0.55508141817303991</v>
      </c>
      <c r="Y16" s="17">
        <v>0.51426856415850652</v>
      </c>
      <c r="AA16" s="17">
        <v>0.57883367276740738</v>
      </c>
      <c r="AB16" s="17">
        <v>0.50824451355674904</v>
      </c>
      <c r="AC16" s="17">
        <v>0.52651042339537801</v>
      </c>
      <c r="AD16" s="17">
        <v>0.52288732119667314</v>
      </c>
      <c r="AE16" s="17">
        <v>0.53711736247373465</v>
      </c>
      <c r="AF16" s="17">
        <v>0.57443626828749306</v>
      </c>
      <c r="AG16" s="17">
        <v>0.39030177982217062</v>
      </c>
      <c r="AH16" s="17">
        <v>0.61284672162079556</v>
      </c>
      <c r="AI16" s="17">
        <v>0.54216947978615981</v>
      </c>
    </row>
    <row r="17" spans="2:35" ht="19" customHeight="1" x14ac:dyDescent="0.2">
      <c r="B17" s="20" t="s">
        <v>277</v>
      </c>
      <c r="C17" s="17">
        <v>3.9964263800008983E-2</v>
      </c>
      <c r="D17" s="17">
        <v>4.0467114465288341E-2</v>
      </c>
      <c r="E17" s="17">
        <v>3.7635496613320933E-2</v>
      </c>
      <c r="F17" s="17">
        <v>4.086866771789268E-2</v>
      </c>
      <c r="G17" s="17">
        <v>2.4648228781824238E-2</v>
      </c>
      <c r="H17" s="17">
        <v>4.489791589802232E-2</v>
      </c>
      <c r="I17" s="17">
        <v>5.020583736738906E-2</v>
      </c>
      <c r="K17" s="17">
        <v>4.0794057686499109E-2</v>
      </c>
      <c r="L17" s="17">
        <v>3.8125667291470301E-2</v>
      </c>
      <c r="N17" s="17">
        <v>3.7392702318482407E-2</v>
      </c>
      <c r="O17" s="17">
        <v>0</v>
      </c>
      <c r="P17" s="17">
        <v>4.7845830388895692E-2</v>
      </c>
      <c r="Q17" s="17">
        <v>2.5625490410899222E-2</v>
      </c>
      <c r="R17" s="17">
        <v>2.0337788425072788E-2</v>
      </c>
      <c r="S17" s="17">
        <v>2.0910020583053E-2</v>
      </c>
      <c r="T17" s="17">
        <v>4.490100677301033E-2</v>
      </c>
      <c r="U17" s="17">
        <v>6.8690308782170834E-2</v>
      </c>
      <c r="V17" s="17">
        <v>5.9197802361383438E-2</v>
      </c>
      <c r="W17" s="17">
        <v>5.6153948734133659E-2</v>
      </c>
      <c r="X17" s="17">
        <v>1.903427961557402E-2</v>
      </c>
      <c r="Y17" s="17">
        <v>2.314926320722361E-2</v>
      </c>
      <c r="AA17" s="17">
        <v>3.9673656578183267E-2</v>
      </c>
      <c r="AB17" s="17">
        <v>3.646125870888859E-2</v>
      </c>
      <c r="AC17" s="17">
        <v>2.4032836430356901E-2</v>
      </c>
      <c r="AD17" s="17">
        <v>2.3935748328486439E-2</v>
      </c>
      <c r="AE17" s="17">
        <v>6.2012488567103487E-2</v>
      </c>
      <c r="AF17" s="17">
        <v>2.4939234457411769E-2</v>
      </c>
      <c r="AG17" s="17">
        <v>5.8029156295045722E-2</v>
      </c>
      <c r="AH17" s="17">
        <v>1.136913057474348E-2</v>
      </c>
      <c r="AI17" s="17">
        <v>4.3600094704329233E-2</v>
      </c>
    </row>
    <row r="18" spans="2:35" ht="19" customHeight="1" x14ac:dyDescent="0.2">
      <c r="B18" s="20" t="s">
        <v>75</v>
      </c>
      <c r="C18" s="17">
        <v>3.8984733013769542E-3</v>
      </c>
      <c r="D18" s="17">
        <v>5.480195228488363E-3</v>
      </c>
      <c r="E18" s="17">
        <v>4.2806991636547354E-3</v>
      </c>
      <c r="F18" s="17">
        <v>4.6347758941201857E-3</v>
      </c>
      <c r="G18" s="17">
        <v>9.3839273410378024E-3</v>
      </c>
      <c r="H18" s="17">
        <v>0</v>
      </c>
      <c r="I18" s="17">
        <v>0</v>
      </c>
      <c r="K18" s="17">
        <v>3.4241674794945982E-3</v>
      </c>
      <c r="L18" s="17">
        <v>4.3676596019289254E-3</v>
      </c>
      <c r="N18" s="17">
        <v>0</v>
      </c>
      <c r="O18" s="17">
        <v>2.8680022024924309E-2</v>
      </c>
      <c r="P18" s="17">
        <v>1.576362660577851E-2</v>
      </c>
      <c r="Q18" s="17">
        <v>0</v>
      </c>
      <c r="R18" s="17">
        <v>7.5996733323133083E-3</v>
      </c>
      <c r="S18" s="17">
        <v>1.0362220762289461E-2</v>
      </c>
      <c r="T18" s="17">
        <v>1.0231999192848651E-2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AA18" s="17">
        <v>0</v>
      </c>
      <c r="AB18" s="17">
        <v>0</v>
      </c>
      <c r="AC18" s="17">
        <v>0</v>
      </c>
      <c r="AD18" s="17">
        <v>6.1920211711875414E-3</v>
      </c>
      <c r="AE18" s="17">
        <v>6.5336049489441699E-3</v>
      </c>
      <c r="AF18" s="17">
        <v>0</v>
      </c>
      <c r="AG18" s="17">
        <v>1.408912924764656E-2</v>
      </c>
      <c r="AH18" s="17">
        <v>9.9118006901258975E-3</v>
      </c>
      <c r="AI18" s="17">
        <v>0</v>
      </c>
    </row>
    <row r="20" spans="2:35" x14ac:dyDescent="0.2">
      <c r="B20" s="21" t="s">
        <v>17</v>
      </c>
    </row>
    <row r="21" spans="2:35" x14ac:dyDescent="0.2">
      <c r="B21" t="s">
        <v>409</v>
      </c>
    </row>
    <row r="22" spans="2:35" x14ac:dyDescent="0.2">
      <c r="B22" t="s">
        <v>9</v>
      </c>
    </row>
    <row r="23" spans="2:35" x14ac:dyDescent="0.2">
      <c r="B23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2:AK26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278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32" customHeight="1" x14ac:dyDescent="0.2">
      <c r="B9" s="20" t="s">
        <v>279</v>
      </c>
      <c r="C9" s="17">
        <v>0.37169586695340961</v>
      </c>
      <c r="D9" s="17">
        <v>0.27340775151759128</v>
      </c>
      <c r="E9" s="17">
        <v>0.363645795451291</v>
      </c>
      <c r="F9" s="17">
        <v>0.38345057068293242</v>
      </c>
      <c r="G9" s="17">
        <v>0.35348598667643888</v>
      </c>
      <c r="H9" s="17">
        <v>0.41578702017171382</v>
      </c>
      <c r="I9" s="17">
        <v>0.41912912973690508</v>
      </c>
      <c r="K9" s="17">
        <v>0.39812518430065302</v>
      </c>
      <c r="L9" s="17">
        <v>0.34633902472545941</v>
      </c>
      <c r="N9" s="17">
        <v>0.41959313598645992</v>
      </c>
      <c r="O9" s="17">
        <v>0.47553869839244939</v>
      </c>
      <c r="P9" s="17">
        <v>0.31620302005124018</v>
      </c>
      <c r="Q9" s="17">
        <v>0.39575434749644212</v>
      </c>
      <c r="R9" s="17">
        <v>0.35768505417405738</v>
      </c>
      <c r="S9" s="17">
        <v>0.34329577088607321</v>
      </c>
      <c r="T9" s="17">
        <v>0.32717207240701918</v>
      </c>
      <c r="U9" s="17">
        <v>0.28174179461530169</v>
      </c>
      <c r="V9" s="17">
        <v>0.39364724972188331</v>
      </c>
      <c r="W9" s="17">
        <v>0.33672197687932809</v>
      </c>
      <c r="X9" s="17">
        <v>0.41742990894209009</v>
      </c>
      <c r="Y9" s="17">
        <v>0.45219529724953</v>
      </c>
      <c r="AA9" s="17">
        <v>0.40776802043687488</v>
      </c>
      <c r="AB9" s="17">
        <v>0.34329376933041528</v>
      </c>
      <c r="AC9" s="17">
        <v>0.43760807057338241</v>
      </c>
      <c r="AD9" s="17">
        <v>0.36176348677475639</v>
      </c>
      <c r="AE9" s="17">
        <v>0.39127410530340112</v>
      </c>
      <c r="AF9" s="17">
        <v>0.43226806831778558</v>
      </c>
      <c r="AG9" s="17">
        <v>0.28052059303849802</v>
      </c>
      <c r="AH9" s="17">
        <v>0.35674488690227141</v>
      </c>
      <c r="AI9" s="17">
        <v>0.33769454696926249</v>
      </c>
    </row>
    <row r="10" spans="2:37" ht="32" customHeight="1" x14ac:dyDescent="0.2">
      <c r="B10" s="20" t="s">
        <v>280</v>
      </c>
      <c r="C10" s="17">
        <v>0.35123982942797433</v>
      </c>
      <c r="D10" s="17">
        <v>0.33013022363754829</v>
      </c>
      <c r="E10" s="17">
        <v>0.38000182152279149</v>
      </c>
      <c r="F10" s="17">
        <v>0.34706868000524732</v>
      </c>
      <c r="G10" s="17">
        <v>0.3288485366126892</v>
      </c>
      <c r="H10" s="17">
        <v>0.39807076171371869</v>
      </c>
      <c r="I10" s="17">
        <v>0.33222302769077189</v>
      </c>
      <c r="K10" s="17">
        <v>0.32313936741208837</v>
      </c>
      <c r="L10" s="17">
        <v>0.37732434311184798</v>
      </c>
      <c r="N10" s="17">
        <v>0.29280602914005832</v>
      </c>
      <c r="O10" s="17">
        <v>0.3913684931527317</v>
      </c>
      <c r="P10" s="17">
        <v>0.2950147560810486</v>
      </c>
      <c r="Q10" s="17">
        <v>0.43299294749431072</v>
      </c>
      <c r="R10" s="17">
        <v>0.3738274185899465</v>
      </c>
      <c r="S10" s="17">
        <v>0.37863774393748989</v>
      </c>
      <c r="T10" s="17">
        <v>0.33902467290819138</v>
      </c>
      <c r="U10" s="17">
        <v>0.33427574457778558</v>
      </c>
      <c r="V10" s="17">
        <v>0.37823007942258119</v>
      </c>
      <c r="W10" s="17">
        <v>0.32651612919551798</v>
      </c>
      <c r="X10" s="17">
        <v>0.36629897089302449</v>
      </c>
      <c r="Y10" s="17">
        <v>0.34602914374201399</v>
      </c>
      <c r="AA10" s="17">
        <v>0.32118766700598023</v>
      </c>
      <c r="AB10" s="17">
        <v>0.37136066797395317</v>
      </c>
      <c r="AC10" s="17">
        <v>0.42099907677200782</v>
      </c>
      <c r="AD10" s="17">
        <v>0.44457969534424652</v>
      </c>
      <c r="AE10" s="17">
        <v>0.31789991714850241</v>
      </c>
      <c r="AF10" s="17">
        <v>0.33458173527033302</v>
      </c>
      <c r="AG10" s="17">
        <v>0.25799167722624672</v>
      </c>
      <c r="AH10" s="17">
        <v>0.33121886866553929</v>
      </c>
      <c r="AI10" s="17">
        <v>0.35356133301559028</v>
      </c>
    </row>
    <row r="11" spans="2:37" ht="46" customHeight="1" x14ac:dyDescent="0.2">
      <c r="B11" s="20" t="s">
        <v>281</v>
      </c>
      <c r="C11" s="17">
        <v>0.37024572781208032</v>
      </c>
      <c r="D11" s="17">
        <v>0.32196373860359812</v>
      </c>
      <c r="E11" s="17">
        <v>0.38963992428062949</v>
      </c>
      <c r="F11" s="17">
        <v>0.36783930591335051</v>
      </c>
      <c r="G11" s="17">
        <v>0.34246171464054381</v>
      </c>
      <c r="H11" s="17">
        <v>0.42040158781732928</v>
      </c>
      <c r="I11" s="17">
        <v>0.37754933660676032</v>
      </c>
      <c r="K11" s="17">
        <v>0.35078277769675198</v>
      </c>
      <c r="L11" s="17">
        <v>0.38804540815164879</v>
      </c>
      <c r="N11" s="17">
        <v>0.38093292130292838</v>
      </c>
      <c r="O11" s="17">
        <v>0.34205527749797549</v>
      </c>
      <c r="P11" s="17">
        <v>0.41788155113170111</v>
      </c>
      <c r="Q11" s="17">
        <v>0.2149137262515266</v>
      </c>
      <c r="R11" s="17">
        <v>0.31326312096486308</v>
      </c>
      <c r="S11" s="17">
        <v>0.34145827829423392</v>
      </c>
      <c r="T11" s="17">
        <v>0.37306772968458918</v>
      </c>
      <c r="U11" s="17">
        <v>0.33992541694920292</v>
      </c>
      <c r="V11" s="17">
        <v>0.42386745742768261</v>
      </c>
      <c r="W11" s="17">
        <v>0.3727419823008376</v>
      </c>
      <c r="X11" s="17">
        <v>0.43281530332373658</v>
      </c>
      <c r="Y11" s="17">
        <v>0.39230270269166462</v>
      </c>
      <c r="AA11" s="17">
        <v>0.42903779294418443</v>
      </c>
      <c r="AB11" s="17">
        <v>0.40442541505176888</v>
      </c>
      <c r="AC11" s="17">
        <v>0.33619778486147239</v>
      </c>
      <c r="AD11" s="17">
        <v>0.3959278339230074</v>
      </c>
      <c r="AE11" s="17">
        <v>0.32971902517020307</v>
      </c>
      <c r="AF11" s="17">
        <v>0.49192540528877909</v>
      </c>
      <c r="AG11" s="17">
        <v>0.30378551792131991</v>
      </c>
      <c r="AH11" s="17">
        <v>0.34194483665908448</v>
      </c>
      <c r="AI11" s="17">
        <v>0.32562811140084119</v>
      </c>
    </row>
    <row r="12" spans="2:37" ht="32" customHeight="1" x14ac:dyDescent="0.2">
      <c r="B12" s="20" t="s">
        <v>282</v>
      </c>
      <c r="C12" s="17">
        <v>0.30696743232193507</v>
      </c>
      <c r="D12" s="17">
        <v>0.23133451124472099</v>
      </c>
      <c r="E12" s="17">
        <v>0.25005951905577001</v>
      </c>
      <c r="F12" s="17">
        <v>0.26634533249318942</v>
      </c>
      <c r="G12" s="17">
        <v>0.2994813218684087</v>
      </c>
      <c r="H12" s="17">
        <v>0.35753276659439359</v>
      </c>
      <c r="I12" s="17">
        <v>0.40838713684126088</v>
      </c>
      <c r="K12" s="17">
        <v>0.34090751417351611</v>
      </c>
      <c r="L12" s="17">
        <v>0.27471197635748179</v>
      </c>
      <c r="N12" s="17">
        <v>0.28401404130854141</v>
      </c>
      <c r="O12" s="17">
        <v>0.31265159457955599</v>
      </c>
      <c r="P12" s="17">
        <v>0.25400631177573529</v>
      </c>
      <c r="Q12" s="17">
        <v>0.26862842909497542</v>
      </c>
      <c r="R12" s="17">
        <v>0.33670465185259141</v>
      </c>
      <c r="S12" s="17">
        <v>0.27911825530013051</v>
      </c>
      <c r="T12" s="17">
        <v>0.30906413222204387</v>
      </c>
      <c r="U12" s="17">
        <v>0.25939006617725813</v>
      </c>
      <c r="V12" s="17">
        <v>0.29188107370191613</v>
      </c>
      <c r="W12" s="17">
        <v>0.37316976284876968</v>
      </c>
      <c r="X12" s="17">
        <v>0.30904266161456811</v>
      </c>
      <c r="Y12" s="17">
        <v>0.33450378591082802</v>
      </c>
      <c r="AA12" s="17">
        <v>0.30037720006129343</v>
      </c>
      <c r="AB12" s="17">
        <v>0.27238998467291498</v>
      </c>
      <c r="AC12" s="17">
        <v>0.40879409868700223</v>
      </c>
      <c r="AD12" s="17">
        <v>0.30106298267518461</v>
      </c>
      <c r="AE12" s="17">
        <v>0.35166744520554749</v>
      </c>
      <c r="AF12" s="17">
        <v>0.35486955316811031</v>
      </c>
      <c r="AG12" s="17">
        <v>0.26317747542686598</v>
      </c>
      <c r="AH12" s="17">
        <v>0.25900749139338219</v>
      </c>
      <c r="AI12" s="17">
        <v>0.22669685714967991</v>
      </c>
    </row>
    <row r="13" spans="2:37" ht="46" customHeight="1" x14ac:dyDescent="0.2">
      <c r="B13" s="20" t="s">
        <v>283</v>
      </c>
      <c r="C13" s="17">
        <v>0.50162912976893093</v>
      </c>
      <c r="D13" s="17">
        <v>0.31898953167642158</v>
      </c>
      <c r="E13" s="17">
        <v>0.39648145332625562</v>
      </c>
      <c r="F13" s="17">
        <v>0.44011244666999122</v>
      </c>
      <c r="G13" s="17">
        <v>0.5224688745649354</v>
      </c>
      <c r="H13" s="17">
        <v>0.62881259881889151</v>
      </c>
      <c r="I13" s="17">
        <v>0.6556596492979595</v>
      </c>
      <c r="K13" s="17">
        <v>0.49541740726897038</v>
      </c>
      <c r="L13" s="17">
        <v>0.50734389548231462</v>
      </c>
      <c r="N13" s="17">
        <v>0.57282686753826484</v>
      </c>
      <c r="O13" s="17">
        <v>0.5752354824508743</v>
      </c>
      <c r="P13" s="17">
        <v>0.48440639549153802</v>
      </c>
      <c r="Q13" s="17">
        <v>0.52298523506497874</v>
      </c>
      <c r="R13" s="17">
        <v>0.43682730503650868</v>
      </c>
      <c r="S13" s="17">
        <v>0.47970551931807159</v>
      </c>
      <c r="T13" s="17">
        <v>0.45157856653248563</v>
      </c>
      <c r="U13" s="17">
        <v>0.50333774034408807</v>
      </c>
      <c r="V13" s="17">
        <v>0.47696163898523919</v>
      </c>
      <c r="W13" s="17">
        <v>0.51496628669650935</v>
      </c>
      <c r="X13" s="17">
        <v>0.52197243397970494</v>
      </c>
      <c r="Y13" s="17">
        <v>0.54308976982214874</v>
      </c>
      <c r="AA13" s="17">
        <v>0.57770796654750411</v>
      </c>
      <c r="AB13" s="17">
        <v>0.47297506808595602</v>
      </c>
      <c r="AC13" s="17">
        <v>0.58584675828419863</v>
      </c>
      <c r="AD13" s="17">
        <v>0.4219081104415896</v>
      </c>
      <c r="AE13" s="17">
        <v>0.53421493342439108</v>
      </c>
      <c r="AF13" s="17">
        <v>0.50513431184189173</v>
      </c>
      <c r="AG13" s="17">
        <v>0.36419962217601731</v>
      </c>
      <c r="AH13" s="17">
        <v>0.55402266175427139</v>
      </c>
      <c r="AI13" s="17">
        <v>0.43559009818244232</v>
      </c>
    </row>
    <row r="14" spans="2:37" ht="32" customHeight="1" x14ac:dyDescent="0.2">
      <c r="B14" s="20" t="s">
        <v>284</v>
      </c>
      <c r="C14" s="17">
        <v>0.44782089968259309</v>
      </c>
      <c r="D14" s="17">
        <v>0.32452934935584749</v>
      </c>
      <c r="E14" s="17">
        <v>0.40258414036534368</v>
      </c>
      <c r="F14" s="17">
        <v>0.4295849391638013</v>
      </c>
      <c r="G14" s="17">
        <v>0.44306902425259281</v>
      </c>
      <c r="H14" s="17">
        <v>0.52041926106681535</v>
      </c>
      <c r="I14" s="17">
        <v>0.53624299139321119</v>
      </c>
      <c r="K14" s="17">
        <v>0.4612649968605842</v>
      </c>
      <c r="L14" s="17">
        <v>0.4356652076571641</v>
      </c>
      <c r="N14" s="17">
        <v>0.4901578395171412</v>
      </c>
      <c r="O14" s="17">
        <v>0.46232372653579501</v>
      </c>
      <c r="P14" s="17">
        <v>0.41509682238616408</v>
      </c>
      <c r="Q14" s="17">
        <v>0.27071581436576653</v>
      </c>
      <c r="R14" s="17">
        <v>0.44696982902421462</v>
      </c>
      <c r="S14" s="17">
        <v>0.44276811785665893</v>
      </c>
      <c r="T14" s="17">
        <v>0.49982060031336389</v>
      </c>
      <c r="U14" s="17">
        <v>0.47822029610101441</v>
      </c>
      <c r="V14" s="17">
        <v>0.38609069441648253</v>
      </c>
      <c r="W14" s="17">
        <v>0.43373719041549291</v>
      </c>
      <c r="X14" s="17">
        <v>0.45425980056866322</v>
      </c>
      <c r="Y14" s="17">
        <v>0.54260576580960407</v>
      </c>
      <c r="AA14" s="17">
        <v>0.46257663057506232</v>
      </c>
      <c r="AB14" s="17">
        <v>0.43036442505967831</v>
      </c>
      <c r="AC14" s="17">
        <v>0.47870592560579228</v>
      </c>
      <c r="AD14" s="17">
        <v>0.40784801824438438</v>
      </c>
      <c r="AE14" s="17">
        <v>0.47400976656673188</v>
      </c>
      <c r="AF14" s="17">
        <v>0.54416783898664711</v>
      </c>
      <c r="AG14" s="17">
        <v>0.35714553255463111</v>
      </c>
      <c r="AH14" s="17">
        <v>0.46268393598507168</v>
      </c>
      <c r="AI14" s="17">
        <v>0.4459301405726106</v>
      </c>
    </row>
    <row r="15" spans="2:37" ht="32" customHeight="1" x14ac:dyDescent="0.2">
      <c r="B15" s="20" t="s">
        <v>285</v>
      </c>
      <c r="C15" s="17">
        <v>0.473008804338935</v>
      </c>
      <c r="D15" s="17">
        <v>0.33830042992926568</v>
      </c>
      <c r="E15" s="17">
        <v>0.40212947840387459</v>
      </c>
      <c r="F15" s="17">
        <v>0.39907547610518401</v>
      </c>
      <c r="G15" s="17">
        <v>0.42286367953585269</v>
      </c>
      <c r="H15" s="17">
        <v>0.5930325857006411</v>
      </c>
      <c r="I15" s="17">
        <v>0.6401768112082975</v>
      </c>
      <c r="K15" s="17">
        <v>0.49017589824132218</v>
      </c>
      <c r="L15" s="17">
        <v>0.45563514831960739</v>
      </c>
      <c r="N15" s="17">
        <v>0.49519596939928751</v>
      </c>
      <c r="O15" s="17">
        <v>0.48651572704384821</v>
      </c>
      <c r="P15" s="17">
        <v>0.45702724207448958</v>
      </c>
      <c r="Q15" s="17">
        <v>0.3800096272063021</v>
      </c>
      <c r="R15" s="17">
        <v>0.5177123398438257</v>
      </c>
      <c r="S15" s="17">
        <v>0.45615855121263371</v>
      </c>
      <c r="T15" s="17">
        <v>0.45687276026526291</v>
      </c>
      <c r="U15" s="17">
        <v>0.46517159054173068</v>
      </c>
      <c r="V15" s="17">
        <v>0.41951382428913242</v>
      </c>
      <c r="W15" s="17">
        <v>0.43808150633833359</v>
      </c>
      <c r="X15" s="17">
        <v>0.51141359453949553</v>
      </c>
      <c r="Y15" s="17">
        <v>0.57649745253178464</v>
      </c>
      <c r="AA15" s="17">
        <v>0.4970394338744768</v>
      </c>
      <c r="AB15" s="17">
        <v>0.47410276760852071</v>
      </c>
      <c r="AC15" s="17">
        <v>0.50870681710782939</v>
      </c>
      <c r="AD15" s="17">
        <v>0.46123032120603302</v>
      </c>
      <c r="AE15" s="17">
        <v>0.48835142629365969</v>
      </c>
      <c r="AF15" s="17">
        <v>0.52617310744823265</v>
      </c>
      <c r="AG15" s="17">
        <v>0.42523648210189979</v>
      </c>
      <c r="AH15" s="17">
        <v>0.42539218972354043</v>
      </c>
      <c r="AI15" s="17">
        <v>0.42485901775620522</v>
      </c>
    </row>
    <row r="16" spans="2:37" ht="32" customHeight="1" x14ac:dyDescent="0.2">
      <c r="B16" s="20" t="s">
        <v>286</v>
      </c>
      <c r="C16" s="17">
        <v>0.30410977346292067</v>
      </c>
      <c r="D16" s="17">
        <v>0.32643592803793781</v>
      </c>
      <c r="E16" s="17">
        <v>0.34686626324815512</v>
      </c>
      <c r="F16" s="17">
        <v>0.33816796323853959</v>
      </c>
      <c r="G16" s="17">
        <v>0.26782739352427332</v>
      </c>
      <c r="H16" s="17">
        <v>0.3077046156013572</v>
      </c>
      <c r="I16" s="17">
        <v>0.25421462159326991</v>
      </c>
      <c r="K16" s="17">
        <v>0.30748604595782658</v>
      </c>
      <c r="L16" s="17">
        <v>0.29921463242438762</v>
      </c>
      <c r="N16" s="17">
        <v>0.30302921054876242</v>
      </c>
      <c r="O16" s="17">
        <v>0.30811989295813691</v>
      </c>
      <c r="P16" s="17">
        <v>0.31910429940919982</v>
      </c>
      <c r="Q16" s="17">
        <v>0.24675737418928029</v>
      </c>
      <c r="R16" s="17">
        <v>0.32369006727104038</v>
      </c>
      <c r="S16" s="17">
        <v>0.30545774904501849</v>
      </c>
      <c r="T16" s="17">
        <v>0.31587336736808402</v>
      </c>
      <c r="U16" s="17">
        <v>0.28073526495492701</v>
      </c>
      <c r="V16" s="17">
        <v>0.32718905711458418</v>
      </c>
      <c r="W16" s="17">
        <v>0.29978213831819489</v>
      </c>
      <c r="X16" s="17">
        <v>0.31654342668218621</v>
      </c>
      <c r="Y16" s="17">
        <v>0.26951513733137761</v>
      </c>
      <c r="AA16" s="17">
        <v>0.33375552303998829</v>
      </c>
      <c r="AB16" s="17">
        <v>0.32510658836541689</v>
      </c>
      <c r="AC16" s="17">
        <v>0.31678228010571807</v>
      </c>
      <c r="AD16" s="17">
        <v>0.36760273461379323</v>
      </c>
      <c r="AE16" s="17">
        <v>0.25693899311601398</v>
      </c>
      <c r="AF16" s="17">
        <v>0.33486655785760649</v>
      </c>
      <c r="AG16" s="17">
        <v>0.2388176099761736</v>
      </c>
      <c r="AH16" s="17">
        <v>0.2423983433395703</v>
      </c>
      <c r="AI16" s="17">
        <v>0.36775483167634299</v>
      </c>
    </row>
    <row r="17" spans="2:35" ht="32" customHeight="1" x14ac:dyDescent="0.2">
      <c r="B17" s="20" t="s">
        <v>287</v>
      </c>
      <c r="C17" s="17">
        <v>0.1740960478627202</v>
      </c>
      <c r="D17" s="17">
        <v>0.26509655527592207</v>
      </c>
      <c r="E17" s="17">
        <v>0.23247162363761109</v>
      </c>
      <c r="F17" s="17">
        <v>0.21394050211105731</v>
      </c>
      <c r="G17" s="17">
        <v>0.1336997709937941</v>
      </c>
      <c r="H17" s="17">
        <v>9.1126237860122195E-2</v>
      </c>
      <c r="I17" s="17">
        <v>0.1225827023211955</v>
      </c>
      <c r="K17" s="17">
        <v>0.1611326124721261</v>
      </c>
      <c r="L17" s="17">
        <v>0.18599876635207849</v>
      </c>
      <c r="N17" s="17">
        <v>0.19250026233409809</v>
      </c>
      <c r="O17" s="17">
        <v>0.11188489400498321</v>
      </c>
      <c r="P17" s="17">
        <v>0.13764267642240721</v>
      </c>
      <c r="Q17" s="17">
        <v>0.1697315963033921</v>
      </c>
      <c r="R17" s="17">
        <v>0.1795104533125936</v>
      </c>
      <c r="S17" s="17">
        <v>0.1802863092814245</v>
      </c>
      <c r="T17" s="17">
        <v>0.1868430107345298</v>
      </c>
      <c r="U17" s="17">
        <v>0.1957427370260181</v>
      </c>
      <c r="V17" s="17">
        <v>0.20085763816976079</v>
      </c>
      <c r="W17" s="17">
        <v>0.18815321779544089</v>
      </c>
      <c r="X17" s="17">
        <v>0.1215163721875536</v>
      </c>
      <c r="Y17" s="17">
        <v>0.139557442205269</v>
      </c>
      <c r="AA17" s="17">
        <v>0.1112186465415603</v>
      </c>
      <c r="AB17" s="17">
        <v>0.18575622225713401</v>
      </c>
      <c r="AC17" s="17">
        <v>0.17739379283276391</v>
      </c>
      <c r="AD17" s="17">
        <v>0.21847413822337611</v>
      </c>
      <c r="AE17" s="17">
        <v>0.18624949533430021</v>
      </c>
      <c r="AF17" s="17">
        <v>0.2010017177788547</v>
      </c>
      <c r="AG17" s="17">
        <v>0.17658483953357609</v>
      </c>
      <c r="AH17" s="17">
        <v>0.1667299698452277</v>
      </c>
      <c r="AI17" s="17">
        <v>0.1158122413334224</v>
      </c>
    </row>
    <row r="18" spans="2:35" ht="32" customHeight="1" x14ac:dyDescent="0.2">
      <c r="B18" s="20" t="s">
        <v>288</v>
      </c>
      <c r="C18" s="17">
        <v>0.1167402494622551</v>
      </c>
      <c r="D18" s="17">
        <v>0.1382078016597951</v>
      </c>
      <c r="E18" s="17">
        <v>0.14479672586122261</v>
      </c>
      <c r="F18" s="17">
        <v>0.13524949343104961</v>
      </c>
      <c r="G18" s="17">
        <v>0.12076843504801681</v>
      </c>
      <c r="H18" s="17">
        <v>6.4837045276287905E-2</v>
      </c>
      <c r="I18" s="17">
        <v>9.619366489043242E-2</v>
      </c>
      <c r="K18" s="17">
        <v>0.12498746211335909</v>
      </c>
      <c r="L18" s="17">
        <v>0.10936880465133279</v>
      </c>
      <c r="N18" s="17">
        <v>0.1293104206046097</v>
      </c>
      <c r="O18" s="17">
        <v>0.1104581206456814</v>
      </c>
      <c r="P18" s="17">
        <v>0.13587397855249619</v>
      </c>
      <c r="Q18" s="17">
        <v>0.12044739778886709</v>
      </c>
      <c r="R18" s="17">
        <v>9.7409381590237251E-2</v>
      </c>
      <c r="S18" s="17">
        <v>9.4309253434711693E-2</v>
      </c>
      <c r="T18" s="17">
        <v>9.5725001684556277E-2</v>
      </c>
      <c r="U18" s="17">
        <v>9.0190851593594967E-2</v>
      </c>
      <c r="V18" s="17">
        <v>0.1498429427384311</v>
      </c>
      <c r="W18" s="17">
        <v>0.12609238355428701</v>
      </c>
      <c r="X18" s="17">
        <v>0.1092079974703426</v>
      </c>
      <c r="Y18" s="17">
        <v>0.12212931296281949</v>
      </c>
      <c r="AA18" s="17">
        <v>0.1204842232133299</v>
      </c>
      <c r="AB18" s="17">
        <v>0.13065104816258671</v>
      </c>
      <c r="AC18" s="17">
        <v>0.1231664367226169</v>
      </c>
      <c r="AD18" s="17">
        <v>0.12784850727027719</v>
      </c>
      <c r="AE18" s="17">
        <v>9.0369552344783902E-2</v>
      </c>
      <c r="AF18" s="17">
        <v>0.1212918490166312</v>
      </c>
      <c r="AG18" s="17">
        <v>0.14074007494651081</v>
      </c>
      <c r="AH18" s="17">
        <v>0.1134953118166004</v>
      </c>
      <c r="AI18" s="17">
        <v>0.10992806811159669</v>
      </c>
    </row>
    <row r="19" spans="2:35" ht="32" customHeight="1" x14ac:dyDescent="0.2">
      <c r="B19" s="20" t="s">
        <v>289</v>
      </c>
      <c r="C19" s="17">
        <v>9.9363335785281573E-2</v>
      </c>
      <c r="D19" s="17">
        <v>0.16526946990179101</v>
      </c>
      <c r="E19" s="17">
        <v>0.15355488587144289</v>
      </c>
      <c r="F19" s="17">
        <v>0.13523093085268839</v>
      </c>
      <c r="G19" s="17">
        <v>9.3929615935390176E-2</v>
      </c>
      <c r="H19" s="17">
        <v>3.7486816022467867E-2</v>
      </c>
      <c r="I19" s="17">
        <v>2.8515905484645689E-2</v>
      </c>
      <c r="K19" s="17">
        <v>0.1051659172532826</v>
      </c>
      <c r="L19" s="17">
        <v>9.3425491735994862E-2</v>
      </c>
      <c r="N19" s="17">
        <v>5.8196919748089583E-2</v>
      </c>
      <c r="O19" s="17">
        <v>6.2658012157402312E-2</v>
      </c>
      <c r="P19" s="17">
        <v>0.1023035491413046</v>
      </c>
      <c r="Q19" s="17">
        <v>8.4682697674665325E-2</v>
      </c>
      <c r="R19" s="17">
        <v>8.9172450578266116E-2</v>
      </c>
      <c r="S19" s="17">
        <v>0.1022903743544382</v>
      </c>
      <c r="T19" s="17">
        <v>0.1034589429606014</v>
      </c>
      <c r="U19" s="17">
        <v>0.12551160809980089</v>
      </c>
      <c r="V19" s="17">
        <v>0.1205821654375448</v>
      </c>
      <c r="W19" s="17">
        <v>9.3008585108678057E-2</v>
      </c>
      <c r="X19" s="17">
        <v>0.1187949678790346</v>
      </c>
      <c r="Y19" s="17">
        <v>9.6917706091839306E-2</v>
      </c>
      <c r="AA19" s="17">
        <v>7.685920314832706E-2</v>
      </c>
      <c r="AB19" s="17">
        <v>0.12873021965284989</v>
      </c>
      <c r="AC19" s="17">
        <v>8.5806006904364171E-2</v>
      </c>
      <c r="AD19" s="17">
        <v>0.1068053391260176</v>
      </c>
      <c r="AE19" s="17">
        <v>9.5159630678599144E-2</v>
      </c>
      <c r="AF19" s="17">
        <v>4.8921124426719927E-2</v>
      </c>
      <c r="AG19" s="17">
        <v>9.7155439044382189E-2</v>
      </c>
      <c r="AH19" s="17">
        <v>8.8595003269177061E-2</v>
      </c>
      <c r="AI19" s="17">
        <v>0.119526965761542</v>
      </c>
    </row>
    <row r="20" spans="2:35" ht="32" customHeight="1" x14ac:dyDescent="0.2">
      <c r="B20" s="20" t="s">
        <v>290</v>
      </c>
      <c r="C20" s="17">
        <v>2.552517028746714E-2</v>
      </c>
      <c r="D20" s="17">
        <v>3.4672789338775233E-2</v>
      </c>
      <c r="E20" s="17">
        <v>6.1785834060664648E-3</v>
      </c>
      <c r="F20" s="17">
        <v>2.7035059627112262E-2</v>
      </c>
      <c r="G20" s="17">
        <v>3.5443918857314023E-2</v>
      </c>
      <c r="H20" s="17">
        <v>2.1215645087392241E-2</v>
      </c>
      <c r="I20" s="17">
        <v>2.8728192577659961E-2</v>
      </c>
      <c r="K20" s="17">
        <v>3.0981232100535421E-2</v>
      </c>
      <c r="L20" s="17">
        <v>2.034343451025648E-2</v>
      </c>
      <c r="N20" s="17">
        <v>3.0183781505179232E-2</v>
      </c>
      <c r="O20" s="17">
        <v>4.5869856840403497E-2</v>
      </c>
      <c r="P20" s="17">
        <v>4.107571022068035E-2</v>
      </c>
      <c r="Q20" s="17">
        <v>3.7587185095151528E-2</v>
      </c>
      <c r="R20" s="17">
        <v>1.283011736140623E-2</v>
      </c>
      <c r="S20" s="17">
        <v>1.9453702027544359E-2</v>
      </c>
      <c r="T20" s="17">
        <v>2.0147977489902529E-2</v>
      </c>
      <c r="U20" s="17">
        <v>1.0426761051533159E-2</v>
      </c>
      <c r="V20" s="17">
        <v>3.9555149355281642E-2</v>
      </c>
      <c r="W20" s="17">
        <v>2.6109384376116759E-2</v>
      </c>
      <c r="X20" s="17">
        <v>1.258848385249947E-2</v>
      </c>
      <c r="Y20" s="17">
        <v>2.916282404485445E-2</v>
      </c>
      <c r="AA20" s="17">
        <v>2.9860365965217329E-2</v>
      </c>
      <c r="AB20" s="17">
        <v>2.7933631750647631E-2</v>
      </c>
      <c r="AC20" s="17">
        <v>2.1158563625392129E-2</v>
      </c>
      <c r="AD20" s="17">
        <v>1.2976261901443119E-2</v>
      </c>
      <c r="AE20" s="17">
        <v>1.694379094155132E-2</v>
      </c>
      <c r="AF20" s="17">
        <v>3.3922598402989328E-2</v>
      </c>
      <c r="AG20" s="17">
        <v>5.5645765029497113E-2</v>
      </c>
      <c r="AH20" s="17">
        <v>3.5828764061401168E-2</v>
      </c>
      <c r="AI20" s="17">
        <v>1.7625840997321032E-2</v>
      </c>
    </row>
    <row r="21" spans="2:35" ht="19" customHeight="1" x14ac:dyDescent="0.2">
      <c r="B21" s="20" t="s">
        <v>75</v>
      </c>
      <c r="C21" s="17">
        <v>3.033854090088044E-2</v>
      </c>
      <c r="D21" s="17">
        <v>3.5542650726044449E-2</v>
      </c>
      <c r="E21" s="17">
        <v>2.349749299565328E-2</v>
      </c>
      <c r="F21" s="17">
        <v>5.3575359196025317E-2</v>
      </c>
      <c r="G21" s="17">
        <v>2.3956836397449489E-2</v>
      </c>
      <c r="H21" s="17">
        <v>2.0733200154805561E-2</v>
      </c>
      <c r="I21" s="17">
        <v>2.522021435730553E-2</v>
      </c>
      <c r="K21" s="17">
        <v>2.217157129481313E-2</v>
      </c>
      <c r="L21" s="17">
        <v>3.8499285342489087E-2</v>
      </c>
      <c r="N21" s="17">
        <v>1.7808386029867711E-2</v>
      </c>
      <c r="O21" s="17">
        <v>1.715861305976225E-2</v>
      </c>
      <c r="P21" s="17">
        <v>6.179399571908125E-2</v>
      </c>
      <c r="Q21" s="17">
        <v>4.6545217839107741E-2</v>
      </c>
      <c r="R21" s="17">
        <v>4.2866430591950618E-2</v>
      </c>
      <c r="S21" s="17">
        <v>4.0981421069238258E-2</v>
      </c>
      <c r="T21" s="17">
        <v>2.7553338396492759E-2</v>
      </c>
      <c r="U21" s="17">
        <v>2.9356056090441531E-2</v>
      </c>
      <c r="V21" s="17">
        <v>2.0795235647174549E-2</v>
      </c>
      <c r="W21" s="17">
        <v>3.3149524545388602E-2</v>
      </c>
      <c r="X21" s="17">
        <v>3.5773598556276362E-2</v>
      </c>
      <c r="Y21" s="17">
        <v>7.0168060395171244E-3</v>
      </c>
      <c r="AA21" s="17">
        <v>6.7256144843267371E-3</v>
      </c>
      <c r="AB21" s="17">
        <v>2.363214937557364E-2</v>
      </c>
      <c r="AC21" s="17">
        <v>1.318063751679736E-2</v>
      </c>
      <c r="AD21" s="17">
        <v>3.2284844864078191E-2</v>
      </c>
      <c r="AE21" s="17">
        <v>1.8964649234741299E-2</v>
      </c>
      <c r="AF21" s="17">
        <v>0</v>
      </c>
      <c r="AG21" s="17">
        <v>0.1030614712999743</v>
      </c>
      <c r="AH21" s="17">
        <v>9.0262134227610008E-2</v>
      </c>
      <c r="AI21" s="17">
        <v>8.7489015501708099E-3</v>
      </c>
    </row>
    <row r="23" spans="2:35" x14ac:dyDescent="0.2">
      <c r="B23" t="s">
        <v>409</v>
      </c>
    </row>
    <row r="24" spans="2:35" x14ac:dyDescent="0.2">
      <c r="B24" t="s">
        <v>9</v>
      </c>
    </row>
    <row r="26" spans="2:35" x14ac:dyDescent="0.2">
      <c r="B26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2:G19"/>
  <sheetViews>
    <sheetView showGridLines="0" workbookViewId="0"/>
  </sheetViews>
  <sheetFormatPr baseColWidth="10" defaultColWidth="8.83203125" defaultRowHeight="15" x14ac:dyDescent="0.2"/>
  <cols>
    <col min="1" max="1" width="5" customWidth="1"/>
    <col min="2" max="2" width="25" customWidth="1"/>
    <col min="3" max="7" width="20" customWidth="1"/>
  </cols>
  <sheetData>
    <row r="2" spans="2:7" ht="40" customHeight="1" x14ac:dyDescent="0.2">
      <c r="D2" s="18" t="s">
        <v>428</v>
      </c>
    </row>
    <row r="6" spans="2:7" ht="74" customHeight="1" x14ac:dyDescent="0.2">
      <c r="C6" s="19" t="s">
        <v>459</v>
      </c>
      <c r="D6" s="19" t="s">
        <v>460</v>
      </c>
      <c r="E6" s="19" t="s">
        <v>461</v>
      </c>
      <c r="F6" s="19" t="s">
        <v>462</v>
      </c>
      <c r="G6" s="19" t="s">
        <v>463</v>
      </c>
    </row>
    <row r="7" spans="2:7" ht="16" x14ac:dyDescent="0.2">
      <c r="B7" s="20" t="s">
        <v>179</v>
      </c>
      <c r="C7" s="17">
        <v>0.3393917555319042</v>
      </c>
      <c r="D7" s="17">
        <v>0.4089197896506267</v>
      </c>
      <c r="E7" s="17">
        <v>0.34192358573888448</v>
      </c>
      <c r="F7" s="17">
        <v>0.39344737611641251</v>
      </c>
      <c r="G7" s="17">
        <v>0.45405718191029532</v>
      </c>
    </row>
    <row r="8" spans="2:7" ht="16" x14ac:dyDescent="0.2">
      <c r="B8" s="20" t="s">
        <v>180</v>
      </c>
      <c r="C8" s="17">
        <v>0.41054889688745921</v>
      </c>
      <c r="D8" s="17">
        <v>0.36879328134783002</v>
      </c>
      <c r="E8" s="17">
        <v>0.42159252065445352</v>
      </c>
      <c r="F8" s="17">
        <v>0.38504917440559822</v>
      </c>
      <c r="G8" s="17">
        <v>0.3211601052389717</v>
      </c>
    </row>
    <row r="9" spans="2:7" ht="16" x14ac:dyDescent="0.2">
      <c r="B9" s="20" t="s">
        <v>181</v>
      </c>
      <c r="C9" s="17">
        <v>0.1784294984758488</v>
      </c>
      <c r="D9" s="17">
        <v>0.1521322141572046</v>
      </c>
      <c r="E9" s="17">
        <v>0.1687646887497373</v>
      </c>
      <c r="F9" s="17">
        <v>0.14836002218059791</v>
      </c>
      <c r="G9" s="17">
        <v>0.14664599994631</v>
      </c>
    </row>
    <row r="10" spans="2:7" ht="16" x14ac:dyDescent="0.2">
      <c r="B10" s="20" t="s">
        <v>182</v>
      </c>
      <c r="C10" s="17">
        <v>3.4007828427508491E-2</v>
      </c>
      <c r="D10" s="17">
        <v>2.844987374903515E-2</v>
      </c>
      <c r="E10" s="17">
        <v>3.0335574383303931E-2</v>
      </c>
      <c r="F10" s="17">
        <v>2.8392615271924111E-2</v>
      </c>
      <c r="G10" s="17">
        <v>3.4341580903164227E-2</v>
      </c>
    </row>
    <row r="11" spans="2:7" ht="16" x14ac:dyDescent="0.2">
      <c r="B11" s="20" t="s">
        <v>183</v>
      </c>
      <c r="C11" s="17">
        <v>1.2351754420325829E-2</v>
      </c>
      <c r="D11" s="17">
        <v>1.6184489550408479E-2</v>
      </c>
      <c r="E11" s="17">
        <v>1.1147333748503029E-2</v>
      </c>
      <c r="F11" s="17">
        <v>1.018990415603358E-2</v>
      </c>
      <c r="G11" s="17">
        <v>1.2856853668046659E-2</v>
      </c>
    </row>
    <row r="12" spans="2:7" ht="16" x14ac:dyDescent="0.2">
      <c r="B12" s="20" t="s">
        <v>75</v>
      </c>
      <c r="C12" s="17">
        <v>2.527026625695341E-2</v>
      </c>
      <c r="D12" s="17">
        <v>2.552035154489506E-2</v>
      </c>
      <c r="E12" s="17">
        <v>2.623629672511776E-2</v>
      </c>
      <c r="F12" s="17">
        <v>3.4560907869433513E-2</v>
      </c>
      <c r="G12" s="17">
        <v>3.0938278333211961E-2</v>
      </c>
    </row>
    <row r="15" spans="2:7" x14ac:dyDescent="0.2">
      <c r="B15" t="s">
        <v>409</v>
      </c>
    </row>
    <row r="16" spans="2:7" x14ac:dyDescent="0.2">
      <c r="B16" t="s">
        <v>9</v>
      </c>
    </row>
    <row r="19" spans="2:2" x14ac:dyDescent="0.2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291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0.3393917555319042</v>
      </c>
      <c r="D9" s="17">
        <v>0.33481084658881771</v>
      </c>
      <c r="E9" s="17">
        <v>0.25415859068781799</v>
      </c>
      <c r="F9" s="17">
        <v>0.31535615219688939</v>
      </c>
      <c r="G9" s="17">
        <v>0.33801004005332191</v>
      </c>
      <c r="H9" s="17">
        <v>0.37055336433010883</v>
      </c>
      <c r="I9" s="17">
        <v>0.41128022585094748</v>
      </c>
      <c r="K9" s="17">
        <v>0.33074730433370608</v>
      </c>
      <c r="L9" s="17">
        <v>0.34735062316276688</v>
      </c>
      <c r="N9" s="17">
        <v>0.3381658766728336</v>
      </c>
      <c r="O9" s="17">
        <v>0.31451806655938958</v>
      </c>
      <c r="P9" s="17">
        <v>0.34011561081605668</v>
      </c>
      <c r="Q9" s="17">
        <v>0.2273716568596402</v>
      </c>
      <c r="R9" s="17">
        <v>0.37355656792523612</v>
      </c>
      <c r="S9" s="17">
        <v>0.34094749606256192</v>
      </c>
      <c r="T9" s="17">
        <v>0.34900941035079691</v>
      </c>
      <c r="U9" s="17">
        <v>0.27837234492232488</v>
      </c>
      <c r="V9" s="17">
        <v>0.31710278851836088</v>
      </c>
      <c r="W9" s="17">
        <v>0.34556327513353652</v>
      </c>
      <c r="X9" s="17">
        <v>0.37466151026574329</v>
      </c>
      <c r="Y9" s="17">
        <v>0.40298389136810059</v>
      </c>
      <c r="AA9" s="17">
        <v>0.37440098233939478</v>
      </c>
      <c r="AB9" s="17">
        <v>0.2819936549055051</v>
      </c>
      <c r="AC9" s="17">
        <v>0.38861640114850798</v>
      </c>
      <c r="AD9" s="17">
        <v>0.33648307717075371</v>
      </c>
      <c r="AE9" s="17">
        <v>0.38390929470274732</v>
      </c>
      <c r="AF9" s="17">
        <v>0.42217360475822618</v>
      </c>
      <c r="AG9" s="17">
        <v>0.30845806197937781</v>
      </c>
      <c r="AH9" s="17">
        <v>0.25733415271326249</v>
      </c>
      <c r="AI9" s="17">
        <v>0.32419441955927453</v>
      </c>
    </row>
    <row r="10" spans="2:37" ht="19" customHeight="1" x14ac:dyDescent="0.2">
      <c r="B10" s="20" t="s">
        <v>180</v>
      </c>
      <c r="C10" s="17">
        <v>0.41054889688745921</v>
      </c>
      <c r="D10" s="17">
        <v>0.3308800970145972</v>
      </c>
      <c r="E10" s="17">
        <v>0.45602164228660902</v>
      </c>
      <c r="F10" s="17">
        <v>0.38639818685047139</v>
      </c>
      <c r="G10" s="17">
        <v>0.40879866910438672</v>
      </c>
      <c r="H10" s="17">
        <v>0.45116360817619527</v>
      </c>
      <c r="I10" s="17">
        <v>0.42029915218251718</v>
      </c>
      <c r="K10" s="17">
        <v>0.42341975717047797</v>
      </c>
      <c r="L10" s="17">
        <v>0.39873500313316651</v>
      </c>
      <c r="N10" s="17">
        <v>0.4289311218820811</v>
      </c>
      <c r="O10" s="17">
        <v>0.37366667466262088</v>
      </c>
      <c r="P10" s="17">
        <v>0.44095214092772822</v>
      </c>
      <c r="Q10" s="17">
        <v>0.44318987448791852</v>
      </c>
      <c r="R10" s="17">
        <v>0.40972093567673368</v>
      </c>
      <c r="S10" s="17">
        <v>0.42697677183775551</v>
      </c>
      <c r="T10" s="17">
        <v>0.35708571411212692</v>
      </c>
      <c r="U10" s="17">
        <v>0.45541511901740989</v>
      </c>
      <c r="V10" s="17">
        <v>0.40898427866375098</v>
      </c>
      <c r="W10" s="17">
        <v>0.424642477598556</v>
      </c>
      <c r="X10" s="17">
        <v>0.36124624685204437</v>
      </c>
      <c r="Y10" s="17">
        <v>0.38193451171621801</v>
      </c>
      <c r="AA10" s="17">
        <v>0.41675125053016498</v>
      </c>
      <c r="AB10" s="17">
        <v>0.44550108319140808</v>
      </c>
      <c r="AC10" s="17">
        <v>0.39872779420556698</v>
      </c>
      <c r="AD10" s="17">
        <v>0.40877982122212791</v>
      </c>
      <c r="AE10" s="17">
        <v>0.42076375811139871</v>
      </c>
      <c r="AF10" s="17">
        <v>0.35732377718653452</v>
      </c>
      <c r="AG10" s="17">
        <v>0.297684828070856</v>
      </c>
      <c r="AH10" s="17">
        <v>0.42717039858164779</v>
      </c>
      <c r="AI10" s="17">
        <v>0.39745459768165092</v>
      </c>
    </row>
    <row r="11" spans="2:37" ht="32" customHeight="1" x14ac:dyDescent="0.2">
      <c r="B11" s="20" t="s">
        <v>181</v>
      </c>
      <c r="C11" s="17">
        <v>0.1784294984758488</v>
      </c>
      <c r="D11" s="17">
        <v>0.2133755532880996</v>
      </c>
      <c r="E11" s="17">
        <v>0.21090762012799211</v>
      </c>
      <c r="F11" s="17">
        <v>0.2141855666011126</v>
      </c>
      <c r="G11" s="17">
        <v>0.18850187503529009</v>
      </c>
      <c r="H11" s="17">
        <v>0.1407075284173927</v>
      </c>
      <c r="I11" s="17">
        <v>0.11700088665637209</v>
      </c>
      <c r="K11" s="17">
        <v>0.18039448570187541</v>
      </c>
      <c r="L11" s="17">
        <v>0.17581094365361249</v>
      </c>
      <c r="N11" s="17">
        <v>0.16607386942543351</v>
      </c>
      <c r="O11" s="17">
        <v>0.27999655106746252</v>
      </c>
      <c r="P11" s="17">
        <v>0.13875911293924051</v>
      </c>
      <c r="Q11" s="17">
        <v>0.22240920427863881</v>
      </c>
      <c r="R11" s="17">
        <v>0.14738832704577901</v>
      </c>
      <c r="S11" s="17">
        <v>0.1492098183956401</v>
      </c>
      <c r="T11" s="17">
        <v>0.16948321382837259</v>
      </c>
      <c r="U11" s="17">
        <v>0.19328828204293541</v>
      </c>
      <c r="V11" s="17">
        <v>0.1945810408634471</v>
      </c>
      <c r="W11" s="17">
        <v>0.1667991020730005</v>
      </c>
      <c r="X11" s="17">
        <v>0.2224480983042646</v>
      </c>
      <c r="Y11" s="17">
        <v>0.16810345039484281</v>
      </c>
      <c r="AA11" s="17">
        <v>0.16326419311695259</v>
      </c>
      <c r="AB11" s="17">
        <v>0.20858209065711281</v>
      </c>
      <c r="AC11" s="17">
        <v>0.18398507819702059</v>
      </c>
      <c r="AD11" s="17">
        <v>0.14720265417630249</v>
      </c>
      <c r="AE11" s="17">
        <v>0.13938152359228659</v>
      </c>
      <c r="AF11" s="17">
        <v>0.1702008497066369</v>
      </c>
      <c r="AG11" s="17">
        <v>0.23968238559700861</v>
      </c>
      <c r="AH11" s="17">
        <v>0.21700084710472911</v>
      </c>
      <c r="AI11" s="17">
        <v>0.20757313666948221</v>
      </c>
    </row>
    <row r="12" spans="2:37" ht="19" customHeight="1" x14ac:dyDescent="0.2">
      <c r="B12" s="20" t="s">
        <v>182</v>
      </c>
      <c r="C12" s="17">
        <v>3.4007828427508491E-2</v>
      </c>
      <c r="D12" s="17">
        <v>6.7652295398978241E-2</v>
      </c>
      <c r="E12" s="17">
        <v>3.2933092770963172E-2</v>
      </c>
      <c r="F12" s="17">
        <v>3.388091674030274E-2</v>
      </c>
      <c r="G12" s="17">
        <v>3.5120114153939438E-2</v>
      </c>
      <c r="H12" s="17">
        <v>1.6607203196011101E-2</v>
      </c>
      <c r="I12" s="17">
        <v>2.3429203106321E-2</v>
      </c>
      <c r="K12" s="17">
        <v>3.5623376705386227E-2</v>
      </c>
      <c r="L12" s="17">
        <v>3.2629554701213419E-2</v>
      </c>
      <c r="N12" s="17">
        <v>2.4396357697489761E-2</v>
      </c>
      <c r="O12" s="17">
        <v>1.466009465076481E-2</v>
      </c>
      <c r="P12" s="17">
        <v>2.257674117995883E-2</v>
      </c>
      <c r="Q12" s="17">
        <v>4.7995595431927517E-2</v>
      </c>
      <c r="R12" s="17">
        <v>3.4710332993006278E-2</v>
      </c>
      <c r="S12" s="17">
        <v>4.846410324129017E-2</v>
      </c>
      <c r="T12" s="17">
        <v>7.6387784126447825E-2</v>
      </c>
      <c r="U12" s="17">
        <v>4.3568197926888312E-2</v>
      </c>
      <c r="V12" s="17">
        <v>2.5649224159099381E-2</v>
      </c>
      <c r="W12" s="17">
        <v>2.5609744228624481E-2</v>
      </c>
      <c r="X12" s="17">
        <v>1.2179458848244409E-2</v>
      </c>
      <c r="Y12" s="17">
        <v>3.8518026130212643E-2</v>
      </c>
      <c r="AA12" s="17">
        <v>3.8772856036585028E-2</v>
      </c>
      <c r="AB12" s="17">
        <v>2.530349489510663E-2</v>
      </c>
      <c r="AC12" s="17">
        <v>1.5017362286860811E-2</v>
      </c>
      <c r="AD12" s="17">
        <v>4.4241781111266552E-2</v>
      </c>
      <c r="AE12" s="17">
        <v>3.8589811823461793E-2</v>
      </c>
      <c r="AF12" s="17">
        <v>3.3341745544893671E-2</v>
      </c>
      <c r="AG12" s="17">
        <v>5.7136041169674773E-2</v>
      </c>
      <c r="AH12" s="17">
        <v>6.0642516271864639E-3</v>
      </c>
      <c r="AI12" s="17">
        <v>5.107860512196865E-2</v>
      </c>
    </row>
    <row r="13" spans="2:37" ht="19" customHeight="1" x14ac:dyDescent="0.2">
      <c r="B13" s="20" t="s">
        <v>183</v>
      </c>
      <c r="C13" s="17">
        <v>1.2351754420325829E-2</v>
      </c>
      <c r="D13" s="17">
        <v>2.393435590383158E-2</v>
      </c>
      <c r="E13" s="17">
        <v>2.4660971516123849E-2</v>
      </c>
      <c r="F13" s="17">
        <v>8.4582306931221384E-3</v>
      </c>
      <c r="G13" s="17">
        <v>1.137659054556075E-2</v>
      </c>
      <c r="H13" s="17">
        <v>3.2465292582260371E-3</v>
      </c>
      <c r="I13" s="17">
        <v>4.7415594237504716E-3</v>
      </c>
      <c r="K13" s="17">
        <v>1.1097805794430191E-2</v>
      </c>
      <c r="L13" s="17">
        <v>1.3650137309428481E-2</v>
      </c>
      <c r="N13" s="17">
        <v>1.282414116782331E-2</v>
      </c>
      <c r="O13" s="17">
        <v>0</v>
      </c>
      <c r="P13" s="17">
        <v>2.8083134468246208E-2</v>
      </c>
      <c r="Q13" s="17">
        <v>2.4714632275154639E-2</v>
      </c>
      <c r="R13" s="17">
        <v>9.6016625665135726E-3</v>
      </c>
      <c r="S13" s="17">
        <v>1.112282233762649E-2</v>
      </c>
      <c r="T13" s="17">
        <v>1.436125424341103E-2</v>
      </c>
      <c r="U13" s="17">
        <v>0</v>
      </c>
      <c r="V13" s="17">
        <v>2.4890648275069909E-2</v>
      </c>
      <c r="W13" s="17">
        <v>1.457814109778908E-2</v>
      </c>
      <c r="X13" s="17">
        <v>6.000468581525034E-3</v>
      </c>
      <c r="Y13" s="17">
        <v>0</v>
      </c>
      <c r="AA13" s="17">
        <v>6.810717976902388E-3</v>
      </c>
      <c r="AB13" s="17">
        <v>1.527594149521141E-2</v>
      </c>
      <c r="AC13" s="17">
        <v>0</v>
      </c>
      <c r="AD13" s="17">
        <v>2.3491402285459852E-2</v>
      </c>
      <c r="AE13" s="17">
        <v>6.7900343402329446E-3</v>
      </c>
      <c r="AF13" s="17">
        <v>1.6960022803709091E-2</v>
      </c>
      <c r="AG13" s="17">
        <v>2.054860100602365E-2</v>
      </c>
      <c r="AH13" s="17">
        <v>1.1238741774247369E-2</v>
      </c>
      <c r="AI13" s="17">
        <v>1.9699240967623651E-2</v>
      </c>
    </row>
    <row r="14" spans="2:37" ht="19" customHeight="1" x14ac:dyDescent="0.2">
      <c r="B14" s="20" t="s">
        <v>75</v>
      </c>
      <c r="C14" s="17">
        <v>2.527026625695341E-2</v>
      </c>
      <c r="D14" s="17">
        <v>2.9346851805675572E-2</v>
      </c>
      <c r="E14" s="17">
        <v>2.1318082610493842E-2</v>
      </c>
      <c r="F14" s="17">
        <v>4.1720946918101701E-2</v>
      </c>
      <c r="G14" s="17">
        <v>1.8192711107501081E-2</v>
      </c>
      <c r="H14" s="17">
        <v>1.7721766622066069E-2</v>
      </c>
      <c r="I14" s="17">
        <v>2.324897278009164E-2</v>
      </c>
      <c r="K14" s="17">
        <v>1.871727029412406E-2</v>
      </c>
      <c r="L14" s="17">
        <v>3.182373803981231E-2</v>
      </c>
      <c r="N14" s="17">
        <v>2.9608633154338579E-2</v>
      </c>
      <c r="O14" s="17">
        <v>1.715861305976225E-2</v>
      </c>
      <c r="P14" s="17">
        <v>2.9513259668769609E-2</v>
      </c>
      <c r="Q14" s="17">
        <v>3.4319036666720593E-2</v>
      </c>
      <c r="R14" s="17">
        <v>2.5022173792731452E-2</v>
      </c>
      <c r="S14" s="17">
        <v>2.3278988125125771E-2</v>
      </c>
      <c r="T14" s="17">
        <v>3.3672623338844757E-2</v>
      </c>
      <c r="U14" s="17">
        <v>2.9356056090441531E-2</v>
      </c>
      <c r="V14" s="17">
        <v>2.879201952027139E-2</v>
      </c>
      <c r="W14" s="17">
        <v>2.280725986849327E-2</v>
      </c>
      <c r="X14" s="17">
        <v>2.3464217148178139E-2</v>
      </c>
      <c r="Y14" s="17">
        <v>8.4601203906258509E-3</v>
      </c>
      <c r="AA14" s="17">
        <v>0</v>
      </c>
      <c r="AB14" s="17">
        <v>2.3343734855656061E-2</v>
      </c>
      <c r="AC14" s="17">
        <v>1.365336416204367E-2</v>
      </c>
      <c r="AD14" s="17">
        <v>3.9801264034089602E-2</v>
      </c>
      <c r="AE14" s="17">
        <v>1.0565577429872811E-2</v>
      </c>
      <c r="AF14" s="17">
        <v>0</v>
      </c>
      <c r="AG14" s="17">
        <v>7.6490082177059257E-2</v>
      </c>
      <c r="AH14" s="17">
        <v>8.1191608198926832E-2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292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0.4089197896506267</v>
      </c>
      <c r="D9" s="17">
        <v>0.32835554475379453</v>
      </c>
      <c r="E9" s="17">
        <v>0.34538762027441178</v>
      </c>
      <c r="F9" s="17">
        <v>0.37742263880111288</v>
      </c>
      <c r="G9" s="17">
        <v>0.37865771080160149</v>
      </c>
      <c r="H9" s="17">
        <v>0.49658074834315941</v>
      </c>
      <c r="I9" s="17">
        <v>0.50533284996155625</v>
      </c>
      <c r="K9" s="17">
        <v>0.40515415652370318</v>
      </c>
      <c r="L9" s="17">
        <v>0.41253033528355693</v>
      </c>
      <c r="N9" s="17">
        <v>0.43196345735570602</v>
      </c>
      <c r="O9" s="17">
        <v>0.43619149203558721</v>
      </c>
      <c r="P9" s="17">
        <v>0.3801974907880285</v>
      </c>
      <c r="Q9" s="17">
        <v>0.31683470465456731</v>
      </c>
      <c r="R9" s="17">
        <v>0.42287789229009792</v>
      </c>
      <c r="S9" s="17">
        <v>0.38951596421504481</v>
      </c>
      <c r="T9" s="17">
        <v>0.40562098699044358</v>
      </c>
      <c r="U9" s="17">
        <v>0.31526814707640188</v>
      </c>
      <c r="V9" s="17">
        <v>0.40304571583918442</v>
      </c>
      <c r="W9" s="17">
        <v>0.41921034825569647</v>
      </c>
      <c r="X9" s="17">
        <v>0.45082619086703207</v>
      </c>
      <c r="Y9" s="17">
        <v>0.48708123238015161</v>
      </c>
      <c r="AA9" s="17">
        <v>0.43896567127282848</v>
      </c>
      <c r="AB9" s="17">
        <v>0.36251469766082273</v>
      </c>
      <c r="AC9" s="17">
        <v>0.48754824372171029</v>
      </c>
      <c r="AD9" s="17">
        <v>0.40212763616066471</v>
      </c>
      <c r="AE9" s="17">
        <v>0.47000479690904012</v>
      </c>
      <c r="AF9" s="17">
        <v>0.54174435778424923</v>
      </c>
      <c r="AG9" s="17">
        <v>0.32287351896770461</v>
      </c>
      <c r="AH9" s="17">
        <v>0.30205998372710557</v>
      </c>
      <c r="AI9" s="17">
        <v>0.34106286425182469</v>
      </c>
    </row>
    <row r="10" spans="2:37" ht="19" customHeight="1" x14ac:dyDescent="0.2">
      <c r="B10" s="20" t="s">
        <v>180</v>
      </c>
      <c r="C10" s="17">
        <v>0.36879328134783002</v>
      </c>
      <c r="D10" s="17">
        <v>0.30466059738087048</v>
      </c>
      <c r="E10" s="17">
        <v>0.40183191739455199</v>
      </c>
      <c r="F10" s="17">
        <v>0.37054379368787932</v>
      </c>
      <c r="G10" s="17">
        <v>0.41547371273655209</v>
      </c>
      <c r="H10" s="17">
        <v>0.34941776051685641</v>
      </c>
      <c r="I10" s="17">
        <v>0.35799963048791028</v>
      </c>
      <c r="K10" s="17">
        <v>0.37372080740354741</v>
      </c>
      <c r="L10" s="17">
        <v>0.3644865767329884</v>
      </c>
      <c r="N10" s="17">
        <v>0.386754951461529</v>
      </c>
      <c r="O10" s="17">
        <v>0.46736305831967118</v>
      </c>
      <c r="P10" s="17">
        <v>0.37336512311619657</v>
      </c>
      <c r="Q10" s="17">
        <v>0.35450069559070979</v>
      </c>
      <c r="R10" s="17">
        <v>0.38650456226363139</v>
      </c>
      <c r="S10" s="17">
        <v>0.35278444552365462</v>
      </c>
      <c r="T10" s="17">
        <v>0.3658570236340089</v>
      </c>
      <c r="U10" s="17">
        <v>0.35897527778839022</v>
      </c>
      <c r="V10" s="17">
        <v>0.35905827565784748</v>
      </c>
      <c r="W10" s="17">
        <v>0.38464871918527621</v>
      </c>
      <c r="X10" s="17">
        <v>0.34311405700836289</v>
      </c>
      <c r="Y10" s="17">
        <v>0.34161255187944289</v>
      </c>
      <c r="AA10" s="17">
        <v>0.37242815055516021</v>
      </c>
      <c r="AB10" s="17">
        <v>0.42108557944218378</v>
      </c>
      <c r="AC10" s="17">
        <v>0.32081711101744798</v>
      </c>
      <c r="AD10" s="17">
        <v>0.35889578849715098</v>
      </c>
      <c r="AE10" s="17">
        <v>0.37155566356586789</v>
      </c>
      <c r="AF10" s="17">
        <v>0.30735748936004559</v>
      </c>
      <c r="AG10" s="17">
        <v>0.30011359841916668</v>
      </c>
      <c r="AH10" s="17">
        <v>0.35025121291016958</v>
      </c>
      <c r="AI10" s="17">
        <v>0.40493101552310973</v>
      </c>
    </row>
    <row r="11" spans="2:37" ht="32" customHeight="1" x14ac:dyDescent="0.2">
      <c r="B11" s="20" t="s">
        <v>181</v>
      </c>
      <c r="C11" s="17">
        <v>0.1521322141572046</v>
      </c>
      <c r="D11" s="17">
        <v>0.22599583061957881</v>
      </c>
      <c r="E11" s="17">
        <v>0.1718457193349105</v>
      </c>
      <c r="F11" s="17">
        <v>0.1636340457089672</v>
      </c>
      <c r="G11" s="17">
        <v>0.144196159457779</v>
      </c>
      <c r="H11" s="17">
        <v>0.1201486105303263</v>
      </c>
      <c r="I11" s="17">
        <v>0.1057665731117413</v>
      </c>
      <c r="K11" s="17">
        <v>0.15572614210682029</v>
      </c>
      <c r="L11" s="17">
        <v>0.14866425619641671</v>
      </c>
      <c r="N11" s="17">
        <v>0.1214871246675312</v>
      </c>
      <c r="O11" s="17">
        <v>6.4626741934214776E-2</v>
      </c>
      <c r="P11" s="17">
        <v>0.17664759392698029</v>
      </c>
      <c r="Q11" s="17">
        <v>0.23392946659589051</v>
      </c>
      <c r="R11" s="17">
        <v>0.1200513224570164</v>
      </c>
      <c r="S11" s="17">
        <v>0.17571534835858449</v>
      </c>
      <c r="T11" s="17">
        <v>0.1446711127872144</v>
      </c>
      <c r="U11" s="17">
        <v>0.22071624040976359</v>
      </c>
      <c r="V11" s="17">
        <v>0.1605409629416322</v>
      </c>
      <c r="W11" s="17">
        <v>0.1371517583455415</v>
      </c>
      <c r="X11" s="17">
        <v>0.1447744938775691</v>
      </c>
      <c r="Y11" s="17">
        <v>0.13247943779582519</v>
      </c>
      <c r="AA11" s="17">
        <v>0.1425588405257936</v>
      </c>
      <c r="AB11" s="17">
        <v>0.16311678824218331</v>
      </c>
      <c r="AC11" s="17">
        <v>0.12574592028484469</v>
      </c>
      <c r="AD11" s="17">
        <v>0.14491252025071891</v>
      </c>
      <c r="AE11" s="17">
        <v>0.12047240517583779</v>
      </c>
      <c r="AF11" s="17">
        <v>0.1339381300519962</v>
      </c>
      <c r="AG11" s="17">
        <v>0.21934777771841479</v>
      </c>
      <c r="AH11" s="17">
        <v>0.20785851719837239</v>
      </c>
      <c r="AI11" s="17">
        <v>0.1631259332422422</v>
      </c>
    </row>
    <row r="12" spans="2:37" ht="19" customHeight="1" x14ac:dyDescent="0.2">
      <c r="B12" s="20" t="s">
        <v>182</v>
      </c>
      <c r="C12" s="17">
        <v>2.844987374903515E-2</v>
      </c>
      <c r="D12" s="17">
        <v>7.7723094909505797E-2</v>
      </c>
      <c r="E12" s="17">
        <v>3.8883527473919842E-2</v>
      </c>
      <c r="F12" s="17">
        <v>2.096775549421763E-2</v>
      </c>
      <c r="G12" s="17">
        <v>2.59715895113505E-2</v>
      </c>
      <c r="H12" s="17">
        <v>9.9132053186383306E-3</v>
      </c>
      <c r="I12" s="17">
        <v>7.840783842047153E-3</v>
      </c>
      <c r="K12" s="17">
        <v>3.0439647337257479E-2</v>
      </c>
      <c r="L12" s="17">
        <v>2.6673071201486421E-2</v>
      </c>
      <c r="N12" s="17">
        <v>1.156103325736034E-2</v>
      </c>
      <c r="O12" s="17">
        <v>0</v>
      </c>
      <c r="P12" s="17">
        <v>1.203428283255005E-2</v>
      </c>
      <c r="Q12" s="17">
        <v>3.6078749108840923E-2</v>
      </c>
      <c r="R12" s="17">
        <v>3.7737633890428793E-2</v>
      </c>
      <c r="S12" s="17">
        <v>2.9421581538040149E-2</v>
      </c>
      <c r="T12" s="17">
        <v>4.1809090732621068E-2</v>
      </c>
      <c r="U12" s="17">
        <v>4.8905540799823462E-2</v>
      </c>
      <c r="V12" s="17">
        <v>3.8681908542286959E-2</v>
      </c>
      <c r="W12" s="17">
        <v>2.195021339774433E-2</v>
      </c>
      <c r="X12" s="17">
        <v>1.9738333631486481E-2</v>
      </c>
      <c r="Y12" s="17">
        <v>1.8573774410047941E-2</v>
      </c>
      <c r="AA12" s="17">
        <v>2.493714633459693E-2</v>
      </c>
      <c r="AB12" s="17">
        <v>1.7490607363583769E-2</v>
      </c>
      <c r="AC12" s="17">
        <v>4.6094565590791378E-2</v>
      </c>
      <c r="AD12" s="17">
        <v>3.9667313124920368E-2</v>
      </c>
      <c r="AE12" s="17">
        <v>2.245470398221441E-2</v>
      </c>
      <c r="AF12" s="17">
        <v>0</v>
      </c>
      <c r="AG12" s="17">
        <v>3.5071860765781622E-2</v>
      </c>
      <c r="AH12" s="17">
        <v>2.9126259640184279E-2</v>
      </c>
      <c r="AI12" s="17">
        <v>6.198730157120147E-2</v>
      </c>
    </row>
    <row r="13" spans="2:37" ht="19" customHeight="1" x14ac:dyDescent="0.2">
      <c r="B13" s="20" t="s">
        <v>183</v>
      </c>
      <c r="C13" s="17">
        <v>1.6184489550408479E-2</v>
      </c>
      <c r="D13" s="17">
        <v>2.3927021730132409E-2</v>
      </c>
      <c r="E13" s="17">
        <v>2.7360459520534449E-2</v>
      </c>
      <c r="F13" s="17">
        <v>1.9698473769647E-2</v>
      </c>
      <c r="G13" s="17">
        <v>1.6990089750749719E-2</v>
      </c>
      <c r="H13" s="17">
        <v>6.4293670240981064E-3</v>
      </c>
      <c r="I13" s="17">
        <v>5.0162292849548823E-3</v>
      </c>
      <c r="K13" s="17">
        <v>1.6410111033225289E-2</v>
      </c>
      <c r="L13" s="17">
        <v>1.5161726404329751E-2</v>
      </c>
      <c r="N13" s="17">
        <v>1.828202321031161E-2</v>
      </c>
      <c r="O13" s="17">
        <v>1.466009465076481E-2</v>
      </c>
      <c r="P13" s="17">
        <v>9.2794552404724014E-3</v>
      </c>
      <c r="Q13" s="17">
        <v>1.2226181172387159E-2</v>
      </c>
      <c r="R13" s="17">
        <v>1.3473869903163739E-2</v>
      </c>
      <c r="S13" s="17">
        <v>1.8019226644730341E-2</v>
      </c>
      <c r="T13" s="17">
        <v>2.839712779184083E-2</v>
      </c>
      <c r="U13" s="17">
        <v>2.1753945779573548E-2</v>
      </c>
      <c r="V13" s="17">
        <v>2.0943269279561721E-2</v>
      </c>
      <c r="W13" s="17">
        <v>1.423170094724817E-2</v>
      </c>
      <c r="X13" s="17">
        <v>1.2037309786835419E-2</v>
      </c>
      <c r="Y13" s="17">
        <v>5.9343488003149479E-3</v>
      </c>
      <c r="AA13" s="17">
        <v>1.7666243918967879E-2</v>
      </c>
      <c r="AB13" s="17">
        <v>9.9009304791006694E-3</v>
      </c>
      <c r="AC13" s="17">
        <v>6.5552876450766023E-3</v>
      </c>
      <c r="AD13" s="17">
        <v>2.3374774011211789E-2</v>
      </c>
      <c r="AE13" s="17">
        <v>9.0138107951793986E-3</v>
      </c>
      <c r="AF13" s="17">
        <v>1.6960022803709091E-2</v>
      </c>
      <c r="AG13" s="17">
        <v>4.0820653104584097E-2</v>
      </c>
      <c r="AH13" s="17">
        <v>1.7684654457414441E-2</v>
      </c>
      <c r="AI13" s="17">
        <v>2.8892885411621719E-2</v>
      </c>
    </row>
    <row r="14" spans="2:37" ht="19" customHeight="1" x14ac:dyDescent="0.2">
      <c r="B14" s="20" t="s">
        <v>75</v>
      </c>
      <c r="C14" s="17">
        <v>2.552035154489506E-2</v>
      </c>
      <c r="D14" s="17">
        <v>3.9337910606117903E-2</v>
      </c>
      <c r="E14" s="17">
        <v>1.4690756001671411E-2</v>
      </c>
      <c r="F14" s="17">
        <v>4.7733292538176098E-2</v>
      </c>
      <c r="G14" s="17">
        <v>1.8710737741967069E-2</v>
      </c>
      <c r="H14" s="17">
        <v>1.751030826692147E-2</v>
      </c>
      <c r="I14" s="17">
        <v>1.8043933311790019E-2</v>
      </c>
      <c r="K14" s="17">
        <v>1.8549135595446541E-2</v>
      </c>
      <c r="L14" s="17">
        <v>3.2484034181221873E-2</v>
      </c>
      <c r="N14" s="17">
        <v>2.9951410047561772E-2</v>
      </c>
      <c r="O14" s="17">
        <v>1.715861305976225E-2</v>
      </c>
      <c r="P14" s="17">
        <v>4.8476054095772173E-2</v>
      </c>
      <c r="Q14" s="17">
        <v>4.6430202877604541E-2</v>
      </c>
      <c r="R14" s="17">
        <v>1.935471919566174E-2</v>
      </c>
      <c r="S14" s="17">
        <v>3.4543433719945449E-2</v>
      </c>
      <c r="T14" s="17">
        <v>1.3644658063871299E-2</v>
      </c>
      <c r="U14" s="17">
        <v>3.438084814604736E-2</v>
      </c>
      <c r="V14" s="17">
        <v>1.7729867739487069E-2</v>
      </c>
      <c r="W14" s="17">
        <v>2.280725986849327E-2</v>
      </c>
      <c r="X14" s="17">
        <v>2.9509614828713841E-2</v>
      </c>
      <c r="Y14" s="17">
        <v>1.431865473421731E-2</v>
      </c>
      <c r="AA14" s="17">
        <v>3.443947392652932E-3</v>
      </c>
      <c r="AB14" s="17">
        <v>2.5891396812125829E-2</v>
      </c>
      <c r="AC14" s="17">
        <v>1.3238871740129041E-2</v>
      </c>
      <c r="AD14" s="17">
        <v>3.1021967955333352E-2</v>
      </c>
      <c r="AE14" s="17">
        <v>6.4986195718603678E-3</v>
      </c>
      <c r="AF14" s="17">
        <v>0</v>
      </c>
      <c r="AG14" s="17">
        <v>8.177259102434821E-2</v>
      </c>
      <c r="AH14" s="17">
        <v>9.3019372066753689E-2</v>
      </c>
      <c r="AI14" s="17">
        <v>0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2:AK19"/>
  <sheetViews>
    <sheetView showGridLines="0" workbookViewId="0">
      <pane xSplit="2" topLeftCell="C1" activePane="topRight" state="frozen"/>
      <selection pane="topRight"/>
    </sheetView>
  </sheetViews>
  <sheetFormatPr baseColWidth="10" defaultColWidth="8.83203125" defaultRowHeight="15" x14ac:dyDescent="0.2"/>
  <cols>
    <col min="1" max="1" width="5" customWidth="1"/>
    <col min="2" max="2" width="25" customWidth="1"/>
    <col min="3" max="9" width="10" customWidth="1"/>
    <col min="10" max="10" width="1.5" customWidth="1"/>
    <col min="11" max="12" width="10" customWidth="1"/>
    <col min="13" max="13" width="1.5" customWidth="1"/>
    <col min="14" max="25" width="10" customWidth="1"/>
    <col min="26" max="26" width="1.5" customWidth="1"/>
    <col min="27" max="35" width="10" customWidth="1"/>
  </cols>
  <sheetData>
    <row r="2" spans="2:37" ht="40" customHeight="1" x14ac:dyDescent="0.2">
      <c r="D2" s="27" t="s">
        <v>293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5" spans="2:37" x14ac:dyDescent="0.2">
      <c r="D5" s="25" t="s">
        <v>34</v>
      </c>
      <c r="E5" s="26"/>
      <c r="F5" s="26"/>
      <c r="G5" s="26"/>
      <c r="H5" s="26"/>
      <c r="I5" s="26"/>
      <c r="K5" s="25" t="s">
        <v>35</v>
      </c>
      <c r="L5" s="26"/>
      <c r="N5" s="25" t="s">
        <v>36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5" t="s">
        <v>37</v>
      </c>
      <c r="AB5" s="26"/>
      <c r="AC5" s="26"/>
      <c r="AD5" s="26"/>
      <c r="AE5" s="26"/>
      <c r="AF5" s="26"/>
      <c r="AG5" s="26"/>
      <c r="AH5" s="26"/>
      <c r="AI5" s="26"/>
    </row>
    <row r="6" spans="2:37" ht="48" x14ac:dyDescent="0.2">
      <c r="C6" s="22" t="s">
        <v>38</v>
      </c>
      <c r="D6" s="23" t="s">
        <v>39</v>
      </c>
      <c r="E6" s="23" t="s">
        <v>40</v>
      </c>
      <c r="F6" s="23" t="s">
        <v>41</v>
      </c>
      <c r="G6" s="23" t="s">
        <v>42</v>
      </c>
      <c r="H6" s="23" t="s">
        <v>43</v>
      </c>
      <c r="I6" s="23" t="s">
        <v>44</v>
      </c>
      <c r="K6" s="23" t="s">
        <v>45</v>
      </c>
      <c r="L6" s="23" t="s">
        <v>46</v>
      </c>
      <c r="N6" s="23" t="s">
        <v>47</v>
      </c>
      <c r="O6" s="23" t="s">
        <v>48</v>
      </c>
      <c r="P6" s="23" t="s">
        <v>49</v>
      </c>
      <c r="Q6" s="23" t="s">
        <v>50</v>
      </c>
      <c r="R6" s="23" t="s">
        <v>51</v>
      </c>
      <c r="S6" s="23" t="s">
        <v>52</v>
      </c>
      <c r="T6" s="23" t="s">
        <v>53</v>
      </c>
      <c r="U6" s="23" t="s">
        <v>54</v>
      </c>
      <c r="V6" s="23" t="s">
        <v>55</v>
      </c>
      <c r="W6" s="23" t="s">
        <v>56</v>
      </c>
      <c r="X6" s="23" t="s">
        <v>57</v>
      </c>
      <c r="Y6" s="23" t="s">
        <v>58</v>
      </c>
      <c r="AA6" s="23" t="s">
        <v>59</v>
      </c>
      <c r="AB6" s="23" t="s">
        <v>60</v>
      </c>
      <c r="AC6" s="23" t="s">
        <v>61</v>
      </c>
      <c r="AD6" s="23" t="s">
        <v>62</v>
      </c>
      <c r="AE6" s="23" t="s">
        <v>63</v>
      </c>
      <c r="AF6" s="23" t="s">
        <v>64</v>
      </c>
      <c r="AG6" s="23" t="s">
        <v>65</v>
      </c>
      <c r="AH6" s="23" t="s">
        <v>66</v>
      </c>
      <c r="AI6" s="23" t="s">
        <v>67</v>
      </c>
    </row>
    <row r="7" spans="2:37" x14ac:dyDescent="0.2">
      <c r="B7" s="10" t="s">
        <v>68</v>
      </c>
      <c r="C7" s="24">
        <v>2005</v>
      </c>
      <c r="D7" s="24">
        <v>300</v>
      </c>
      <c r="E7" s="24">
        <v>340</v>
      </c>
      <c r="F7" s="24">
        <v>338</v>
      </c>
      <c r="G7" s="24">
        <v>353</v>
      </c>
      <c r="H7" s="24">
        <v>290</v>
      </c>
      <c r="I7" s="24">
        <v>384</v>
      </c>
      <c r="K7" s="24">
        <v>1008</v>
      </c>
      <c r="L7" s="24">
        <v>990</v>
      </c>
      <c r="N7" s="24">
        <v>164</v>
      </c>
      <c r="O7" s="24">
        <v>66</v>
      </c>
      <c r="P7" s="24">
        <v>103</v>
      </c>
      <c r="Q7" s="24">
        <v>83</v>
      </c>
      <c r="R7" s="24">
        <v>228</v>
      </c>
      <c r="S7" s="24">
        <v>165</v>
      </c>
      <c r="T7" s="24">
        <v>146</v>
      </c>
      <c r="U7" s="24">
        <v>183</v>
      </c>
      <c r="V7" s="24">
        <v>274</v>
      </c>
      <c r="W7" s="24">
        <v>265</v>
      </c>
      <c r="X7" s="24">
        <v>162</v>
      </c>
      <c r="Y7" s="24">
        <v>166</v>
      </c>
      <c r="AA7" s="24">
        <v>261</v>
      </c>
      <c r="AB7" s="24">
        <v>390</v>
      </c>
      <c r="AC7" s="24">
        <v>146</v>
      </c>
      <c r="AD7" s="24">
        <v>253</v>
      </c>
      <c r="AE7" s="24">
        <v>474</v>
      </c>
      <c r="AF7" s="24">
        <v>60</v>
      </c>
      <c r="AG7" s="24">
        <v>146</v>
      </c>
      <c r="AH7" s="24">
        <v>168</v>
      </c>
      <c r="AI7" s="24">
        <v>107</v>
      </c>
    </row>
    <row r="8" spans="2:37" x14ac:dyDescent="0.2">
      <c r="B8" s="7" t="s">
        <v>69</v>
      </c>
      <c r="C8" s="13">
        <v>2008</v>
      </c>
      <c r="D8" s="13">
        <v>279</v>
      </c>
      <c r="E8" s="13">
        <v>342</v>
      </c>
      <c r="F8" s="13">
        <v>342</v>
      </c>
      <c r="G8" s="13">
        <v>343</v>
      </c>
      <c r="H8" s="13">
        <v>282</v>
      </c>
      <c r="I8" s="13">
        <v>421</v>
      </c>
      <c r="K8" s="13">
        <v>990</v>
      </c>
      <c r="L8" s="13">
        <v>1013</v>
      </c>
      <c r="N8" s="13">
        <v>180</v>
      </c>
      <c r="O8" s="13">
        <v>60</v>
      </c>
      <c r="P8" s="13">
        <v>100</v>
      </c>
      <c r="Q8" s="13">
        <v>80</v>
      </c>
      <c r="R8" s="13">
        <v>221</v>
      </c>
      <c r="S8" s="13">
        <v>160</v>
      </c>
      <c r="T8" s="13">
        <v>140</v>
      </c>
      <c r="U8" s="13">
        <v>181</v>
      </c>
      <c r="V8" s="13">
        <v>281</v>
      </c>
      <c r="W8" s="13">
        <v>261</v>
      </c>
      <c r="X8" s="13">
        <v>160</v>
      </c>
      <c r="Y8" s="13">
        <v>181</v>
      </c>
      <c r="AA8" s="13">
        <v>265</v>
      </c>
      <c r="AB8" s="13">
        <v>390</v>
      </c>
      <c r="AC8" s="13">
        <v>148</v>
      </c>
      <c r="AD8" s="13">
        <v>248</v>
      </c>
      <c r="AE8" s="13">
        <v>476</v>
      </c>
      <c r="AF8" s="13">
        <v>65</v>
      </c>
      <c r="AG8" s="13">
        <v>142</v>
      </c>
      <c r="AH8" s="13">
        <v>171</v>
      </c>
      <c r="AI8" s="13">
        <v>104</v>
      </c>
    </row>
    <row r="9" spans="2:37" ht="19" customHeight="1" x14ac:dyDescent="0.2">
      <c r="B9" s="20" t="s">
        <v>179</v>
      </c>
      <c r="C9" s="17">
        <v>0.34192358573888448</v>
      </c>
      <c r="D9" s="17">
        <v>0.28125281678090841</v>
      </c>
      <c r="E9" s="17">
        <v>0.29403548163008753</v>
      </c>
      <c r="F9" s="17">
        <v>0.31831493161034641</v>
      </c>
      <c r="G9" s="17">
        <v>0.35613143415303861</v>
      </c>
      <c r="H9" s="17">
        <v>0.38838539053703819</v>
      </c>
      <c r="I9" s="17">
        <v>0.39741837290828491</v>
      </c>
      <c r="K9" s="17">
        <v>0.34041676415585281</v>
      </c>
      <c r="L9" s="17">
        <v>0.34375498545338767</v>
      </c>
      <c r="N9" s="17">
        <v>0.33623062634086748</v>
      </c>
      <c r="O9" s="17">
        <v>0.37666634980729941</v>
      </c>
      <c r="P9" s="17">
        <v>0.36038990085283551</v>
      </c>
      <c r="Q9" s="17">
        <v>0.26462150756204589</v>
      </c>
      <c r="R9" s="17">
        <v>0.3818200418859084</v>
      </c>
      <c r="S9" s="17">
        <v>0.33046465903588179</v>
      </c>
      <c r="T9" s="17">
        <v>0.3512220220724625</v>
      </c>
      <c r="U9" s="17">
        <v>0.29465166311813012</v>
      </c>
      <c r="V9" s="17">
        <v>0.32423645438748089</v>
      </c>
      <c r="W9" s="17">
        <v>0.35356601563553519</v>
      </c>
      <c r="X9" s="17">
        <v>0.36448567492090028</v>
      </c>
      <c r="Y9" s="17">
        <v>0.35225441819222808</v>
      </c>
      <c r="AA9" s="17">
        <v>0.35521641102948032</v>
      </c>
      <c r="AB9" s="17">
        <v>0.33392995896407718</v>
      </c>
      <c r="AC9" s="17">
        <v>0.40206188605633592</v>
      </c>
      <c r="AD9" s="17">
        <v>0.32588474502546672</v>
      </c>
      <c r="AE9" s="17">
        <v>0.36054990194795677</v>
      </c>
      <c r="AF9" s="17">
        <v>0.4385835424808322</v>
      </c>
      <c r="AG9" s="17">
        <v>0.29308995399504861</v>
      </c>
      <c r="AH9" s="17">
        <v>0.25141094517429691</v>
      </c>
      <c r="AI9" s="17">
        <v>0.36053438784823483</v>
      </c>
    </row>
    <row r="10" spans="2:37" ht="19" customHeight="1" x14ac:dyDescent="0.2">
      <c r="B10" s="20" t="s">
        <v>180</v>
      </c>
      <c r="C10" s="17">
        <v>0.42159252065445352</v>
      </c>
      <c r="D10" s="17">
        <v>0.39955665521181621</v>
      </c>
      <c r="E10" s="17">
        <v>0.41549216033173159</v>
      </c>
      <c r="F10" s="17">
        <v>0.40348334826187637</v>
      </c>
      <c r="G10" s="17">
        <v>0.43156549740746719</v>
      </c>
      <c r="H10" s="17">
        <v>0.48046412268702821</v>
      </c>
      <c r="I10" s="17">
        <v>0.40834102114710169</v>
      </c>
      <c r="K10" s="17">
        <v>0.42241479408876897</v>
      </c>
      <c r="L10" s="17">
        <v>0.42076604702605841</v>
      </c>
      <c r="N10" s="17">
        <v>0.43599131010162551</v>
      </c>
      <c r="O10" s="17">
        <v>0.46333646125604261</v>
      </c>
      <c r="P10" s="17">
        <v>0.44159363115882477</v>
      </c>
      <c r="Q10" s="17">
        <v>0.40363475951335132</v>
      </c>
      <c r="R10" s="17">
        <v>0.39801547258849679</v>
      </c>
      <c r="S10" s="17">
        <v>0.41859664686015419</v>
      </c>
      <c r="T10" s="17">
        <v>0.36436529484655611</v>
      </c>
      <c r="U10" s="17">
        <v>0.42689907775589792</v>
      </c>
      <c r="V10" s="17">
        <v>0.39356056477717333</v>
      </c>
      <c r="W10" s="17">
        <v>0.44902441173485591</v>
      </c>
      <c r="X10" s="17">
        <v>0.41190134994507888</v>
      </c>
      <c r="Y10" s="17">
        <v>0.47324563313320739</v>
      </c>
      <c r="AA10" s="17">
        <v>0.4675759831794889</v>
      </c>
      <c r="AB10" s="17">
        <v>0.42619306759637948</v>
      </c>
      <c r="AC10" s="17">
        <v>0.37925079511969739</v>
      </c>
      <c r="AD10" s="17">
        <v>0.39327726984103301</v>
      </c>
      <c r="AE10" s="17">
        <v>0.46972558978837509</v>
      </c>
      <c r="AF10" s="17">
        <v>0.37345736695736792</v>
      </c>
      <c r="AG10" s="17">
        <v>0.28705853847335472</v>
      </c>
      <c r="AH10" s="17">
        <v>0.4269546185875997</v>
      </c>
      <c r="AI10" s="17">
        <v>0.39905614849597582</v>
      </c>
    </row>
    <row r="11" spans="2:37" ht="32" customHeight="1" x14ac:dyDescent="0.2">
      <c r="B11" s="20" t="s">
        <v>181</v>
      </c>
      <c r="C11" s="17">
        <v>0.1687646887497373</v>
      </c>
      <c r="D11" s="17">
        <v>0.2015800402801331</v>
      </c>
      <c r="E11" s="17">
        <v>0.20122949668355161</v>
      </c>
      <c r="F11" s="17">
        <v>0.17917517838800809</v>
      </c>
      <c r="G11" s="17">
        <v>0.16569841175478631</v>
      </c>
      <c r="H11" s="17">
        <v>0.1074708608219487</v>
      </c>
      <c r="I11" s="17">
        <v>0.1557475087166276</v>
      </c>
      <c r="K11" s="17">
        <v>0.17450453116745371</v>
      </c>
      <c r="L11" s="17">
        <v>0.1641506803435549</v>
      </c>
      <c r="N11" s="17">
        <v>0.17297006624176539</v>
      </c>
      <c r="O11" s="17">
        <v>0.12697811336143031</v>
      </c>
      <c r="P11" s="17">
        <v>0.1472547090638841</v>
      </c>
      <c r="Q11" s="17">
        <v>0.2500464907507835</v>
      </c>
      <c r="R11" s="17">
        <v>0.14787652441478499</v>
      </c>
      <c r="S11" s="17">
        <v>0.19285500620780041</v>
      </c>
      <c r="T11" s="17">
        <v>0.1866096816926382</v>
      </c>
      <c r="U11" s="17">
        <v>0.19906251409809109</v>
      </c>
      <c r="V11" s="17">
        <v>0.20499215548607599</v>
      </c>
      <c r="W11" s="17">
        <v>0.1238408034551105</v>
      </c>
      <c r="X11" s="17">
        <v>0.16291850753881221</v>
      </c>
      <c r="Y11" s="17">
        <v>0.12820611938537679</v>
      </c>
      <c r="AA11" s="17">
        <v>0.13065308122943761</v>
      </c>
      <c r="AB11" s="17">
        <v>0.17150351971350791</v>
      </c>
      <c r="AC11" s="17">
        <v>0.17895090684175419</v>
      </c>
      <c r="AD11" s="17">
        <v>0.19797413619440171</v>
      </c>
      <c r="AE11" s="17">
        <v>0.12722167987640981</v>
      </c>
      <c r="AF11" s="17">
        <v>0.15249158864261139</v>
      </c>
      <c r="AG11" s="17">
        <v>0.26523462097446121</v>
      </c>
      <c r="AH11" s="17">
        <v>0.20339352414676379</v>
      </c>
      <c r="AI11" s="17">
        <v>0.18346844545496169</v>
      </c>
    </row>
    <row r="12" spans="2:37" ht="19" customHeight="1" x14ac:dyDescent="0.2">
      <c r="B12" s="20" t="s">
        <v>182</v>
      </c>
      <c r="C12" s="17">
        <v>3.0335574383303931E-2</v>
      </c>
      <c r="D12" s="17">
        <v>4.788165183136385E-2</v>
      </c>
      <c r="E12" s="17">
        <v>5.6141517202505813E-2</v>
      </c>
      <c r="F12" s="17">
        <v>4.5252679900967263E-2</v>
      </c>
      <c r="G12" s="17">
        <v>1.964458378927491E-2</v>
      </c>
      <c r="H12" s="17">
        <v>9.6153393886140633E-3</v>
      </c>
      <c r="I12" s="17">
        <v>8.2667378956381536E-3</v>
      </c>
      <c r="K12" s="17">
        <v>2.9650385998017031E-2</v>
      </c>
      <c r="L12" s="17">
        <v>2.9453105127953651E-2</v>
      </c>
      <c r="N12" s="17">
        <v>1.8267462936270129E-2</v>
      </c>
      <c r="O12" s="17">
        <v>1.5860462515465631E-2</v>
      </c>
      <c r="P12" s="17">
        <v>2.164732108545332E-3</v>
      </c>
      <c r="Q12" s="17">
        <v>3.5153262834931247E-2</v>
      </c>
      <c r="R12" s="17">
        <v>3.0485464716938679E-2</v>
      </c>
      <c r="S12" s="17">
        <v>2.9363152416269231E-2</v>
      </c>
      <c r="T12" s="17">
        <v>4.1902943411905889E-2</v>
      </c>
      <c r="U12" s="17">
        <v>3.3461097626255723E-2</v>
      </c>
      <c r="V12" s="17">
        <v>3.8657344415477683E-2</v>
      </c>
      <c r="W12" s="17">
        <v>2.923409112274921E-2</v>
      </c>
      <c r="X12" s="17">
        <v>3.7230250447030391E-2</v>
      </c>
      <c r="Y12" s="17">
        <v>3.1747959530459259E-2</v>
      </c>
      <c r="AA12" s="17">
        <v>2.4851083951850358E-2</v>
      </c>
      <c r="AB12" s="17">
        <v>3.5297879522018731E-2</v>
      </c>
      <c r="AC12" s="17">
        <v>2.6991802018595901E-2</v>
      </c>
      <c r="AD12" s="17">
        <v>4.0268728608703078E-2</v>
      </c>
      <c r="AE12" s="17">
        <v>2.311545173543109E-2</v>
      </c>
      <c r="AF12" s="17">
        <v>3.546750191918864E-2</v>
      </c>
      <c r="AG12" s="17">
        <v>5.0645599206132222E-2</v>
      </c>
      <c r="AH12" s="17">
        <v>1.216899717317891E-2</v>
      </c>
      <c r="AI12" s="17">
        <v>3.8816754113856211E-2</v>
      </c>
    </row>
    <row r="13" spans="2:37" ht="19" customHeight="1" x14ac:dyDescent="0.2">
      <c r="B13" s="20" t="s">
        <v>183</v>
      </c>
      <c r="C13" s="17">
        <v>1.1147333748503029E-2</v>
      </c>
      <c r="D13" s="17">
        <v>2.9700083613899659E-2</v>
      </c>
      <c r="E13" s="17">
        <v>1.8417736976612829E-2</v>
      </c>
      <c r="F13" s="17">
        <v>5.6612531225065012E-3</v>
      </c>
      <c r="G13" s="17">
        <v>1.4297139805092601E-2</v>
      </c>
      <c r="H13" s="17">
        <v>3.4460217015505751E-3</v>
      </c>
      <c r="I13" s="17">
        <v>0</v>
      </c>
      <c r="K13" s="17">
        <v>1.36346393742131E-2</v>
      </c>
      <c r="L13" s="17">
        <v>8.7822023514445447E-3</v>
      </c>
      <c r="N13" s="17">
        <v>1.218667612337139E-2</v>
      </c>
      <c r="O13" s="17">
        <v>0</v>
      </c>
      <c r="P13" s="17">
        <v>1.9083767147140711E-2</v>
      </c>
      <c r="Q13" s="17">
        <v>1.2111166210883951E-2</v>
      </c>
      <c r="R13" s="17">
        <v>2.262543159383237E-2</v>
      </c>
      <c r="S13" s="17">
        <v>5.4415473547684548E-3</v>
      </c>
      <c r="T13" s="17">
        <v>2.0295182296247351E-2</v>
      </c>
      <c r="U13" s="17">
        <v>5.1326688731115856E-3</v>
      </c>
      <c r="V13" s="17">
        <v>1.390122512739975E-2</v>
      </c>
      <c r="W13" s="17">
        <v>1.4299126551444189E-2</v>
      </c>
      <c r="X13" s="17">
        <v>0</v>
      </c>
      <c r="Y13" s="17">
        <v>0</v>
      </c>
      <c r="AA13" s="17">
        <v>1.8060722055379549E-2</v>
      </c>
      <c r="AB13" s="17">
        <v>1.2701088054255859E-2</v>
      </c>
      <c r="AC13" s="17">
        <v>0</v>
      </c>
      <c r="AD13" s="17">
        <v>1.1323543684836389E-2</v>
      </c>
      <c r="AE13" s="17">
        <v>8.272608731581416E-3</v>
      </c>
      <c r="AF13" s="17">
        <v>0</v>
      </c>
      <c r="AG13" s="17">
        <v>1.330936692181354E-2</v>
      </c>
      <c r="AH13" s="17">
        <v>1.8231741279719649E-2</v>
      </c>
      <c r="AI13" s="17">
        <v>8.6813578082960453E-3</v>
      </c>
    </row>
    <row r="14" spans="2:37" ht="19" customHeight="1" x14ac:dyDescent="0.2">
      <c r="B14" s="20" t="s">
        <v>75</v>
      </c>
      <c r="C14" s="17">
        <v>2.623629672511776E-2</v>
      </c>
      <c r="D14" s="17">
        <v>4.0028752281878723E-2</v>
      </c>
      <c r="E14" s="17">
        <v>1.4683607175510481E-2</v>
      </c>
      <c r="F14" s="17">
        <v>4.811260871629542E-2</v>
      </c>
      <c r="G14" s="17">
        <v>1.26629330903404E-2</v>
      </c>
      <c r="H14" s="17">
        <v>1.061826486382032E-2</v>
      </c>
      <c r="I14" s="17">
        <v>3.0226359332347529E-2</v>
      </c>
      <c r="K14" s="17">
        <v>1.9378885215694371E-2</v>
      </c>
      <c r="L14" s="17">
        <v>3.3092979697600992E-2</v>
      </c>
      <c r="N14" s="17">
        <v>2.435385825610005E-2</v>
      </c>
      <c r="O14" s="17">
        <v>1.715861305976225E-2</v>
      </c>
      <c r="P14" s="17">
        <v>2.9513259668769609E-2</v>
      </c>
      <c r="Q14" s="17">
        <v>3.4432813128004378E-2</v>
      </c>
      <c r="R14" s="17">
        <v>1.9177064800038581E-2</v>
      </c>
      <c r="S14" s="17">
        <v>2.3278988125125771E-2</v>
      </c>
      <c r="T14" s="17">
        <v>3.560487568019003E-2</v>
      </c>
      <c r="U14" s="17">
        <v>4.0792978528513657E-2</v>
      </c>
      <c r="V14" s="17">
        <v>2.46522558063921E-2</v>
      </c>
      <c r="W14" s="17">
        <v>3.003555150030501E-2</v>
      </c>
      <c r="X14" s="17">
        <v>2.3464217148178139E-2</v>
      </c>
      <c r="Y14" s="17">
        <v>1.4545869758728489E-2</v>
      </c>
      <c r="AA14" s="17">
        <v>3.6427185543632889E-3</v>
      </c>
      <c r="AB14" s="17">
        <v>2.0374486149760739E-2</v>
      </c>
      <c r="AC14" s="17">
        <v>1.274460996361663E-2</v>
      </c>
      <c r="AD14" s="17">
        <v>3.1271576645559247E-2</v>
      </c>
      <c r="AE14" s="17">
        <v>1.111476792024575E-2</v>
      </c>
      <c r="AF14" s="17">
        <v>0</v>
      </c>
      <c r="AG14" s="17">
        <v>9.0661920429189857E-2</v>
      </c>
      <c r="AH14" s="17">
        <v>8.7840173638441113E-2</v>
      </c>
      <c r="AI14" s="17">
        <v>9.4429062786752088E-3</v>
      </c>
    </row>
    <row r="16" spans="2:37" x14ac:dyDescent="0.2">
      <c r="B16" t="s">
        <v>409</v>
      </c>
    </row>
    <row r="17" spans="2:2" x14ac:dyDescent="0.2">
      <c r="B17" t="s">
        <v>9</v>
      </c>
    </row>
    <row r="19" spans="2:2" x14ac:dyDescent="0.2">
      <c r="B19" s="5" t="str">
        <f>HYPERLINK("#Contents!A1", "Return to Contents")</f>
        <v>Return to Contents</v>
      </c>
    </row>
  </sheetData>
  <mergeCells count="5">
    <mergeCell ref="D5:I5"/>
    <mergeCell ref="D2:AK2"/>
    <mergeCell ref="AA5:AI5"/>
    <mergeCell ref="K5:L5"/>
    <mergeCell ref="N5:Y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163</vt:i4>
      </vt:variant>
    </vt:vector>
  </HeadingPairs>
  <TitlesOfParts>
    <vt:vector size="163" baseType="lpstr">
      <vt:lpstr>Cover Sheet</vt:lpstr>
      <vt:lpstr>Contents</vt:lpstr>
      <vt:lpstr>Full Results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Table 80</vt:lpstr>
      <vt:lpstr>Table 81</vt:lpstr>
      <vt:lpstr>Table 82</vt:lpstr>
      <vt:lpstr>Table 83</vt:lpstr>
      <vt:lpstr>Table 84</vt:lpstr>
      <vt:lpstr>Table 85</vt:lpstr>
      <vt:lpstr>Table 86</vt:lpstr>
      <vt:lpstr>Table 87</vt:lpstr>
      <vt:lpstr>Table 88</vt:lpstr>
      <vt:lpstr>Table 89</vt:lpstr>
      <vt:lpstr>Table 90</vt:lpstr>
      <vt:lpstr>Table 91</vt:lpstr>
      <vt:lpstr>Table 92</vt:lpstr>
      <vt:lpstr>Table 93</vt:lpstr>
      <vt:lpstr>Table 94</vt:lpstr>
      <vt:lpstr>Table 95</vt:lpstr>
      <vt:lpstr>Table 96</vt:lpstr>
      <vt:lpstr>Table 97</vt:lpstr>
      <vt:lpstr>Table 98</vt:lpstr>
      <vt:lpstr>Table 99</vt:lpstr>
      <vt:lpstr>Table 100</vt:lpstr>
      <vt:lpstr>Table 101</vt:lpstr>
      <vt:lpstr>Table 102</vt:lpstr>
      <vt:lpstr>Table 103</vt:lpstr>
      <vt:lpstr>Table 104</vt:lpstr>
      <vt:lpstr>Table 105</vt:lpstr>
      <vt:lpstr>Table 106</vt:lpstr>
      <vt:lpstr>Table 107</vt:lpstr>
      <vt:lpstr>Table 108</vt:lpstr>
      <vt:lpstr>Table 109</vt:lpstr>
      <vt:lpstr>Table 110</vt:lpstr>
      <vt:lpstr>Table 111</vt:lpstr>
      <vt:lpstr>Table 112</vt:lpstr>
      <vt:lpstr>Table 113</vt:lpstr>
      <vt:lpstr>Table 114</vt:lpstr>
      <vt:lpstr>Table 115</vt:lpstr>
      <vt:lpstr>Table 116</vt:lpstr>
      <vt:lpstr>Table 117</vt:lpstr>
      <vt:lpstr>Table 118</vt:lpstr>
      <vt:lpstr>Table 119</vt:lpstr>
      <vt:lpstr>Table 120</vt:lpstr>
      <vt:lpstr>Table 121</vt:lpstr>
      <vt:lpstr>Table 122</vt:lpstr>
      <vt:lpstr>Table 123</vt:lpstr>
      <vt:lpstr>Table 124</vt:lpstr>
      <vt:lpstr>Table 125</vt:lpstr>
      <vt:lpstr>Table 126</vt:lpstr>
      <vt:lpstr>Table 127</vt:lpstr>
      <vt:lpstr>Table 128</vt:lpstr>
      <vt:lpstr>Table 129</vt:lpstr>
      <vt:lpstr>Table 130</vt:lpstr>
      <vt:lpstr>Table 131</vt:lpstr>
      <vt:lpstr>Table 132</vt:lpstr>
      <vt:lpstr>Table 133</vt:lpstr>
      <vt:lpstr>Table 134</vt:lpstr>
      <vt:lpstr>Table 135</vt:lpstr>
      <vt:lpstr>Table 136</vt:lpstr>
      <vt:lpstr>Table 137</vt:lpstr>
      <vt:lpstr>Table 138</vt:lpstr>
      <vt:lpstr>Table 139</vt:lpstr>
      <vt:lpstr>Table 140</vt:lpstr>
      <vt:lpstr>Table 141</vt:lpstr>
      <vt:lpstr>Table 142</vt:lpstr>
      <vt:lpstr>Table 143</vt:lpstr>
      <vt:lpstr>Table 144</vt:lpstr>
      <vt:lpstr>Table 145</vt:lpstr>
      <vt:lpstr>Table 146</vt:lpstr>
      <vt:lpstr>Table 147</vt:lpstr>
      <vt:lpstr>Table 148</vt:lpstr>
      <vt:lpstr>Table 149</vt:lpstr>
      <vt:lpstr>Table 150</vt:lpstr>
      <vt:lpstr>Table 151</vt:lpstr>
      <vt:lpstr>Table 152</vt:lpstr>
      <vt:lpstr>Table 153</vt:lpstr>
      <vt:lpstr>Table 154</vt:lpstr>
      <vt:lpstr>Table 155</vt:lpstr>
      <vt:lpstr>Table 156</vt:lpstr>
      <vt:lpstr>Table 157</vt:lpstr>
      <vt:lpstr>Table 158</vt:lpstr>
      <vt:lpstr>Table 159</vt:lpstr>
      <vt:lpstr>Table 160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Noah Bezalel</cp:lastModifiedBy>
  <cp:revision/>
  <dcterms:created xsi:type="dcterms:W3CDTF">2026-07-02T12:00:59Z</dcterms:created>
  <dcterms:modified xsi:type="dcterms:W3CDTF">2026-07-02T12:04:32Z</dcterms:modified>
  <cp:category/>
  <cp:contentStatus/>
</cp:coreProperties>
</file>