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https://stonehavenassociates.sharepoint.com/sites/DataTeam/Shared Documents/Algorithm Alchemists/Data Pull Requests/"/>
    </mc:Choice>
  </mc:AlternateContent>
  <xr:revisionPtr revIDLastSave="0" documentId="8_{89C8ED27-C0E5-8D49-B6E9-79A8F0A05373}" xr6:coauthVersionLast="47" xr6:coauthVersionMax="47" xr10:uidLastSave="{00000000-0000-0000-0000-000000000000}"/>
  <bookViews>
    <workbookView xWindow="0" yWindow="760" windowWidth="29400" windowHeight="17220" xr2:uid="{00000000-000D-0000-FFFF-FFFF00000000}"/>
  </bookViews>
  <sheets>
    <sheet name="Cover Sheet" sheetId="1" r:id="rId1"/>
    <sheet name="Contents" sheetId="2" r:id="rId2"/>
    <sheet name="Full Results" sheetId="3" r:id="rId3"/>
    <sheet name="Table 1" sheetId="4" r:id="rId4"/>
    <sheet name="Table 2" sheetId="5" r:id="rId5"/>
    <sheet name="Table 3" sheetId="6" r:id="rId6"/>
    <sheet name="Table 4" sheetId="7" r:id="rId7"/>
    <sheet name="Table 5" sheetId="8" r:id="rId8"/>
    <sheet name="Table 6" sheetId="9" r:id="rId9"/>
    <sheet name="Table 7" sheetId="10" r:id="rId10"/>
    <sheet name="Table 8" sheetId="11" r:id="rId11"/>
    <sheet name="Table 9" sheetId="12" r:id="rId12"/>
    <sheet name="Table 10" sheetId="13" r:id="rId13"/>
    <sheet name="Table 11" sheetId="14" r:id="rId14"/>
    <sheet name="Table 12" sheetId="15" r:id="rId15"/>
    <sheet name="Table 13" sheetId="16" r:id="rId16"/>
    <sheet name="Table 14" sheetId="17" r:id="rId17"/>
    <sheet name="Table 15" sheetId="18" r:id="rId18"/>
    <sheet name="Table 16" sheetId="19" r:id="rId19"/>
    <sheet name="Table 17" sheetId="20" r:id="rId20"/>
    <sheet name="Table 18" sheetId="21" r:id="rId21"/>
    <sheet name="Table 19" sheetId="22" r:id="rId22"/>
    <sheet name="Table 20" sheetId="23" r:id="rId23"/>
    <sheet name="Table 21" sheetId="24" r:id="rId24"/>
    <sheet name="Table 22" sheetId="25" r:id="rId25"/>
    <sheet name="Table 23" sheetId="26" r:id="rId26"/>
    <sheet name="Table 24" sheetId="27" r:id="rId27"/>
    <sheet name="Table 25" sheetId="28" r:id="rId28"/>
    <sheet name="Table 26" sheetId="29" r:id="rId29"/>
    <sheet name="Table 27" sheetId="30" r:id="rId30"/>
    <sheet name="Table 28" sheetId="31" r:id="rId31"/>
    <sheet name="Table 29" sheetId="32" r:id="rId32"/>
    <sheet name="Table 30" sheetId="33" r:id="rId33"/>
    <sheet name="Table 31" sheetId="34" r:id="rId34"/>
    <sheet name="Table 32" sheetId="35"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35" l="1"/>
  <c r="B22" i="34"/>
  <c r="B21" i="33"/>
  <c r="B23" i="32"/>
  <c r="B21" i="31"/>
  <c r="B24" i="30"/>
  <c r="B21" i="29"/>
  <c r="B21" i="28"/>
  <c r="B21" i="27"/>
  <c r="B21" i="26"/>
  <c r="B21" i="25"/>
  <c r="B21" i="24"/>
  <c r="B21" i="23"/>
  <c r="B21" i="22"/>
  <c r="B21" i="21"/>
  <c r="B21" i="20"/>
  <c r="B21" i="19"/>
  <c r="B21" i="18"/>
  <c r="B21" i="17"/>
  <c r="B17" i="16"/>
  <c r="B16" i="15"/>
  <c r="B18" i="14"/>
  <c r="B18" i="13"/>
  <c r="B18" i="12"/>
  <c r="B18" i="11"/>
  <c r="B18" i="10"/>
  <c r="B18" i="9"/>
  <c r="B18" i="8"/>
  <c r="B24" i="7"/>
  <c r="B20" i="6"/>
  <c r="B21" i="5"/>
  <c r="B21" i="4"/>
  <c r="D41" i="2"/>
  <c r="E40" i="2"/>
  <c r="D40" i="2"/>
  <c r="E39" i="2"/>
  <c r="D39" i="2"/>
  <c r="E38" i="2"/>
  <c r="D38" i="2"/>
  <c r="E37" i="2"/>
  <c r="D37" i="2"/>
  <c r="E36" i="2"/>
  <c r="D36" i="2"/>
  <c r="E35" i="2"/>
  <c r="D35" i="2"/>
  <c r="E34" i="2"/>
  <c r="D34" i="2"/>
  <c r="E33" i="2"/>
  <c r="D33" i="2"/>
  <c r="E32" i="2"/>
  <c r="D32" i="2"/>
  <c r="E31" i="2"/>
  <c r="D31" i="2"/>
  <c r="E30" i="2"/>
  <c r="D30" i="2"/>
  <c r="E29" i="2"/>
  <c r="D29" i="2"/>
  <c r="E28" i="2"/>
  <c r="D28" i="2"/>
  <c r="E27" i="2"/>
  <c r="D27" i="2"/>
  <c r="E26" i="2"/>
  <c r="D26" i="2"/>
  <c r="E25" i="2"/>
  <c r="D25" i="2"/>
  <c r="E24" i="2"/>
  <c r="D24" i="2"/>
  <c r="E23" i="2"/>
  <c r="D23" i="2"/>
  <c r="E22" i="2"/>
  <c r="D22" i="2"/>
  <c r="E21" i="2"/>
  <c r="D21" i="2"/>
  <c r="E20" i="2"/>
  <c r="D20" i="2"/>
  <c r="E19" i="2"/>
  <c r="D19" i="2"/>
  <c r="E18" i="2"/>
  <c r="D18" i="2"/>
  <c r="E17" i="2"/>
  <c r="D17" i="2"/>
  <c r="E16" i="2"/>
  <c r="D16" i="2"/>
  <c r="E15" i="2"/>
  <c r="D15" i="2"/>
  <c r="E14" i="2"/>
  <c r="D14" i="2"/>
  <c r="E13" i="2"/>
  <c r="D13" i="2"/>
  <c r="E12" i="2"/>
  <c r="D12" i="2"/>
  <c r="E11" i="2"/>
  <c r="D11" i="2"/>
  <c r="E10" i="2"/>
  <c r="D10" i="2"/>
  <c r="E9" i="2"/>
  <c r="D9" i="2"/>
  <c r="D6" i="2"/>
</calcChain>
</file>

<file path=xl/sharedStrings.xml><?xml version="1.0" encoding="utf-8"?>
<sst xmlns="http://schemas.openxmlformats.org/spreadsheetml/2006/main" count="1318" uniqueCount="127">
  <si>
    <t>SCO OMNI 030226</t>
  </si>
  <si>
    <t>Fieldwork:</t>
  </si>
  <si>
    <t>30th January - 3rd February 2026</t>
  </si>
  <si>
    <t>Interview Method:</t>
  </si>
  <si>
    <t>Online Survey</t>
  </si>
  <si>
    <t>Population represented:</t>
  </si>
  <si>
    <t>Scottish Adults</t>
  </si>
  <si>
    <t>Sample size:</t>
  </si>
  <si>
    <t>Methodology:</t>
  </si>
  <si>
    <t>All results are weighted using Iterative Proportional Fitting, or 'Raking'. Data are weighted to nationally representative proportions by GenderAge, Region, SEG.</t>
  </si>
  <si>
    <t>Table of Contents</t>
  </si>
  <si>
    <t>Table #</t>
  </si>
  <si>
    <t>Individual Tables</t>
  </si>
  <si>
    <t>Full Result Row</t>
  </si>
  <si>
    <t>Question Base</t>
  </si>
  <si>
    <t>BASE: All Respondents</t>
  </si>
  <si>
    <t>-</t>
  </si>
  <si>
    <t>Full Results</t>
  </si>
  <si>
    <t>Age</t>
  </si>
  <si>
    <t>Gender</t>
  </si>
  <si>
    <t>Constituency Vote</t>
  </si>
  <si>
    <t>Total</t>
  </si>
  <si>
    <t>18-24</t>
  </si>
  <si>
    <t>25-34</t>
  </si>
  <si>
    <t>35-44</t>
  </si>
  <si>
    <t>45-54</t>
  </si>
  <si>
    <t>55-64</t>
  </si>
  <si>
    <t>65+</t>
  </si>
  <si>
    <t>Male</t>
  </si>
  <si>
    <t>Female</t>
  </si>
  <si>
    <t>Scottish National Party (SNP)</t>
  </si>
  <si>
    <t>Scottish Labour Party</t>
  </si>
  <si>
    <t>Reform UK</t>
  </si>
  <si>
    <t>Scottish Conservative Party</t>
  </si>
  <si>
    <t>Scottish Liberal Democrats</t>
  </si>
  <si>
    <t>Scottish Greens</t>
  </si>
  <si>
    <t>Alba Party</t>
  </si>
  <si>
    <t>I will not vote</t>
  </si>
  <si>
    <t>Unweighted</t>
  </si>
  <si>
    <t>Weighted</t>
  </si>
  <si>
    <t>If the Scottish Parliament election were held tomorrow, which party would you vote for in your constituency ?</t>
  </si>
  <si>
    <t>If the Scottish Parliament election were held tomorrow, which party would you vote for on the Regional List ?</t>
  </si>
  <si>
    <t>Which party do you expect to win in your constituency at the next Scottish Parliament election, set to take place in 2026?</t>
  </si>
  <si>
    <t>Scottish Conservatives</t>
  </si>
  <si>
    <t>Scottish Labour</t>
  </si>
  <si>
    <t>How likely are you to vote in the next Scottish Parliament election, set to happen in 2026? Select the point on the scale that best reflects your answer</t>
  </si>
  <si>
    <t>0-Not at all likely</t>
  </si>
  <si>
    <t>1</t>
  </si>
  <si>
    <t>2</t>
  </si>
  <si>
    <t>3</t>
  </si>
  <si>
    <t>4</t>
  </si>
  <si>
    <t>5</t>
  </si>
  <si>
    <t>6</t>
  </si>
  <si>
    <t>7</t>
  </si>
  <si>
    <t>8</t>
  </si>
  <si>
    <t>9</t>
  </si>
  <si>
    <t>10- Extremely likely</t>
  </si>
  <si>
    <t>Looking at list below, how much would each of the following considerations shape your vote in the next Scottish Parliament election , set to take place in 2026?: To change the direction that Scotland is heading in</t>
  </si>
  <si>
    <t>Not at all important</t>
  </si>
  <si>
    <t>Not very important</t>
  </si>
  <si>
    <t>Neither important nor unimportant</t>
  </si>
  <si>
    <t>Fairly important</t>
  </si>
  <si>
    <t>Very important</t>
  </si>
  <si>
    <t>Looking at list below, how much would each of the following considerations shape your vote in the next Scottish Parliament election , set to take place in 2026?: To make my views on independence heard</t>
  </si>
  <si>
    <t>Looking at list below, how much would each of the following considerations shape your vote in the next Scottish Parliament election , set to take place in 2026?: To support a party or leader I believe in</t>
  </si>
  <si>
    <t>Looking at list below, how much would each of the following considerations shape your vote in the next Scottish Parliament election , set to take place in 2026?: To improve my personal finances</t>
  </si>
  <si>
    <t>Looking at list below, how much would each of the following considerations shape your vote in the next Scottish Parliament election , set to take place in 2026?: To stop a party I disagree with from winning</t>
  </si>
  <si>
    <t>Looking at list below, how much would each of the following considerations shape your vote in the next Scottish Parliament election , set to take place in 2026?: To support the party that best represents where I lean on the left–right political spectrum</t>
  </si>
  <si>
    <t>In your current view , should Scotland be an independent country?</t>
  </si>
  <si>
    <t>Yes</t>
  </si>
  <si>
    <t>No</t>
  </si>
  <si>
    <t>Don't know</t>
  </si>
  <si>
    <t>How did you vote in the 2014 referendum on whether Scotland should be an independent country, if you were able to vote?</t>
  </si>
  <si>
    <t>Yes, Scotland should be an independent country</t>
  </si>
  <si>
    <t>No, Scotland should remain part of the United Kingdom</t>
  </si>
  <si>
    <t>I was too young to vote</t>
  </si>
  <si>
    <t>Don't know / Can't remember</t>
  </si>
  <si>
    <t>Imagine your local area faced the following scenarios at the next Scottish Parliament elections, set to take place this year. How would you vote in these various situations?: A tight race between the Scottish Conservatives and Scottish Labour</t>
  </si>
  <si>
    <t>Other</t>
  </si>
  <si>
    <t>Imagine your local area faced the following scenarios at the next Scottish Parliament elections, set to take place this year. How would you vote in these various situations?: A tight race between the Scottish Conservatives and Reform UK</t>
  </si>
  <si>
    <t>Imagine your local area faced the following scenarios at the next Scottish Parliament elections, set to take place this year. How would you vote in these various situations?: A tight race between the Scottish Conservatives and the Scottish National Party (SNP)</t>
  </si>
  <si>
    <t>Imagine your local area faced the following scenarios at the next Scottish Parliament elections, set to take place this year. How would you vote in these various situations?: A tight race between Reform UK and the Scottish National Party (SNP)</t>
  </si>
  <si>
    <t>Imagine your local area faced the following scenarios at the next Scottish Parliament elections, set to take place this year. How would you vote in these various situations?: Other</t>
  </si>
  <si>
    <t>Imagine your local area faced the following scenarios at the next Scottish Parliament elections, set to take place this year. How would you vote in these various situations?: A tight race between the Scottish Labour and Reform UK</t>
  </si>
  <si>
    <t>Don’t know</t>
  </si>
  <si>
    <t>Imagine your local area faced the following scenarios at the next Scottish Parliament elections, set to take place this year. How would you vote in these various situations?: If you're paying attention, select 'SNP' for this row</t>
  </si>
  <si>
    <t>Imagine your local area faced the following scenarios at the next Scottish Parliament elections, set to take place this year. How would you vote in these various situations?: A tight race between Scottish Labour and the Scottish Greens</t>
  </si>
  <si>
    <t>Imagine your local area faced the following scenarios at the next Scottish Parliament elections, set to take place this year. How would you vote in these various situations?: A tight race between Scottish Labour and the Scottish National Party (SNP)</t>
  </si>
  <si>
    <t>Imagine your local area faced the following scenarios at the next Scottish Parliament elections, set to take place this year. How would you vote in these various situations?: A tight race between the Scottish Liberal Democrats and the Scottish National Party (SNP)</t>
  </si>
  <si>
    <t>If Reform UK was predicted to win in your constituency at the next Scottish Parliament election set to take place this year, how likely would you be to vote for the party which had the best chance of beating them ?</t>
  </si>
  <si>
    <t>0- Not at all likely</t>
  </si>
  <si>
    <t>And, if a general election was called tomorrow, which party would you vote for?</t>
  </si>
  <si>
    <t>Conservatives</t>
  </si>
  <si>
    <t>Labour</t>
  </si>
  <si>
    <t>Liberal Democrats</t>
  </si>
  <si>
    <t>Green Party</t>
  </si>
  <si>
    <t>I wouldn't vote</t>
  </si>
  <si>
    <t>If a general election was called tomorrow, how likely would you be to vote? Please rate from 0 to 10, where 0 means certain not to vote, and 10 means certain to vote.</t>
  </si>
  <si>
    <t>Do you remember how you voted in the 2024 General Election, if you were able to vote? This was the election where Rishi Sunak was leader of the Conservatives, and Keir Starmer was leader of the Labour Party</t>
  </si>
  <si>
    <t>I did not vote/ was able to vote</t>
  </si>
  <si>
    <t>Do you remember how you voted in the 2019 General Election, if you were able to vote? This was the General Election in which Boris Johnson was the leader of the Conservative Party, and Jeremy Corbyn was the leader of the Labour Party</t>
  </si>
  <si>
    <t>UKIP ( the UK Independence Party)</t>
  </si>
  <si>
    <t>Brexit Party</t>
  </si>
  <si>
    <t>I did not vote</t>
  </si>
  <si>
    <t>Can't remember</t>
  </si>
  <si>
    <t>How did you vote in the 2016 referendum on whether to Leave or Remain in the EU, if you were able to vote?</t>
  </si>
  <si>
    <t>Remain</t>
  </si>
  <si>
    <t>Leave</t>
  </si>
  <si>
    <t>Fieldwork: 30th January - 3rd February 2026</t>
  </si>
  <si>
    <t>Data are weighted to nationally representative proportions by GenderAge, Region, SEG.</t>
  </si>
  <si>
    <t>Grid Summary: Looking at list below, how much would each of the following considerations shape your vote in the next Scottish Parliament election , set to take place in 2026?</t>
  </si>
  <si>
    <t>To support a party or leader I believe in</t>
  </si>
  <si>
    <t>To support the party that best represents where I lean on the left–right political spectrum</t>
  </si>
  <si>
    <t>To change the direction that Scotland is heading in</t>
  </si>
  <si>
    <t>To make my views on independence heard</t>
  </si>
  <si>
    <t>To improve my personal finances</t>
  </si>
  <si>
    <t>To stop a party I disagree with from winning</t>
  </si>
  <si>
    <t>Grid Summary: Imagine your local area faced the following scenarios at the next Scottish Parliament elections, set to take place this year. How would you vote in these various situations?</t>
  </si>
  <si>
    <t>A tight race between the Scottish Conservatives and Reform UK</t>
  </si>
  <si>
    <t>A tight race between the Scottish Conservatives and Scottish Labour</t>
  </si>
  <si>
    <t>A tight race between the Scottish Conservatives and the Scottish National Party (SNP)</t>
  </si>
  <si>
    <t>A tight race between Reform UK and the Scottish National Party (SNP)</t>
  </si>
  <si>
    <t>A tight race between the Scottish Labour and Reform UK</t>
  </si>
  <si>
    <t>If you're paying attention, select 'SNP' for this row</t>
  </si>
  <si>
    <t>A tight race between Scottish Labour and the Scottish Greens</t>
  </si>
  <si>
    <t>A tight race between Scottish Labour and the Scottish National Party (SNP)</t>
  </si>
  <si>
    <t>A tight race between the Scottish Liberal Democrats and the Scottish National Party (SNP)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</si>
</sst>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2"/>
      <color rgb="FF000000"/>
      <name val="Calibri"/>
      <family val="2"/>
    </font>
    <font>
      <b/>
      <sz val="18"/>
      <color rgb="FF000000"/>
      <name val="Calibri"/>
      <family val="2"/>
    </font>
    <font>
      <sz val="11"/>
      <name val="Calibri"/>
      <family val="2"/>
    </font>
    <font>
      <b/>
      <sz val="11"/>
      <name val="Calibri"/>
      <family val="2"/>
    </font>
    <font>
      <b/>
      <sz val="14"/>
      <name val="Calibri"/>
      <family val="2"/>
    </font>
    <font>
      <sz val="14"/>
      <name val="Calibri"/>
      <family val="2"/>
    </font>
    <font>
      <sz val="13"/>
      <name val="Calibri"/>
      <family val="2"/>
    </font>
    <font>
      <i/>
      <sz val="13"/>
      <name val="Calibri"/>
      <family val="2"/>
    </font>
    <font>
      <b/>
      <i/>
      <sz val="11"/>
      <name val="Calibri"/>
      <family val="2"/>
    </font>
    <font>
      <u/>
      <sz val="11"/>
      <color rgb="FF0563C1"/>
      <name val="Calibri"/>
      <family val="2"/>
    </font>
  </fonts>
  <fills count="2">
    <fill>
      <patternFill patternType="none"/>
    </fill>
    <fill>
      <patternFill patternType="gray125"/>
    </fill>
  </fills>
  <borders count="6">
    <border>
      <left/>
      <right/>
      <top/>
      <bottom/>
      <diagonal/>
    </border>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3" fillId="0" borderId="1">
      <alignment horizontal="center" vertical="center" wrapText="1"/>
    </xf>
  </cellStyleXfs>
  <cellXfs count="27">
    <xf numFmtId="0" fontId="0" fillId="0" borderId="0" xfId="0"/>
    <xf numFmtId="0" fontId="5" fillId="0" borderId="0" xfId="0" applyFont="1"/>
    <xf numFmtId="0" fontId="6" fillId="0" borderId="0" xfId="0" applyFont="1" applyAlignment="1">
      <alignment horizontal="left" vertical="center"/>
    </xf>
    <xf numFmtId="0" fontId="8" fillId="0" borderId="0" xfId="0" applyFont="1" applyAlignment="1">
      <alignment horizontal="left" vertical="top"/>
    </xf>
    <xf numFmtId="0" fontId="2" fillId="0" borderId="0" xfId="0" applyFont="1"/>
    <xf numFmtId="0" fontId="10" fillId="0" borderId="0" xfId="0" applyFont="1"/>
    <xf numFmtId="0" fontId="4"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10" fillId="0" borderId="0" xfId="0" applyFont="1" applyAlignment="1">
      <alignment horizontal="center" vertical="center"/>
    </xf>
    <xf numFmtId="0" fontId="3" fillId="0" borderId="0" xfId="0" applyFont="1"/>
    <xf numFmtId="0" fontId="4" fillId="0" borderId="2" xfId="0" applyFont="1" applyBorder="1" applyAlignment="1">
      <alignment horizontal="center" vertical="center"/>
    </xf>
    <xf numFmtId="0" fontId="3" fillId="0" borderId="2" xfId="0" applyFont="1" applyBorder="1" applyAlignment="1">
      <alignment horizontal="center" vertical="center" wrapText="1"/>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0" fontId="3" fillId="0" borderId="0" xfId="0" applyFont="1" applyAlignment="1">
      <alignment horizontal="center" vertical="center" wrapText="1"/>
    </xf>
    <xf numFmtId="9" fontId="0" fillId="0" borderId="0" xfId="0" applyNumberFormat="1" applyAlignment="1">
      <alignment horizontal="center" vertical="center"/>
    </xf>
    <xf numFmtId="0" fontId="1" fillId="0" borderId="0" xfId="0" applyFont="1"/>
    <xf numFmtId="0" fontId="4" fillId="0" borderId="3" xfId="0" applyFont="1" applyBorder="1" applyAlignment="1">
      <alignment horizontal="center" vertical="center" wrapText="1"/>
    </xf>
    <xf numFmtId="0" fontId="7" fillId="0" borderId="0" xfId="0" applyFont="1" applyAlignment="1">
      <alignment horizontal="left" vertical="top" wrapText="1"/>
    </xf>
    <xf numFmtId="0" fontId="0" fillId="0" borderId="0" xfId="0"/>
    <xf numFmtId="0" fontId="2"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center" vertical="center"/>
    </xf>
    <xf numFmtId="0" fontId="0" fillId="0" borderId="5" xfId="0" applyBorder="1"/>
    <xf numFmtId="0" fontId="1" fillId="0" borderId="0" xfId="0" applyFont="1"/>
  </cellXfs>
  <cellStyles count="2">
    <cellStyle name="Normal" xfId="0" builtinId="0"/>
    <cellStyle name="style_answers" xfId="1"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177800</xdr:colOff>
      <xdr:row>3</xdr:row>
      <xdr:rowOff>38100</xdr:rowOff>
    </xdr:from>
    <xdr:to>
      <xdr:col>10</xdr:col>
      <xdr:colOff>1625600</xdr:colOff>
      <xdr:row>5</xdr:row>
      <xdr:rowOff>50800</xdr:rowOff>
    </xdr:to>
    <xdr:grpSp>
      <xdr:nvGrpSpPr>
        <xdr:cNvPr id="3" name="Group 2">
          <a:extLst>
            <a:ext uri="{FF2B5EF4-FFF2-40B4-BE49-F238E27FC236}">
              <a16:creationId xmlns:a16="http://schemas.microsoft.com/office/drawing/2014/main" id="{0D55349A-A2F6-3C87-F93C-38CA420C2658}"/>
            </a:ext>
          </a:extLst>
        </xdr:cNvPr>
        <xdr:cNvGrpSpPr/>
      </xdr:nvGrpSpPr>
      <xdr:grpSpPr>
        <a:xfrm>
          <a:off x="5448300" y="609600"/>
          <a:ext cx="4140200" cy="393700"/>
          <a:chOff x="0" y="0"/>
          <a:chExt cx="2997029" cy="271230"/>
        </a:xfrm>
        <a:solidFill>
          <a:schemeClr val="tx1"/>
        </a:solidFill>
      </xdr:grpSpPr>
      <xdr:sp macro="" textlink="">
        <xdr:nvSpPr>
          <xdr:cNvPr id="4" name="Free-form: Shape 25431478">
            <a:extLst>
              <a:ext uri="{FF2B5EF4-FFF2-40B4-BE49-F238E27FC236}">
                <a16:creationId xmlns:a16="http://schemas.microsoft.com/office/drawing/2014/main" id="{12D9E49E-7A4A-6772-8900-7C134B1E1B21}"/>
              </a:ext>
            </a:extLst>
          </xdr:cNvPr>
          <xdr:cNvSpPr/>
        </xdr:nvSpPr>
        <xdr:spPr>
          <a:xfrm>
            <a:off x="467329" y="0"/>
            <a:ext cx="211907" cy="271230"/>
          </a:xfrm>
          <a:custGeom>
            <a:avLst/>
            <a:gdLst>
              <a:gd name="connsiteX0" fmla="*/ 0 w 211907"/>
              <a:gd name="connsiteY0" fmla="*/ 185033 h 271230"/>
              <a:gd name="connsiteX1" fmla="*/ 49997 w 211907"/>
              <a:gd name="connsiteY1" fmla="*/ 185033 h 271230"/>
              <a:gd name="connsiteX2" fmla="*/ 109320 w 211907"/>
              <a:gd name="connsiteY2" fmla="*/ 230560 h 271230"/>
              <a:gd name="connsiteX3" fmla="*/ 161193 w 211907"/>
              <a:gd name="connsiteY3" fmla="*/ 195518 h 271230"/>
              <a:gd name="connsiteX4" fmla="*/ 111583 w 211907"/>
              <a:gd name="connsiteY4" fmla="*/ 159317 h 271230"/>
              <a:gd name="connsiteX5" fmla="*/ 84708 w 211907"/>
              <a:gd name="connsiteY5" fmla="*/ 153357 h 271230"/>
              <a:gd name="connsiteX6" fmla="*/ 7119 w 211907"/>
              <a:gd name="connsiteY6" fmla="*/ 79465 h 271230"/>
              <a:gd name="connsiteX7" fmla="*/ 105623 w 211907"/>
              <a:gd name="connsiteY7" fmla="*/ 0 h 271230"/>
              <a:gd name="connsiteX8" fmla="*/ 207493 w 211907"/>
              <a:gd name="connsiteY8" fmla="*/ 79852 h 271230"/>
              <a:gd name="connsiteX9" fmla="*/ 157496 w 211907"/>
              <a:gd name="connsiteY9" fmla="*/ 79852 h 271230"/>
              <a:gd name="connsiteX10" fmla="*/ 105623 w 211907"/>
              <a:gd name="connsiteY10" fmla="*/ 41057 h 271230"/>
              <a:gd name="connsiteX11" fmla="*/ 57116 w 211907"/>
              <a:gd name="connsiteY11" fmla="*/ 75382 h 271230"/>
              <a:gd name="connsiteX12" fmla="*/ 97786 w 211907"/>
              <a:gd name="connsiteY12" fmla="*/ 106726 h 271230"/>
              <a:gd name="connsiteX13" fmla="*/ 128359 w 211907"/>
              <a:gd name="connsiteY13" fmla="*/ 113073 h 271230"/>
              <a:gd name="connsiteX14" fmla="*/ 211907 w 211907"/>
              <a:gd name="connsiteY14" fmla="*/ 190275 h 271230"/>
              <a:gd name="connsiteX15" fmla="*/ 109320 w 211907"/>
              <a:gd name="connsiteY15" fmla="*/ 271231 h 271230"/>
              <a:gd name="connsiteX16" fmla="*/ 0 w 211907"/>
              <a:gd name="connsiteY16" fmla="*/ 185033 h 2712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11907" h="271230">
                <a:moveTo>
                  <a:pt x="0" y="185033"/>
                </a:moveTo>
                <a:lnTo>
                  <a:pt x="49997" y="185033"/>
                </a:lnTo>
                <a:cubicBezTo>
                  <a:pt x="54467" y="215605"/>
                  <a:pt x="78748" y="230560"/>
                  <a:pt x="109320" y="230560"/>
                </a:cubicBezTo>
                <a:cubicBezTo>
                  <a:pt x="139892" y="230560"/>
                  <a:pt x="161193" y="217481"/>
                  <a:pt x="161193" y="195518"/>
                </a:cubicBezTo>
                <a:cubicBezTo>
                  <a:pt x="161193" y="175762"/>
                  <a:pt x="142541" y="165663"/>
                  <a:pt x="111583" y="159317"/>
                </a:cubicBezTo>
                <a:lnTo>
                  <a:pt x="84708" y="153357"/>
                </a:lnTo>
                <a:cubicBezTo>
                  <a:pt x="32835" y="142155"/>
                  <a:pt x="7119" y="118260"/>
                  <a:pt x="7119" y="79465"/>
                </a:cubicBezTo>
                <a:cubicBezTo>
                  <a:pt x="7119" y="32448"/>
                  <a:pt x="51542" y="0"/>
                  <a:pt x="105623" y="0"/>
                </a:cubicBezTo>
                <a:cubicBezTo>
                  <a:pt x="159703" y="0"/>
                  <a:pt x="202250" y="29082"/>
                  <a:pt x="207493" y="79852"/>
                </a:cubicBezTo>
                <a:lnTo>
                  <a:pt x="157496" y="79852"/>
                </a:lnTo>
                <a:cubicBezTo>
                  <a:pt x="153743" y="55626"/>
                  <a:pt x="134374" y="41057"/>
                  <a:pt x="105623" y="41057"/>
                </a:cubicBezTo>
                <a:cubicBezTo>
                  <a:pt x="78748" y="41057"/>
                  <a:pt x="57116" y="54853"/>
                  <a:pt x="57116" y="75382"/>
                </a:cubicBezTo>
                <a:cubicBezTo>
                  <a:pt x="57116" y="92930"/>
                  <a:pt x="69808" y="100767"/>
                  <a:pt x="97786" y="106726"/>
                </a:cubicBezTo>
                <a:lnTo>
                  <a:pt x="128359" y="113073"/>
                </a:lnTo>
                <a:cubicBezTo>
                  <a:pt x="179073" y="123502"/>
                  <a:pt x="211907" y="146625"/>
                  <a:pt x="211907" y="190275"/>
                </a:cubicBezTo>
                <a:cubicBezTo>
                  <a:pt x="211907" y="244356"/>
                  <a:pt x="162683" y="271231"/>
                  <a:pt x="109320" y="271231"/>
                </a:cubicBezTo>
                <a:cubicBezTo>
                  <a:pt x="51101" y="271231"/>
                  <a:pt x="5242" y="243252"/>
                  <a:pt x="0" y="185033"/>
                </a:cubicBezTo>
              </a:path>
            </a:pathLst>
          </a:custGeom>
          <a:grpFill/>
          <a:ln w="5517" cap="flat">
            <a:noFill/>
            <a:prstDash val="solid"/>
            <a:miter/>
          </a:ln>
        </xdr:spPr>
        <xdr:txBody>
          <a:bodyPr wrap="square" rtlCol="0" anchor="ctr"/>
          <a:lstStyle/>
          <a:p>
            <a:endParaRPr lang="en-GB"/>
          </a:p>
        </xdr:txBody>
      </xdr:sp>
      <xdr:sp macro="" textlink="">
        <xdr:nvSpPr>
          <xdr:cNvPr id="5" name="Free-form: Shape 799128996">
            <a:extLst>
              <a:ext uri="{FF2B5EF4-FFF2-40B4-BE49-F238E27FC236}">
                <a16:creationId xmlns:a16="http://schemas.microsoft.com/office/drawing/2014/main" id="{9F8E1F87-66CD-E5FD-1A44-1D9BC090FCCD}"/>
              </a:ext>
            </a:extLst>
          </xdr:cNvPr>
          <xdr:cNvSpPr/>
        </xdr:nvSpPr>
        <xdr:spPr>
          <a:xfrm>
            <a:off x="694523" y="5573"/>
            <a:ext cx="218639" cy="261132"/>
          </a:xfrm>
          <a:custGeom>
            <a:avLst/>
            <a:gdLst>
              <a:gd name="connsiteX0" fmla="*/ 83604 w 218639"/>
              <a:gd name="connsiteY0" fmla="*/ 43264 h 261132"/>
              <a:gd name="connsiteX1" fmla="*/ 0 w 218639"/>
              <a:gd name="connsiteY1" fmla="*/ 43264 h 261132"/>
              <a:gd name="connsiteX2" fmla="*/ 0 w 218639"/>
              <a:gd name="connsiteY2" fmla="*/ 0 h 261132"/>
              <a:gd name="connsiteX3" fmla="*/ 218640 w 218639"/>
              <a:gd name="connsiteY3" fmla="*/ 0 h 261132"/>
              <a:gd name="connsiteX4" fmla="*/ 218640 w 218639"/>
              <a:gd name="connsiteY4" fmla="*/ 43264 h 261132"/>
              <a:gd name="connsiteX5" fmla="*/ 135091 w 218639"/>
              <a:gd name="connsiteY5" fmla="*/ 43264 h 261132"/>
              <a:gd name="connsiteX6" fmla="*/ 135091 w 218639"/>
              <a:gd name="connsiteY6" fmla="*/ 261132 h 261132"/>
              <a:gd name="connsiteX7" fmla="*/ 83604 w 218639"/>
              <a:gd name="connsiteY7" fmla="*/ 261132 h 261132"/>
              <a:gd name="connsiteX8" fmla="*/ 83604 w 218639"/>
              <a:gd name="connsiteY8" fmla="*/ 43264 h 261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18639" h="261132">
                <a:moveTo>
                  <a:pt x="83604" y="43264"/>
                </a:moveTo>
                <a:lnTo>
                  <a:pt x="0" y="43264"/>
                </a:lnTo>
                <a:lnTo>
                  <a:pt x="0" y="0"/>
                </a:lnTo>
                <a:lnTo>
                  <a:pt x="218640" y="0"/>
                </a:lnTo>
                <a:lnTo>
                  <a:pt x="218640" y="43264"/>
                </a:lnTo>
                <a:lnTo>
                  <a:pt x="135091" y="43264"/>
                </a:lnTo>
                <a:lnTo>
                  <a:pt x="135091" y="261132"/>
                </a:lnTo>
                <a:lnTo>
                  <a:pt x="83604" y="261132"/>
                </a:lnTo>
                <a:lnTo>
                  <a:pt x="83604" y="43264"/>
                </a:lnTo>
                <a:close/>
              </a:path>
            </a:pathLst>
          </a:custGeom>
          <a:grpFill/>
          <a:ln w="5517" cap="flat">
            <a:noFill/>
            <a:prstDash val="solid"/>
            <a:miter/>
          </a:ln>
        </xdr:spPr>
        <xdr:txBody>
          <a:bodyPr wrap="square" rtlCol="0" anchor="ctr"/>
          <a:lstStyle/>
          <a:p>
            <a:endParaRPr lang="en-GB"/>
          </a:p>
        </xdr:txBody>
      </xdr:sp>
      <xdr:sp macro="" textlink="">
        <xdr:nvSpPr>
          <xdr:cNvPr id="6" name="Free-form: Shape 1875712018">
            <a:extLst>
              <a:ext uri="{FF2B5EF4-FFF2-40B4-BE49-F238E27FC236}">
                <a16:creationId xmlns:a16="http://schemas.microsoft.com/office/drawing/2014/main" id="{C7A1EB86-E8CE-03E8-D0BC-0B1643465A2A}"/>
              </a:ext>
            </a:extLst>
          </xdr:cNvPr>
          <xdr:cNvSpPr/>
        </xdr:nvSpPr>
        <xdr:spPr>
          <a:xfrm>
            <a:off x="928504" y="0"/>
            <a:ext cx="265657" cy="271175"/>
          </a:xfrm>
          <a:custGeom>
            <a:avLst/>
            <a:gdLst>
              <a:gd name="connsiteX0" fmla="*/ 212239 w 265657"/>
              <a:gd name="connsiteY0" fmla="*/ 134650 h 271175"/>
              <a:gd name="connsiteX1" fmla="*/ 132773 w 265657"/>
              <a:gd name="connsiteY1" fmla="*/ 44754 h 271175"/>
              <a:gd name="connsiteX2" fmla="*/ 53694 w 265657"/>
              <a:gd name="connsiteY2" fmla="*/ 134650 h 271175"/>
              <a:gd name="connsiteX3" fmla="*/ 132773 w 265657"/>
              <a:gd name="connsiteY3" fmla="*/ 226807 h 271175"/>
              <a:gd name="connsiteX4" fmla="*/ 212239 w 265657"/>
              <a:gd name="connsiteY4" fmla="*/ 134650 h 271175"/>
              <a:gd name="connsiteX5" fmla="*/ 0 w 265657"/>
              <a:gd name="connsiteY5" fmla="*/ 134650 h 271175"/>
              <a:gd name="connsiteX6" fmla="*/ 132829 w 265657"/>
              <a:gd name="connsiteY6" fmla="*/ 0 h 271175"/>
              <a:gd name="connsiteX7" fmla="*/ 265657 w 265657"/>
              <a:gd name="connsiteY7" fmla="*/ 134650 h 271175"/>
              <a:gd name="connsiteX8" fmla="*/ 132829 w 265657"/>
              <a:gd name="connsiteY8" fmla="*/ 271176 h 271175"/>
              <a:gd name="connsiteX9" fmla="*/ 0 w 265657"/>
              <a:gd name="connsiteY9" fmla="*/ 134650 h 2711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65657" h="271175">
                <a:moveTo>
                  <a:pt x="212239" y="134650"/>
                </a:moveTo>
                <a:cubicBezTo>
                  <a:pt x="212239" y="79410"/>
                  <a:pt x="177528" y="44754"/>
                  <a:pt x="132773" y="44754"/>
                </a:cubicBezTo>
                <a:cubicBezTo>
                  <a:pt x="88019" y="44754"/>
                  <a:pt x="53694" y="79465"/>
                  <a:pt x="53694" y="134650"/>
                </a:cubicBezTo>
                <a:cubicBezTo>
                  <a:pt x="53694" y="189834"/>
                  <a:pt x="87633" y="226807"/>
                  <a:pt x="132773" y="226807"/>
                </a:cubicBezTo>
                <a:cubicBezTo>
                  <a:pt x="177914" y="226807"/>
                  <a:pt x="212239" y="190607"/>
                  <a:pt x="212239" y="134650"/>
                </a:cubicBezTo>
                <a:moveTo>
                  <a:pt x="0" y="134650"/>
                </a:moveTo>
                <a:cubicBezTo>
                  <a:pt x="0" y="50328"/>
                  <a:pt x="62303" y="0"/>
                  <a:pt x="132829" y="0"/>
                </a:cubicBezTo>
                <a:cubicBezTo>
                  <a:pt x="203354" y="0"/>
                  <a:pt x="265657" y="49611"/>
                  <a:pt x="265657" y="134650"/>
                </a:cubicBezTo>
                <a:cubicBezTo>
                  <a:pt x="265657" y="219689"/>
                  <a:pt x="204458" y="271176"/>
                  <a:pt x="132829" y="271176"/>
                </a:cubicBezTo>
                <a:cubicBezTo>
                  <a:pt x="61199" y="271176"/>
                  <a:pt x="0" y="219689"/>
                  <a:pt x="0" y="134650"/>
                </a:cubicBezTo>
              </a:path>
            </a:pathLst>
          </a:custGeom>
          <a:grpFill/>
          <a:ln w="5517" cap="flat">
            <a:noFill/>
            <a:prstDash val="solid"/>
            <a:miter/>
          </a:ln>
        </xdr:spPr>
        <xdr:txBody>
          <a:bodyPr wrap="square" rtlCol="0" anchor="ctr"/>
          <a:lstStyle/>
          <a:p>
            <a:endParaRPr lang="en-GB"/>
          </a:p>
        </xdr:txBody>
      </xdr:sp>
      <xdr:sp macro="" textlink="">
        <xdr:nvSpPr>
          <xdr:cNvPr id="7" name="Free-form: Shape 1804021981">
            <a:extLst>
              <a:ext uri="{FF2B5EF4-FFF2-40B4-BE49-F238E27FC236}">
                <a16:creationId xmlns:a16="http://schemas.microsoft.com/office/drawing/2014/main" id="{9F9A0715-AEFF-5D29-30A6-C9740D807184}"/>
              </a:ext>
            </a:extLst>
          </xdr:cNvPr>
          <xdr:cNvSpPr/>
        </xdr:nvSpPr>
        <xdr:spPr>
          <a:xfrm>
            <a:off x="1236322" y="5573"/>
            <a:ext cx="229069" cy="261132"/>
          </a:xfrm>
          <a:custGeom>
            <a:avLst/>
            <a:gdLst>
              <a:gd name="connsiteX0" fmla="*/ 49611 w 229069"/>
              <a:gd name="connsiteY0" fmla="*/ 66773 h 261132"/>
              <a:gd name="connsiteX1" fmla="*/ 49611 w 229069"/>
              <a:gd name="connsiteY1" fmla="*/ 261132 h 261132"/>
              <a:gd name="connsiteX2" fmla="*/ 0 w 229069"/>
              <a:gd name="connsiteY2" fmla="*/ 261132 h 261132"/>
              <a:gd name="connsiteX3" fmla="*/ 0 w 229069"/>
              <a:gd name="connsiteY3" fmla="*/ 0 h 261132"/>
              <a:gd name="connsiteX4" fmla="*/ 63020 w 229069"/>
              <a:gd name="connsiteY4" fmla="*/ 0 h 261132"/>
              <a:gd name="connsiteX5" fmla="*/ 179459 w 229069"/>
              <a:gd name="connsiteY5" fmla="*/ 194028 h 261132"/>
              <a:gd name="connsiteX6" fmla="*/ 179459 w 229069"/>
              <a:gd name="connsiteY6" fmla="*/ 0 h 261132"/>
              <a:gd name="connsiteX7" fmla="*/ 229070 w 229069"/>
              <a:gd name="connsiteY7" fmla="*/ 0 h 261132"/>
              <a:gd name="connsiteX8" fmla="*/ 229070 w 229069"/>
              <a:gd name="connsiteY8" fmla="*/ 261132 h 261132"/>
              <a:gd name="connsiteX9" fmla="*/ 165994 w 229069"/>
              <a:gd name="connsiteY9" fmla="*/ 261132 h 261132"/>
              <a:gd name="connsiteX10" fmla="*/ 49611 w 229069"/>
              <a:gd name="connsiteY10" fmla="*/ 66773 h 261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29069" h="261132">
                <a:moveTo>
                  <a:pt x="49611" y="66773"/>
                </a:moveTo>
                <a:lnTo>
                  <a:pt x="49611" y="261132"/>
                </a:lnTo>
                <a:lnTo>
                  <a:pt x="0" y="261132"/>
                </a:lnTo>
                <a:lnTo>
                  <a:pt x="0" y="0"/>
                </a:lnTo>
                <a:lnTo>
                  <a:pt x="63020" y="0"/>
                </a:lnTo>
                <a:lnTo>
                  <a:pt x="179459" y="194028"/>
                </a:lnTo>
                <a:lnTo>
                  <a:pt x="179459" y="0"/>
                </a:lnTo>
                <a:lnTo>
                  <a:pt x="229070" y="0"/>
                </a:lnTo>
                <a:lnTo>
                  <a:pt x="229070" y="261132"/>
                </a:lnTo>
                <a:lnTo>
                  <a:pt x="165994" y="261132"/>
                </a:lnTo>
                <a:lnTo>
                  <a:pt x="49611" y="66773"/>
                </a:lnTo>
                <a:close/>
              </a:path>
            </a:pathLst>
          </a:custGeom>
          <a:grpFill/>
          <a:ln w="5517" cap="flat">
            <a:noFill/>
            <a:prstDash val="solid"/>
            <a:miter/>
          </a:ln>
        </xdr:spPr>
        <xdr:txBody>
          <a:bodyPr wrap="square" rtlCol="0" anchor="ctr"/>
          <a:lstStyle/>
          <a:p>
            <a:endParaRPr lang="en-GB"/>
          </a:p>
        </xdr:txBody>
      </xdr:sp>
      <xdr:sp macro="" textlink="">
        <xdr:nvSpPr>
          <xdr:cNvPr id="8" name="Free-form: Shape 341205573">
            <a:extLst>
              <a:ext uri="{FF2B5EF4-FFF2-40B4-BE49-F238E27FC236}">
                <a16:creationId xmlns:a16="http://schemas.microsoft.com/office/drawing/2014/main" id="{BE7F5C0A-C315-8612-ACB1-04C8CD7E0F67}"/>
              </a:ext>
            </a:extLst>
          </xdr:cNvPr>
          <xdr:cNvSpPr/>
        </xdr:nvSpPr>
        <xdr:spPr>
          <a:xfrm>
            <a:off x="1521348" y="5573"/>
            <a:ext cx="189171" cy="261132"/>
          </a:xfrm>
          <a:custGeom>
            <a:avLst/>
            <a:gdLst>
              <a:gd name="connsiteX0" fmla="*/ 189172 w 189171"/>
              <a:gd name="connsiteY0" fmla="*/ 261132 h 261132"/>
              <a:gd name="connsiteX1" fmla="*/ 0 w 189171"/>
              <a:gd name="connsiteY1" fmla="*/ 261132 h 261132"/>
              <a:gd name="connsiteX2" fmla="*/ 0 w 189171"/>
              <a:gd name="connsiteY2" fmla="*/ 0 h 261132"/>
              <a:gd name="connsiteX3" fmla="*/ 186578 w 189171"/>
              <a:gd name="connsiteY3" fmla="*/ 0 h 261132"/>
              <a:gd name="connsiteX4" fmla="*/ 186578 w 189171"/>
              <a:gd name="connsiteY4" fmla="*/ 42161 h 261132"/>
              <a:gd name="connsiteX5" fmla="*/ 50383 w 189171"/>
              <a:gd name="connsiteY5" fmla="*/ 42161 h 261132"/>
              <a:gd name="connsiteX6" fmla="*/ 50383 w 189171"/>
              <a:gd name="connsiteY6" fmla="*/ 105236 h 261132"/>
              <a:gd name="connsiteX7" fmla="*/ 176479 w 189171"/>
              <a:gd name="connsiteY7" fmla="*/ 105236 h 261132"/>
              <a:gd name="connsiteX8" fmla="*/ 176479 w 189171"/>
              <a:gd name="connsiteY8" fmla="*/ 147011 h 261132"/>
              <a:gd name="connsiteX9" fmla="*/ 50383 w 189171"/>
              <a:gd name="connsiteY9" fmla="*/ 147011 h 261132"/>
              <a:gd name="connsiteX10" fmla="*/ 50383 w 189171"/>
              <a:gd name="connsiteY10" fmla="*/ 218971 h 261132"/>
              <a:gd name="connsiteX11" fmla="*/ 189172 w 189171"/>
              <a:gd name="connsiteY11" fmla="*/ 218971 h 261132"/>
              <a:gd name="connsiteX12" fmla="*/ 189172 w 189171"/>
              <a:gd name="connsiteY12" fmla="*/ 261132 h 261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9171" h="261132">
                <a:moveTo>
                  <a:pt x="189172" y="261132"/>
                </a:moveTo>
                <a:lnTo>
                  <a:pt x="0" y="261132"/>
                </a:lnTo>
                <a:lnTo>
                  <a:pt x="0" y="0"/>
                </a:lnTo>
                <a:lnTo>
                  <a:pt x="186578" y="0"/>
                </a:lnTo>
                <a:lnTo>
                  <a:pt x="186578" y="42161"/>
                </a:lnTo>
                <a:lnTo>
                  <a:pt x="50383" y="42161"/>
                </a:lnTo>
                <a:lnTo>
                  <a:pt x="50383" y="105236"/>
                </a:lnTo>
                <a:lnTo>
                  <a:pt x="176479" y="105236"/>
                </a:lnTo>
                <a:lnTo>
                  <a:pt x="176479" y="147011"/>
                </a:lnTo>
                <a:lnTo>
                  <a:pt x="50383" y="147011"/>
                </a:lnTo>
                <a:lnTo>
                  <a:pt x="50383" y="218971"/>
                </a:lnTo>
                <a:lnTo>
                  <a:pt x="189172" y="218971"/>
                </a:lnTo>
                <a:lnTo>
                  <a:pt x="189172" y="261132"/>
                </a:lnTo>
                <a:close/>
              </a:path>
            </a:pathLst>
          </a:custGeom>
          <a:grpFill/>
          <a:ln w="5517" cap="flat">
            <a:noFill/>
            <a:prstDash val="solid"/>
            <a:miter/>
          </a:ln>
        </xdr:spPr>
        <xdr:txBody>
          <a:bodyPr wrap="square" rtlCol="0" anchor="ctr"/>
          <a:lstStyle/>
          <a:p>
            <a:endParaRPr lang="en-GB"/>
          </a:p>
        </xdr:txBody>
      </xdr:sp>
      <xdr:sp macro="" textlink="">
        <xdr:nvSpPr>
          <xdr:cNvPr id="9" name="Free-form: Shape 1592434631">
            <a:extLst>
              <a:ext uri="{FF2B5EF4-FFF2-40B4-BE49-F238E27FC236}">
                <a16:creationId xmlns:a16="http://schemas.microsoft.com/office/drawing/2014/main" id="{B3DFBE81-70B9-7B28-A615-27F06A1996BF}"/>
              </a:ext>
            </a:extLst>
          </xdr:cNvPr>
          <xdr:cNvSpPr/>
        </xdr:nvSpPr>
        <xdr:spPr>
          <a:xfrm>
            <a:off x="1755661" y="5573"/>
            <a:ext cx="227966" cy="261132"/>
          </a:xfrm>
          <a:custGeom>
            <a:avLst/>
            <a:gdLst>
              <a:gd name="connsiteX0" fmla="*/ 0 w 227966"/>
              <a:gd name="connsiteY0" fmla="*/ 0 h 261132"/>
              <a:gd name="connsiteX1" fmla="*/ 51487 w 227966"/>
              <a:gd name="connsiteY1" fmla="*/ 0 h 261132"/>
              <a:gd name="connsiteX2" fmla="*/ 51487 w 227966"/>
              <a:gd name="connsiteY2" fmla="*/ 103691 h 261132"/>
              <a:gd name="connsiteX3" fmla="*/ 176865 w 227966"/>
              <a:gd name="connsiteY3" fmla="*/ 103691 h 261132"/>
              <a:gd name="connsiteX4" fmla="*/ 176865 w 227966"/>
              <a:gd name="connsiteY4" fmla="*/ 0 h 261132"/>
              <a:gd name="connsiteX5" fmla="*/ 227966 w 227966"/>
              <a:gd name="connsiteY5" fmla="*/ 0 h 261132"/>
              <a:gd name="connsiteX6" fmla="*/ 227966 w 227966"/>
              <a:gd name="connsiteY6" fmla="*/ 261132 h 261132"/>
              <a:gd name="connsiteX7" fmla="*/ 176865 w 227966"/>
              <a:gd name="connsiteY7" fmla="*/ 261132 h 261132"/>
              <a:gd name="connsiteX8" fmla="*/ 176865 w 227966"/>
              <a:gd name="connsiteY8" fmla="*/ 147011 h 261132"/>
              <a:gd name="connsiteX9" fmla="*/ 51487 w 227966"/>
              <a:gd name="connsiteY9" fmla="*/ 147011 h 261132"/>
              <a:gd name="connsiteX10" fmla="*/ 51487 w 227966"/>
              <a:gd name="connsiteY10" fmla="*/ 261132 h 261132"/>
              <a:gd name="connsiteX11" fmla="*/ 0 w 227966"/>
              <a:gd name="connsiteY11" fmla="*/ 261132 h 261132"/>
              <a:gd name="connsiteX12" fmla="*/ 0 w 227966"/>
              <a:gd name="connsiteY12" fmla="*/ 0 h 261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27966" h="261132">
                <a:moveTo>
                  <a:pt x="0" y="0"/>
                </a:moveTo>
                <a:lnTo>
                  <a:pt x="51487" y="0"/>
                </a:lnTo>
                <a:lnTo>
                  <a:pt x="51487" y="103691"/>
                </a:lnTo>
                <a:lnTo>
                  <a:pt x="176865" y="103691"/>
                </a:lnTo>
                <a:lnTo>
                  <a:pt x="176865" y="0"/>
                </a:lnTo>
                <a:lnTo>
                  <a:pt x="227966" y="0"/>
                </a:lnTo>
                <a:lnTo>
                  <a:pt x="227966" y="261132"/>
                </a:lnTo>
                <a:lnTo>
                  <a:pt x="176865" y="261132"/>
                </a:lnTo>
                <a:lnTo>
                  <a:pt x="176865" y="147011"/>
                </a:lnTo>
                <a:lnTo>
                  <a:pt x="51487" y="147011"/>
                </a:lnTo>
                <a:lnTo>
                  <a:pt x="51487" y="261132"/>
                </a:lnTo>
                <a:lnTo>
                  <a:pt x="0" y="261132"/>
                </a:lnTo>
                <a:lnTo>
                  <a:pt x="0" y="0"/>
                </a:lnTo>
                <a:close/>
              </a:path>
            </a:pathLst>
          </a:custGeom>
          <a:grpFill/>
          <a:ln w="5517" cap="flat">
            <a:noFill/>
            <a:prstDash val="solid"/>
            <a:miter/>
          </a:ln>
        </xdr:spPr>
        <xdr:txBody>
          <a:bodyPr wrap="square" rtlCol="0" anchor="ctr"/>
          <a:lstStyle/>
          <a:p>
            <a:endParaRPr lang="en-GB"/>
          </a:p>
        </xdr:txBody>
      </xdr:sp>
      <xdr:sp macro="" textlink="">
        <xdr:nvSpPr>
          <xdr:cNvPr id="10" name="Free-form: Shape 1591660643">
            <a:extLst>
              <a:ext uri="{FF2B5EF4-FFF2-40B4-BE49-F238E27FC236}">
                <a16:creationId xmlns:a16="http://schemas.microsoft.com/office/drawing/2014/main" id="{255CA9DE-9938-26F2-F310-8D859A66C8EB}"/>
              </a:ext>
            </a:extLst>
          </xdr:cNvPr>
          <xdr:cNvSpPr/>
        </xdr:nvSpPr>
        <xdr:spPr>
          <a:xfrm>
            <a:off x="2013150" y="5573"/>
            <a:ext cx="263008" cy="261132"/>
          </a:xfrm>
          <a:custGeom>
            <a:avLst/>
            <a:gdLst>
              <a:gd name="connsiteX0" fmla="*/ 170850 w 263008"/>
              <a:gd name="connsiteY0" fmla="*/ 158158 h 261132"/>
              <a:gd name="connsiteX1" fmla="*/ 130566 w 263008"/>
              <a:gd name="connsiteY1" fmla="*/ 49224 h 261132"/>
              <a:gd name="connsiteX2" fmla="*/ 89895 w 263008"/>
              <a:gd name="connsiteY2" fmla="*/ 158158 h 261132"/>
              <a:gd name="connsiteX3" fmla="*/ 170850 w 263008"/>
              <a:gd name="connsiteY3" fmla="*/ 158158 h 261132"/>
              <a:gd name="connsiteX4" fmla="*/ 186523 w 263008"/>
              <a:gd name="connsiteY4" fmla="*/ 200319 h 261132"/>
              <a:gd name="connsiteX5" fmla="*/ 74223 w 263008"/>
              <a:gd name="connsiteY5" fmla="*/ 200319 h 261132"/>
              <a:gd name="connsiteX6" fmla="*/ 51873 w 263008"/>
              <a:gd name="connsiteY6" fmla="*/ 261132 h 261132"/>
              <a:gd name="connsiteX7" fmla="*/ 0 w 263008"/>
              <a:gd name="connsiteY7" fmla="*/ 261132 h 261132"/>
              <a:gd name="connsiteX8" fmla="*/ 102201 w 263008"/>
              <a:gd name="connsiteY8" fmla="*/ 0 h 261132"/>
              <a:gd name="connsiteX9" fmla="*/ 161138 w 263008"/>
              <a:gd name="connsiteY9" fmla="*/ 0 h 261132"/>
              <a:gd name="connsiteX10" fmla="*/ 263008 w 263008"/>
              <a:gd name="connsiteY10" fmla="*/ 261132 h 261132"/>
              <a:gd name="connsiteX11" fmla="*/ 208927 w 263008"/>
              <a:gd name="connsiteY11" fmla="*/ 261132 h 261132"/>
              <a:gd name="connsiteX12" fmla="*/ 186523 w 263008"/>
              <a:gd name="connsiteY12" fmla="*/ 200319 h 261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63008" h="261132">
                <a:moveTo>
                  <a:pt x="170850" y="158158"/>
                </a:moveTo>
                <a:lnTo>
                  <a:pt x="130566" y="49224"/>
                </a:lnTo>
                <a:lnTo>
                  <a:pt x="89895" y="158158"/>
                </a:lnTo>
                <a:lnTo>
                  <a:pt x="170850" y="158158"/>
                </a:lnTo>
                <a:close/>
                <a:moveTo>
                  <a:pt x="186523" y="200319"/>
                </a:moveTo>
                <a:lnTo>
                  <a:pt x="74223" y="200319"/>
                </a:lnTo>
                <a:lnTo>
                  <a:pt x="51873" y="261132"/>
                </a:lnTo>
                <a:lnTo>
                  <a:pt x="0" y="261132"/>
                </a:lnTo>
                <a:lnTo>
                  <a:pt x="102201" y="0"/>
                </a:lnTo>
                <a:lnTo>
                  <a:pt x="161138" y="0"/>
                </a:lnTo>
                <a:lnTo>
                  <a:pt x="263008" y="261132"/>
                </a:lnTo>
                <a:lnTo>
                  <a:pt x="208927" y="261132"/>
                </a:lnTo>
                <a:lnTo>
                  <a:pt x="186523" y="200319"/>
                </a:lnTo>
                <a:close/>
              </a:path>
            </a:pathLst>
          </a:custGeom>
          <a:grpFill/>
          <a:ln w="5517" cap="flat">
            <a:noFill/>
            <a:prstDash val="solid"/>
            <a:miter/>
          </a:ln>
        </xdr:spPr>
        <xdr:txBody>
          <a:bodyPr wrap="square" rtlCol="0" anchor="ctr"/>
          <a:lstStyle/>
          <a:p>
            <a:endParaRPr lang="en-GB"/>
          </a:p>
        </xdr:txBody>
      </xdr:sp>
      <xdr:sp macro="" textlink="">
        <xdr:nvSpPr>
          <xdr:cNvPr id="11" name="Free-form: Shape 683439146">
            <a:extLst>
              <a:ext uri="{FF2B5EF4-FFF2-40B4-BE49-F238E27FC236}">
                <a16:creationId xmlns:a16="http://schemas.microsoft.com/office/drawing/2014/main" id="{C3F6B058-CFD4-3ACB-A41B-F1E3252B7DD6}"/>
              </a:ext>
            </a:extLst>
          </xdr:cNvPr>
          <xdr:cNvSpPr/>
        </xdr:nvSpPr>
        <xdr:spPr>
          <a:xfrm>
            <a:off x="2257175" y="5573"/>
            <a:ext cx="246949" cy="261132"/>
          </a:xfrm>
          <a:custGeom>
            <a:avLst/>
            <a:gdLst>
              <a:gd name="connsiteX0" fmla="*/ 151812 w 246949"/>
              <a:gd name="connsiteY0" fmla="*/ 261132 h 261132"/>
              <a:gd name="connsiteX1" fmla="*/ 95138 w 246949"/>
              <a:gd name="connsiteY1" fmla="*/ 261132 h 261132"/>
              <a:gd name="connsiteX2" fmla="*/ 0 w 246949"/>
              <a:gd name="connsiteY2" fmla="*/ 0 h 261132"/>
              <a:gd name="connsiteX3" fmla="*/ 54467 w 246949"/>
              <a:gd name="connsiteY3" fmla="*/ 0 h 261132"/>
              <a:gd name="connsiteX4" fmla="*/ 124937 w 246949"/>
              <a:gd name="connsiteY4" fmla="*/ 203685 h 261132"/>
              <a:gd name="connsiteX5" fmla="*/ 195076 w 246949"/>
              <a:gd name="connsiteY5" fmla="*/ 0 h 261132"/>
              <a:gd name="connsiteX6" fmla="*/ 246949 w 246949"/>
              <a:gd name="connsiteY6" fmla="*/ 0 h 261132"/>
              <a:gd name="connsiteX7" fmla="*/ 151812 w 246949"/>
              <a:gd name="connsiteY7" fmla="*/ 261132 h 261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46949" h="261132">
                <a:moveTo>
                  <a:pt x="151812" y="261132"/>
                </a:moveTo>
                <a:lnTo>
                  <a:pt x="95138" y="261132"/>
                </a:lnTo>
                <a:lnTo>
                  <a:pt x="0" y="0"/>
                </a:lnTo>
                <a:lnTo>
                  <a:pt x="54467" y="0"/>
                </a:lnTo>
                <a:lnTo>
                  <a:pt x="124937" y="203685"/>
                </a:lnTo>
                <a:lnTo>
                  <a:pt x="195076" y="0"/>
                </a:lnTo>
                <a:lnTo>
                  <a:pt x="246949" y="0"/>
                </a:lnTo>
                <a:lnTo>
                  <a:pt x="151812" y="261132"/>
                </a:lnTo>
                <a:close/>
              </a:path>
            </a:pathLst>
          </a:custGeom>
          <a:grpFill/>
          <a:ln w="5517" cap="flat">
            <a:noFill/>
            <a:prstDash val="solid"/>
            <a:miter/>
          </a:ln>
        </xdr:spPr>
        <xdr:txBody>
          <a:bodyPr wrap="square" rtlCol="0" anchor="ctr"/>
          <a:lstStyle/>
          <a:p>
            <a:endParaRPr lang="en-GB"/>
          </a:p>
        </xdr:txBody>
      </xdr:sp>
      <xdr:sp macro="" textlink="">
        <xdr:nvSpPr>
          <xdr:cNvPr id="12" name="Free-form: Shape 992419931">
            <a:extLst>
              <a:ext uri="{FF2B5EF4-FFF2-40B4-BE49-F238E27FC236}">
                <a16:creationId xmlns:a16="http://schemas.microsoft.com/office/drawing/2014/main" id="{8BA088CE-5FA9-D578-6930-41DC65B059FB}"/>
              </a:ext>
            </a:extLst>
          </xdr:cNvPr>
          <xdr:cNvSpPr/>
        </xdr:nvSpPr>
        <xdr:spPr>
          <a:xfrm>
            <a:off x="2533648" y="5573"/>
            <a:ext cx="189116" cy="261132"/>
          </a:xfrm>
          <a:custGeom>
            <a:avLst/>
            <a:gdLst>
              <a:gd name="connsiteX0" fmla="*/ 189117 w 189116"/>
              <a:gd name="connsiteY0" fmla="*/ 261132 h 261132"/>
              <a:gd name="connsiteX1" fmla="*/ 0 w 189116"/>
              <a:gd name="connsiteY1" fmla="*/ 261132 h 261132"/>
              <a:gd name="connsiteX2" fmla="*/ 0 w 189116"/>
              <a:gd name="connsiteY2" fmla="*/ 0 h 261132"/>
              <a:gd name="connsiteX3" fmla="*/ 186523 w 189116"/>
              <a:gd name="connsiteY3" fmla="*/ 0 h 261132"/>
              <a:gd name="connsiteX4" fmla="*/ 186523 w 189116"/>
              <a:gd name="connsiteY4" fmla="*/ 42161 h 261132"/>
              <a:gd name="connsiteX5" fmla="*/ 50328 w 189116"/>
              <a:gd name="connsiteY5" fmla="*/ 42161 h 261132"/>
              <a:gd name="connsiteX6" fmla="*/ 50328 w 189116"/>
              <a:gd name="connsiteY6" fmla="*/ 105236 h 261132"/>
              <a:gd name="connsiteX7" fmla="*/ 176424 w 189116"/>
              <a:gd name="connsiteY7" fmla="*/ 105236 h 261132"/>
              <a:gd name="connsiteX8" fmla="*/ 176424 w 189116"/>
              <a:gd name="connsiteY8" fmla="*/ 147011 h 261132"/>
              <a:gd name="connsiteX9" fmla="*/ 50328 w 189116"/>
              <a:gd name="connsiteY9" fmla="*/ 147011 h 261132"/>
              <a:gd name="connsiteX10" fmla="*/ 50328 w 189116"/>
              <a:gd name="connsiteY10" fmla="*/ 218971 h 261132"/>
              <a:gd name="connsiteX11" fmla="*/ 189117 w 189116"/>
              <a:gd name="connsiteY11" fmla="*/ 218971 h 261132"/>
              <a:gd name="connsiteX12" fmla="*/ 189117 w 189116"/>
              <a:gd name="connsiteY12" fmla="*/ 261132 h 261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9116" h="261132">
                <a:moveTo>
                  <a:pt x="189117" y="261132"/>
                </a:moveTo>
                <a:lnTo>
                  <a:pt x="0" y="261132"/>
                </a:lnTo>
                <a:lnTo>
                  <a:pt x="0" y="0"/>
                </a:lnTo>
                <a:lnTo>
                  <a:pt x="186523" y="0"/>
                </a:lnTo>
                <a:lnTo>
                  <a:pt x="186523" y="42161"/>
                </a:lnTo>
                <a:lnTo>
                  <a:pt x="50328" y="42161"/>
                </a:lnTo>
                <a:lnTo>
                  <a:pt x="50328" y="105236"/>
                </a:lnTo>
                <a:lnTo>
                  <a:pt x="176424" y="105236"/>
                </a:lnTo>
                <a:lnTo>
                  <a:pt x="176424" y="147011"/>
                </a:lnTo>
                <a:lnTo>
                  <a:pt x="50328" y="147011"/>
                </a:lnTo>
                <a:lnTo>
                  <a:pt x="50328" y="218971"/>
                </a:lnTo>
                <a:lnTo>
                  <a:pt x="189117" y="218971"/>
                </a:lnTo>
                <a:lnTo>
                  <a:pt x="189117" y="261132"/>
                </a:lnTo>
                <a:close/>
              </a:path>
            </a:pathLst>
          </a:custGeom>
          <a:grpFill/>
          <a:ln w="5517" cap="flat">
            <a:noFill/>
            <a:prstDash val="solid"/>
            <a:miter/>
          </a:ln>
        </xdr:spPr>
        <xdr:txBody>
          <a:bodyPr wrap="square" rtlCol="0" anchor="ctr"/>
          <a:lstStyle/>
          <a:p>
            <a:endParaRPr lang="en-GB"/>
          </a:p>
        </xdr:txBody>
      </xdr:sp>
      <xdr:sp macro="" textlink="">
        <xdr:nvSpPr>
          <xdr:cNvPr id="13" name="Free-form: Shape 453244990">
            <a:extLst>
              <a:ext uri="{FF2B5EF4-FFF2-40B4-BE49-F238E27FC236}">
                <a16:creationId xmlns:a16="http://schemas.microsoft.com/office/drawing/2014/main" id="{47893FED-352B-8DD8-4252-4EF20719E92A}"/>
              </a:ext>
            </a:extLst>
          </xdr:cNvPr>
          <xdr:cNvSpPr/>
        </xdr:nvSpPr>
        <xdr:spPr>
          <a:xfrm>
            <a:off x="2767960" y="5573"/>
            <a:ext cx="229069" cy="261132"/>
          </a:xfrm>
          <a:custGeom>
            <a:avLst/>
            <a:gdLst>
              <a:gd name="connsiteX0" fmla="*/ 49611 w 229069"/>
              <a:gd name="connsiteY0" fmla="*/ 66773 h 261132"/>
              <a:gd name="connsiteX1" fmla="*/ 49611 w 229069"/>
              <a:gd name="connsiteY1" fmla="*/ 261132 h 261132"/>
              <a:gd name="connsiteX2" fmla="*/ 0 w 229069"/>
              <a:gd name="connsiteY2" fmla="*/ 261132 h 261132"/>
              <a:gd name="connsiteX3" fmla="*/ 0 w 229069"/>
              <a:gd name="connsiteY3" fmla="*/ 0 h 261132"/>
              <a:gd name="connsiteX4" fmla="*/ 63020 w 229069"/>
              <a:gd name="connsiteY4" fmla="*/ 0 h 261132"/>
              <a:gd name="connsiteX5" fmla="*/ 179459 w 229069"/>
              <a:gd name="connsiteY5" fmla="*/ 194028 h 261132"/>
              <a:gd name="connsiteX6" fmla="*/ 179459 w 229069"/>
              <a:gd name="connsiteY6" fmla="*/ 0 h 261132"/>
              <a:gd name="connsiteX7" fmla="*/ 229070 w 229069"/>
              <a:gd name="connsiteY7" fmla="*/ 0 h 261132"/>
              <a:gd name="connsiteX8" fmla="*/ 229070 w 229069"/>
              <a:gd name="connsiteY8" fmla="*/ 261132 h 261132"/>
              <a:gd name="connsiteX9" fmla="*/ 165994 w 229069"/>
              <a:gd name="connsiteY9" fmla="*/ 261132 h 261132"/>
              <a:gd name="connsiteX10" fmla="*/ 49611 w 229069"/>
              <a:gd name="connsiteY10" fmla="*/ 66773 h 261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29069" h="261132">
                <a:moveTo>
                  <a:pt x="49611" y="66773"/>
                </a:moveTo>
                <a:lnTo>
                  <a:pt x="49611" y="261132"/>
                </a:lnTo>
                <a:lnTo>
                  <a:pt x="0" y="261132"/>
                </a:lnTo>
                <a:lnTo>
                  <a:pt x="0" y="0"/>
                </a:lnTo>
                <a:lnTo>
                  <a:pt x="63020" y="0"/>
                </a:lnTo>
                <a:lnTo>
                  <a:pt x="179459" y="194028"/>
                </a:lnTo>
                <a:lnTo>
                  <a:pt x="179459" y="0"/>
                </a:lnTo>
                <a:lnTo>
                  <a:pt x="229070" y="0"/>
                </a:lnTo>
                <a:lnTo>
                  <a:pt x="229070" y="261132"/>
                </a:lnTo>
                <a:lnTo>
                  <a:pt x="165994" y="261132"/>
                </a:lnTo>
                <a:lnTo>
                  <a:pt x="49611" y="66773"/>
                </a:lnTo>
                <a:close/>
              </a:path>
            </a:pathLst>
          </a:custGeom>
          <a:grpFill/>
          <a:ln w="5517" cap="flat">
            <a:noFill/>
            <a:prstDash val="solid"/>
            <a:miter/>
          </a:ln>
        </xdr:spPr>
        <xdr:txBody>
          <a:bodyPr wrap="square" rtlCol="0" anchor="ctr"/>
          <a:lstStyle/>
          <a:p>
            <a:endParaRPr lang="en-GB"/>
          </a:p>
        </xdr:txBody>
      </xdr:sp>
      <xdr:sp macro="" textlink="">
        <xdr:nvSpPr>
          <xdr:cNvPr id="14" name="Free-form: Shape 1295486193">
            <a:extLst>
              <a:ext uri="{FF2B5EF4-FFF2-40B4-BE49-F238E27FC236}">
                <a16:creationId xmlns:a16="http://schemas.microsoft.com/office/drawing/2014/main" id="{C2477016-6F96-08FF-F7DA-216E98C51DED}"/>
              </a:ext>
            </a:extLst>
          </xdr:cNvPr>
          <xdr:cNvSpPr/>
        </xdr:nvSpPr>
        <xdr:spPr>
          <a:xfrm>
            <a:off x="0" y="5077"/>
            <a:ext cx="174437" cy="87191"/>
          </a:xfrm>
          <a:custGeom>
            <a:avLst/>
            <a:gdLst>
              <a:gd name="connsiteX0" fmla="*/ 0 w 174437"/>
              <a:gd name="connsiteY0" fmla="*/ 0 h 87191"/>
              <a:gd name="connsiteX1" fmla="*/ 174437 w 174437"/>
              <a:gd name="connsiteY1" fmla="*/ 0 h 87191"/>
              <a:gd name="connsiteX2" fmla="*/ 174437 w 174437"/>
              <a:gd name="connsiteY2" fmla="*/ 87191 h 87191"/>
              <a:gd name="connsiteX3" fmla="*/ 0 w 174437"/>
              <a:gd name="connsiteY3" fmla="*/ 87191 h 87191"/>
            </a:gdLst>
            <a:ahLst/>
            <a:cxnLst>
              <a:cxn ang="0">
                <a:pos x="connsiteX0" y="connsiteY0"/>
              </a:cxn>
              <a:cxn ang="0">
                <a:pos x="connsiteX1" y="connsiteY1"/>
              </a:cxn>
              <a:cxn ang="0">
                <a:pos x="connsiteX2" y="connsiteY2"/>
              </a:cxn>
              <a:cxn ang="0">
                <a:pos x="connsiteX3" y="connsiteY3"/>
              </a:cxn>
            </a:cxnLst>
            <a:rect l="l" t="t" r="r" b="b"/>
            <a:pathLst>
              <a:path w="174437" h="87191">
                <a:moveTo>
                  <a:pt x="0" y="0"/>
                </a:moveTo>
                <a:lnTo>
                  <a:pt x="174437" y="0"/>
                </a:lnTo>
                <a:lnTo>
                  <a:pt x="174437" y="87191"/>
                </a:lnTo>
                <a:lnTo>
                  <a:pt x="0" y="87191"/>
                </a:lnTo>
                <a:close/>
              </a:path>
            </a:pathLst>
          </a:custGeom>
          <a:grpFill/>
          <a:ln w="5517" cap="flat">
            <a:noFill/>
            <a:prstDash val="solid"/>
            <a:miter/>
          </a:ln>
        </xdr:spPr>
        <xdr:txBody>
          <a:bodyPr wrap="square" rtlCol="0" anchor="ctr"/>
          <a:lstStyle/>
          <a:p>
            <a:endParaRPr lang="en-GB"/>
          </a:p>
        </xdr:txBody>
      </xdr:sp>
      <xdr:sp macro="" textlink="">
        <xdr:nvSpPr>
          <xdr:cNvPr id="15" name="Free-form: Shape 216148060">
            <a:extLst>
              <a:ext uri="{FF2B5EF4-FFF2-40B4-BE49-F238E27FC236}">
                <a16:creationId xmlns:a16="http://schemas.microsoft.com/office/drawing/2014/main" id="{33029BBA-442A-5600-E122-0C096A815ED6}"/>
              </a:ext>
            </a:extLst>
          </xdr:cNvPr>
          <xdr:cNvSpPr/>
        </xdr:nvSpPr>
        <xdr:spPr>
          <a:xfrm>
            <a:off x="0" y="179514"/>
            <a:ext cx="87246" cy="87246"/>
          </a:xfrm>
          <a:custGeom>
            <a:avLst/>
            <a:gdLst>
              <a:gd name="connsiteX0" fmla="*/ 0 w 87246"/>
              <a:gd name="connsiteY0" fmla="*/ 0 h 87246"/>
              <a:gd name="connsiteX1" fmla="*/ 87246 w 87246"/>
              <a:gd name="connsiteY1" fmla="*/ 0 h 87246"/>
              <a:gd name="connsiteX2" fmla="*/ 87246 w 87246"/>
              <a:gd name="connsiteY2" fmla="*/ 87246 h 87246"/>
              <a:gd name="connsiteX3" fmla="*/ 0 w 87246"/>
              <a:gd name="connsiteY3" fmla="*/ 87246 h 87246"/>
            </a:gdLst>
            <a:ahLst/>
            <a:cxnLst>
              <a:cxn ang="0">
                <a:pos x="connsiteX0" y="connsiteY0"/>
              </a:cxn>
              <a:cxn ang="0">
                <a:pos x="connsiteX1" y="connsiteY1"/>
              </a:cxn>
              <a:cxn ang="0">
                <a:pos x="connsiteX2" y="connsiteY2"/>
              </a:cxn>
              <a:cxn ang="0">
                <a:pos x="connsiteX3" y="connsiteY3"/>
              </a:cxn>
            </a:cxnLst>
            <a:rect l="l" t="t" r="r" b="b"/>
            <a:pathLst>
              <a:path w="87246" h="87246">
                <a:moveTo>
                  <a:pt x="0" y="0"/>
                </a:moveTo>
                <a:lnTo>
                  <a:pt x="87246" y="0"/>
                </a:lnTo>
                <a:lnTo>
                  <a:pt x="87246" y="87246"/>
                </a:lnTo>
                <a:lnTo>
                  <a:pt x="0" y="87246"/>
                </a:lnTo>
                <a:close/>
              </a:path>
            </a:pathLst>
          </a:custGeom>
          <a:solidFill>
            <a:schemeClr val="accent3"/>
          </a:solidFill>
          <a:ln w="5517" cap="flat">
            <a:noFill/>
            <a:prstDash val="solid"/>
            <a:miter/>
          </a:ln>
        </xdr:spPr>
        <xdr:txBody>
          <a:bodyPr wrap="square" rtlCol="0" anchor="ctr"/>
          <a:lstStyle/>
          <a:p>
            <a:endParaRPr lang="en-GB"/>
          </a:p>
        </xdr:txBody>
      </xdr:sp>
      <xdr:sp macro="" textlink="">
        <xdr:nvSpPr>
          <xdr:cNvPr id="16" name="Free-form: Shape 2024615385">
            <a:extLst>
              <a:ext uri="{FF2B5EF4-FFF2-40B4-BE49-F238E27FC236}">
                <a16:creationId xmlns:a16="http://schemas.microsoft.com/office/drawing/2014/main" id="{6D3199B0-8CF3-5B97-83B8-051C27323707}"/>
              </a:ext>
            </a:extLst>
          </xdr:cNvPr>
          <xdr:cNvSpPr/>
        </xdr:nvSpPr>
        <xdr:spPr>
          <a:xfrm>
            <a:off x="174437" y="92268"/>
            <a:ext cx="87246" cy="174437"/>
          </a:xfrm>
          <a:custGeom>
            <a:avLst/>
            <a:gdLst>
              <a:gd name="connsiteX0" fmla="*/ 0 w 87246"/>
              <a:gd name="connsiteY0" fmla="*/ 0 h 174437"/>
              <a:gd name="connsiteX1" fmla="*/ 87246 w 87246"/>
              <a:gd name="connsiteY1" fmla="*/ 0 h 174437"/>
              <a:gd name="connsiteX2" fmla="*/ 87246 w 87246"/>
              <a:gd name="connsiteY2" fmla="*/ 174438 h 174437"/>
              <a:gd name="connsiteX3" fmla="*/ 0 w 87246"/>
              <a:gd name="connsiteY3" fmla="*/ 174438 h 174437"/>
            </a:gdLst>
            <a:ahLst/>
            <a:cxnLst>
              <a:cxn ang="0">
                <a:pos x="connsiteX0" y="connsiteY0"/>
              </a:cxn>
              <a:cxn ang="0">
                <a:pos x="connsiteX1" y="connsiteY1"/>
              </a:cxn>
              <a:cxn ang="0">
                <a:pos x="connsiteX2" y="connsiteY2"/>
              </a:cxn>
              <a:cxn ang="0">
                <a:pos x="connsiteX3" y="connsiteY3"/>
              </a:cxn>
            </a:cxnLst>
            <a:rect l="l" t="t" r="r" b="b"/>
            <a:pathLst>
              <a:path w="87246" h="174437">
                <a:moveTo>
                  <a:pt x="0" y="0"/>
                </a:moveTo>
                <a:lnTo>
                  <a:pt x="87246" y="0"/>
                </a:lnTo>
                <a:lnTo>
                  <a:pt x="87246" y="174438"/>
                </a:lnTo>
                <a:lnTo>
                  <a:pt x="0" y="174438"/>
                </a:lnTo>
                <a:close/>
              </a:path>
            </a:pathLst>
          </a:custGeom>
          <a:grpFill/>
          <a:ln w="5517" cap="flat">
            <a:noFill/>
            <a:prstDash val="solid"/>
            <a:miter/>
          </a:ln>
        </xdr:spPr>
        <xdr:txBody>
          <a:bodyPr wrap="square" rtlCol="0" anchor="ctr"/>
          <a:lstStyle/>
          <a:p>
            <a:endParaRPr lang="en-GB"/>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M20"/>
  <sheetViews>
    <sheetView showGridLines="0" tabSelected="1" workbookViewId="0">
      <selection activeCell="J21" sqref="J21"/>
    </sheetView>
  </sheetViews>
  <sheetFormatPr baseColWidth="10" defaultColWidth="8.83203125" defaultRowHeight="15" x14ac:dyDescent="0.2"/>
  <cols>
    <col min="6" max="6" width="25" customWidth="1"/>
    <col min="11" max="11" width="40" customWidth="1"/>
  </cols>
  <sheetData>
    <row r="7" spans="6:12" ht="40" customHeight="1" x14ac:dyDescent="0.2">
      <c r="F7" s="21" t="s">
        <v>0</v>
      </c>
      <c r="G7" s="20"/>
      <c r="H7" s="20"/>
      <c r="I7" s="20"/>
      <c r="J7" s="20"/>
      <c r="K7" s="20"/>
      <c r="L7" s="20"/>
    </row>
    <row r="10" spans="6:12" ht="20" customHeight="1" x14ac:dyDescent="0.25">
      <c r="F10" s="1" t="s">
        <v>1</v>
      </c>
      <c r="K10" s="2" t="s">
        <v>2</v>
      </c>
    </row>
    <row r="11" spans="6:12" ht="20" customHeight="1" x14ac:dyDescent="0.25">
      <c r="F11" s="1" t="s">
        <v>3</v>
      </c>
      <c r="K11" s="2" t="s">
        <v>4</v>
      </c>
    </row>
    <row r="12" spans="6:12" ht="20" customHeight="1" x14ac:dyDescent="0.25">
      <c r="F12" s="1" t="s">
        <v>5</v>
      </c>
      <c r="K12" s="2" t="s">
        <v>6</v>
      </c>
    </row>
    <row r="13" spans="6:12" ht="20" customHeight="1" x14ac:dyDescent="0.25">
      <c r="F13" s="1" t="s">
        <v>7</v>
      </c>
      <c r="K13" s="2">
        <v>468</v>
      </c>
    </row>
    <row r="16" spans="6:12" ht="19" x14ac:dyDescent="0.25">
      <c r="F16" s="1" t="s">
        <v>8</v>
      </c>
    </row>
    <row r="17" spans="6:13" ht="50" customHeight="1" x14ac:dyDescent="0.2">
      <c r="F17" s="19" t="s">
        <v>9</v>
      </c>
      <c r="G17" s="20"/>
      <c r="H17" s="20"/>
      <c r="I17" s="20"/>
      <c r="J17" s="20"/>
      <c r="K17" s="20"/>
      <c r="L17" s="20"/>
      <c r="M17" s="20"/>
    </row>
    <row r="19" spans="6:13" ht="30" customHeight="1" x14ac:dyDescent="0.2">
      <c r="F19" s="3"/>
    </row>
    <row r="20" spans="6:13" ht="17" x14ac:dyDescent="0.2">
      <c r="F20" s="3"/>
    </row>
  </sheetData>
  <mergeCells count="2">
    <mergeCell ref="F17:M17"/>
    <mergeCell ref="F7:L7"/>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W18"/>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63</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58</v>
      </c>
      <c r="C9" s="16">
        <v>4.9669460105993109E-2</v>
      </c>
      <c r="D9" s="16">
        <v>0</v>
      </c>
      <c r="E9" s="16">
        <v>2.3985526631591259E-2</v>
      </c>
      <c r="F9" s="16">
        <v>4.396554081887509E-2</v>
      </c>
      <c r="G9" s="16">
        <v>7.2173856843985584E-2</v>
      </c>
      <c r="H9" s="16">
        <v>0.13052451576680391</v>
      </c>
      <c r="I9" s="16">
        <v>3.5238852655454872E-2</v>
      </c>
      <c r="K9" s="16">
        <v>3.840753100150697E-2</v>
      </c>
      <c r="L9" s="16">
        <v>6.0903252831596033E-2</v>
      </c>
      <c r="N9" s="16">
        <v>1.2559370453141721E-2</v>
      </c>
      <c r="O9" s="16">
        <v>6.5872015554353389E-2</v>
      </c>
      <c r="P9" s="16">
        <v>0.14668384998688511</v>
      </c>
      <c r="Q9" s="16">
        <v>6.84818155787216E-2</v>
      </c>
      <c r="R9" s="16">
        <v>2.621609954064413E-2</v>
      </c>
      <c r="S9" s="16">
        <v>1.867443125738066E-2</v>
      </c>
      <c r="T9" s="16">
        <v>0</v>
      </c>
      <c r="U9" s="16">
        <v>0</v>
      </c>
    </row>
    <row r="10" spans="2:23" ht="15" customHeight="1" x14ac:dyDescent="0.2">
      <c r="B10" s="15" t="s">
        <v>59</v>
      </c>
      <c r="C10" s="16">
        <v>6.6633397626064197E-2</v>
      </c>
      <c r="D10" s="16">
        <v>2.7870513441991571E-2</v>
      </c>
      <c r="E10" s="16">
        <v>8.3937621582450481E-2</v>
      </c>
      <c r="F10" s="16">
        <v>8.0990193120708168E-2</v>
      </c>
      <c r="G10" s="16">
        <v>0.1240843337295362</v>
      </c>
      <c r="H10" s="16">
        <v>5.2103741370478053E-2</v>
      </c>
      <c r="I10" s="16">
        <v>3.0080360857622359E-2</v>
      </c>
      <c r="K10" s="16">
        <v>8.3864240607377627E-2</v>
      </c>
      <c r="L10" s="16">
        <v>5.0049959782600913E-2</v>
      </c>
      <c r="N10" s="16">
        <v>4.6173886809106661E-2</v>
      </c>
      <c r="O10" s="16">
        <v>6.4381108273407234E-2</v>
      </c>
      <c r="P10" s="16">
        <v>7.9344909885510476E-2</v>
      </c>
      <c r="Q10" s="16">
        <v>5.6927958314585393E-2</v>
      </c>
      <c r="R10" s="16">
        <v>0.13380433088695201</v>
      </c>
      <c r="S10" s="16">
        <v>0.118569804511205</v>
      </c>
      <c r="T10" s="16">
        <v>0.1856140541619711</v>
      </c>
      <c r="U10" s="16">
        <v>4.24257796679917E-2</v>
      </c>
    </row>
    <row r="11" spans="2:23" ht="24" customHeight="1" x14ac:dyDescent="0.2">
      <c r="B11" s="15" t="s">
        <v>60</v>
      </c>
      <c r="C11" s="16">
        <v>0.1948656537109637</v>
      </c>
      <c r="D11" s="16">
        <v>0.32336787159132607</v>
      </c>
      <c r="E11" s="16">
        <v>0.162878365588667</v>
      </c>
      <c r="F11" s="16">
        <v>0.1882790482185645</v>
      </c>
      <c r="G11" s="16">
        <v>0.22873448053984999</v>
      </c>
      <c r="H11" s="16">
        <v>0.18579171133634659</v>
      </c>
      <c r="I11" s="16">
        <v>0.1199572444559257</v>
      </c>
      <c r="K11" s="16">
        <v>0.1420391536221281</v>
      </c>
      <c r="L11" s="16">
        <v>0.2473986502119466</v>
      </c>
      <c r="N11" s="16">
        <v>0.1655159684895938</v>
      </c>
      <c r="O11" s="16">
        <v>0.2376845211604989</v>
      </c>
      <c r="P11" s="16">
        <v>0.14115935409439501</v>
      </c>
      <c r="Q11" s="16">
        <v>0.16898979414283671</v>
      </c>
      <c r="R11" s="16">
        <v>0.25633732193655379</v>
      </c>
      <c r="S11" s="16">
        <v>0.19464083130919571</v>
      </c>
      <c r="T11" s="16">
        <v>0</v>
      </c>
      <c r="U11" s="16">
        <v>0.5209172962991746</v>
      </c>
    </row>
    <row r="12" spans="2:23" ht="15" customHeight="1" x14ac:dyDescent="0.2">
      <c r="B12" s="15" t="s">
        <v>61</v>
      </c>
      <c r="C12" s="16">
        <v>0.26461118748340162</v>
      </c>
      <c r="D12" s="16">
        <v>0.30593454072927567</v>
      </c>
      <c r="E12" s="16">
        <v>0.28698880743924371</v>
      </c>
      <c r="F12" s="16">
        <v>0.31957517433668969</v>
      </c>
      <c r="G12" s="16">
        <v>0.19960002003004121</v>
      </c>
      <c r="H12" s="16">
        <v>0.23878282677334831</v>
      </c>
      <c r="I12" s="16">
        <v>0.24551583702107099</v>
      </c>
      <c r="K12" s="16">
        <v>0.26390209190528779</v>
      </c>
      <c r="L12" s="16">
        <v>0.26642649369538352</v>
      </c>
      <c r="N12" s="16">
        <v>0.30468391010821061</v>
      </c>
      <c r="O12" s="16">
        <v>0.22226331577698111</v>
      </c>
      <c r="P12" s="16">
        <v>0.24095102772597479</v>
      </c>
      <c r="Q12" s="16">
        <v>8.9986105820923312E-2</v>
      </c>
      <c r="R12" s="16">
        <v>0.26351667021335501</v>
      </c>
      <c r="S12" s="16">
        <v>0.34889230639136531</v>
      </c>
      <c r="T12" s="16">
        <v>0</v>
      </c>
      <c r="U12" s="16">
        <v>0.22294638598903391</v>
      </c>
    </row>
    <row r="13" spans="2:23" ht="15" customHeight="1" x14ac:dyDescent="0.2">
      <c r="B13" s="15" t="s">
        <v>62</v>
      </c>
      <c r="C13" s="16">
        <v>0.42422030107357739</v>
      </c>
      <c r="D13" s="16">
        <v>0.34282707423740671</v>
      </c>
      <c r="E13" s="16">
        <v>0.44220967875804768</v>
      </c>
      <c r="F13" s="16">
        <v>0.36719004350516271</v>
      </c>
      <c r="G13" s="16">
        <v>0.37540730885658719</v>
      </c>
      <c r="H13" s="16">
        <v>0.39279720475302321</v>
      </c>
      <c r="I13" s="16">
        <v>0.5692077050099259</v>
      </c>
      <c r="K13" s="16">
        <v>0.47178698286369958</v>
      </c>
      <c r="L13" s="16">
        <v>0.37522164347847281</v>
      </c>
      <c r="N13" s="16">
        <v>0.47106686413994731</v>
      </c>
      <c r="O13" s="16">
        <v>0.4097990392347593</v>
      </c>
      <c r="P13" s="16">
        <v>0.39186085830723461</v>
      </c>
      <c r="Q13" s="16">
        <v>0.6156143261429331</v>
      </c>
      <c r="R13" s="16">
        <v>0.32012557742249498</v>
      </c>
      <c r="S13" s="16">
        <v>0.3192226265308532</v>
      </c>
      <c r="T13" s="16">
        <v>0.81438594583802881</v>
      </c>
      <c r="U13" s="16">
        <v>0.2137105380437998</v>
      </c>
    </row>
    <row r="15" spans="2:23" x14ac:dyDescent="0.2">
      <c r="B15" t="s">
        <v>108</v>
      </c>
    </row>
    <row r="16" spans="2:23" x14ac:dyDescent="0.2">
      <c r="B16" t="s">
        <v>109</v>
      </c>
    </row>
    <row r="18" spans="2:2" x14ac:dyDescent="0.2">
      <c r="B18"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W18"/>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64</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58</v>
      </c>
      <c r="C9" s="16">
        <v>2.31013501043912E-2</v>
      </c>
      <c r="D9" s="16">
        <v>3.1194558918462768E-2</v>
      </c>
      <c r="E9" s="16">
        <v>2.785895587271997E-2</v>
      </c>
      <c r="F9" s="16">
        <v>2.7110104509404539E-2</v>
      </c>
      <c r="G9" s="16">
        <v>3.7417085838788069E-2</v>
      </c>
      <c r="H9" s="16">
        <v>0</v>
      </c>
      <c r="I9" s="16">
        <v>1.4624877594587081E-2</v>
      </c>
      <c r="K9" s="16">
        <v>3.6528888734873671E-2</v>
      </c>
      <c r="L9" s="16">
        <v>1.0056180301268069E-2</v>
      </c>
      <c r="N9" s="16">
        <v>2.64823782956362E-2</v>
      </c>
      <c r="O9" s="16">
        <v>1.9461049498943159E-2</v>
      </c>
      <c r="P9" s="16">
        <v>1.6540366987537952E-2</v>
      </c>
      <c r="Q9" s="16">
        <v>0</v>
      </c>
      <c r="R9" s="16">
        <v>5.0809209800372922E-2</v>
      </c>
      <c r="S9" s="16">
        <v>3.9763955611386972E-2</v>
      </c>
      <c r="T9" s="16">
        <v>0</v>
      </c>
      <c r="U9" s="16">
        <v>0</v>
      </c>
    </row>
    <row r="10" spans="2:23" ht="15" customHeight="1" x14ac:dyDescent="0.2">
      <c r="B10" s="15" t="s">
        <v>59</v>
      </c>
      <c r="C10" s="16">
        <v>2.986867588820338E-2</v>
      </c>
      <c r="D10" s="16">
        <v>3.1194558918462768E-2</v>
      </c>
      <c r="E10" s="16">
        <v>4.596244148741984E-2</v>
      </c>
      <c r="F10" s="16">
        <v>4.2811371280889417E-2</v>
      </c>
      <c r="G10" s="16">
        <v>4.3623748692731862E-2</v>
      </c>
      <c r="H10" s="16">
        <v>0</v>
      </c>
      <c r="I10" s="16">
        <v>1.4624877594587081E-2</v>
      </c>
      <c r="K10" s="16">
        <v>3.5550904283500738E-2</v>
      </c>
      <c r="L10" s="16">
        <v>2.4433395873688601E-2</v>
      </c>
      <c r="N10" s="16">
        <v>2.4708376614099279E-2</v>
      </c>
      <c r="O10" s="16">
        <v>1.477804732730283E-2</v>
      </c>
      <c r="P10" s="16">
        <v>1.6443886673137679E-2</v>
      </c>
      <c r="Q10" s="16">
        <v>0</v>
      </c>
      <c r="R10" s="16">
        <v>6.9290087689443475E-2</v>
      </c>
      <c r="S10" s="16">
        <v>0</v>
      </c>
      <c r="T10" s="16">
        <v>0.63720867573915119</v>
      </c>
      <c r="U10" s="16">
        <v>5.686750222569148E-2</v>
      </c>
    </row>
    <row r="11" spans="2:23" ht="24" customHeight="1" x14ac:dyDescent="0.2">
      <c r="B11" s="15" t="s">
        <v>60</v>
      </c>
      <c r="C11" s="16">
        <v>0.147050892617649</v>
      </c>
      <c r="D11" s="16">
        <v>0.2052831876334644</v>
      </c>
      <c r="E11" s="16">
        <v>0.1145678571304436</v>
      </c>
      <c r="F11" s="16">
        <v>0.1089548546089989</v>
      </c>
      <c r="G11" s="16">
        <v>0.19528563407854729</v>
      </c>
      <c r="H11" s="16">
        <v>0.1607350377717226</v>
      </c>
      <c r="I11" s="16">
        <v>0.1170379101237489</v>
      </c>
      <c r="K11" s="16">
        <v>0.14718905467963089</v>
      </c>
      <c r="L11" s="16">
        <v>0.14753875472061451</v>
      </c>
      <c r="N11" s="16">
        <v>0.13212677452570859</v>
      </c>
      <c r="O11" s="16">
        <v>0.1637429530625131</v>
      </c>
      <c r="P11" s="16">
        <v>8.5770360977623306E-2</v>
      </c>
      <c r="Q11" s="16">
        <v>0.1829428517097057</v>
      </c>
      <c r="R11" s="16">
        <v>0.16653609042072429</v>
      </c>
      <c r="S11" s="16">
        <v>0.14047994006197201</v>
      </c>
      <c r="T11" s="16">
        <v>0</v>
      </c>
      <c r="U11" s="16">
        <v>0.43593272718707382</v>
      </c>
    </row>
    <row r="12" spans="2:23" ht="15" customHeight="1" x14ac:dyDescent="0.2">
      <c r="B12" s="15" t="s">
        <v>61</v>
      </c>
      <c r="C12" s="16">
        <v>0.38624130262344902</v>
      </c>
      <c r="D12" s="16">
        <v>0.27864821649717092</v>
      </c>
      <c r="E12" s="16">
        <v>0.44293132040570998</v>
      </c>
      <c r="F12" s="16">
        <v>0.59866589781052371</v>
      </c>
      <c r="G12" s="16">
        <v>0.29463436267034121</v>
      </c>
      <c r="H12" s="16">
        <v>0.45331913379516148</v>
      </c>
      <c r="I12" s="16">
        <v>0.27144245931583483</v>
      </c>
      <c r="K12" s="16">
        <v>0.40731176763902388</v>
      </c>
      <c r="L12" s="16">
        <v>0.36301657331847309</v>
      </c>
      <c r="N12" s="16">
        <v>0.40754337701180571</v>
      </c>
      <c r="O12" s="16">
        <v>0.40511054373778482</v>
      </c>
      <c r="P12" s="16">
        <v>0.37522162653536839</v>
      </c>
      <c r="Q12" s="16">
        <v>0.22463305384013449</v>
      </c>
      <c r="R12" s="16">
        <v>0.41672274712817692</v>
      </c>
      <c r="S12" s="16">
        <v>0.30946032387706218</v>
      </c>
      <c r="T12" s="16">
        <v>0.1856140541619711</v>
      </c>
      <c r="U12" s="16">
        <v>0.50719977058723464</v>
      </c>
    </row>
    <row r="13" spans="2:23" ht="15" customHeight="1" x14ac:dyDescent="0.2">
      <c r="B13" s="15" t="s">
        <v>62</v>
      </c>
      <c r="C13" s="16">
        <v>0.4137377787663073</v>
      </c>
      <c r="D13" s="16">
        <v>0.45367947803243908</v>
      </c>
      <c r="E13" s="16">
        <v>0.3686794251037066</v>
      </c>
      <c r="F13" s="16">
        <v>0.22245777179018361</v>
      </c>
      <c r="G13" s="16">
        <v>0.42903916871959169</v>
      </c>
      <c r="H13" s="16">
        <v>0.38594582843311598</v>
      </c>
      <c r="I13" s="16">
        <v>0.58226987537124197</v>
      </c>
      <c r="K13" s="16">
        <v>0.37341938466297098</v>
      </c>
      <c r="L13" s="16">
        <v>0.45495509578595572</v>
      </c>
      <c r="N13" s="16">
        <v>0.40913909355275041</v>
      </c>
      <c r="O13" s="16">
        <v>0.39690740637345612</v>
      </c>
      <c r="P13" s="16">
        <v>0.50602375882633255</v>
      </c>
      <c r="Q13" s="16">
        <v>0.59242409445015987</v>
      </c>
      <c r="R13" s="16">
        <v>0.29664186496128248</v>
      </c>
      <c r="S13" s="16">
        <v>0.51029578044957868</v>
      </c>
      <c r="T13" s="16">
        <v>0.1771772700988776</v>
      </c>
      <c r="U13" s="16">
        <v>0</v>
      </c>
    </row>
    <row r="15" spans="2:23" x14ac:dyDescent="0.2">
      <c r="B15" t="s">
        <v>108</v>
      </c>
    </row>
    <row r="16" spans="2:23" x14ac:dyDescent="0.2">
      <c r="B16" t="s">
        <v>109</v>
      </c>
    </row>
    <row r="18" spans="2:2" x14ac:dyDescent="0.2">
      <c r="B18"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W18"/>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65</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58</v>
      </c>
      <c r="C9" s="16">
        <v>2.882752603680612E-2</v>
      </c>
      <c r="D9" s="16">
        <v>0</v>
      </c>
      <c r="E9" s="16">
        <v>2.563104585585383E-2</v>
      </c>
      <c r="F9" s="16">
        <v>0</v>
      </c>
      <c r="G9" s="16">
        <v>6.891473263689829E-2</v>
      </c>
      <c r="H9" s="16">
        <v>1.071991744437714E-2</v>
      </c>
      <c r="I9" s="16">
        <v>5.2987236366990473E-2</v>
      </c>
      <c r="K9" s="16">
        <v>3.0394359784352499E-2</v>
      </c>
      <c r="L9" s="16">
        <v>2.7416038453558639E-2</v>
      </c>
      <c r="N9" s="16">
        <v>2.366975232938956E-2</v>
      </c>
      <c r="O9" s="16">
        <v>6.3581126687715359E-2</v>
      </c>
      <c r="P9" s="16">
        <v>1.9281517261078521E-2</v>
      </c>
      <c r="Q9" s="16">
        <v>2.0076179229450299E-2</v>
      </c>
      <c r="R9" s="16">
        <v>0</v>
      </c>
      <c r="S9" s="16">
        <v>5.8438386868767622E-2</v>
      </c>
      <c r="T9" s="16">
        <v>0</v>
      </c>
      <c r="U9" s="16">
        <v>0</v>
      </c>
    </row>
    <row r="10" spans="2:23" ht="15" customHeight="1" x14ac:dyDescent="0.2">
      <c r="B10" s="15" t="s">
        <v>59</v>
      </c>
      <c r="C10" s="16">
        <v>6.7013096097722491E-2</v>
      </c>
      <c r="D10" s="16">
        <v>4.2560147284296759E-2</v>
      </c>
      <c r="E10" s="16">
        <v>6.2107528129315213E-2</v>
      </c>
      <c r="F10" s="16">
        <v>0.10591065190211579</v>
      </c>
      <c r="G10" s="16">
        <v>3.069849360791618E-2</v>
      </c>
      <c r="H10" s="16">
        <v>6.5043836347721554E-2</v>
      </c>
      <c r="I10" s="16">
        <v>8.6601116062513833E-2</v>
      </c>
      <c r="K10" s="16">
        <v>8.1627830950745925E-2</v>
      </c>
      <c r="L10" s="16">
        <v>4.8754661119117873E-2</v>
      </c>
      <c r="N10" s="16">
        <v>8.3025681662302453E-2</v>
      </c>
      <c r="O10" s="16">
        <v>6.0317113714013652E-2</v>
      </c>
      <c r="P10" s="16">
        <v>8.7724100826599913E-3</v>
      </c>
      <c r="Q10" s="16">
        <v>0</v>
      </c>
      <c r="R10" s="16">
        <v>9.2419756521081323E-2</v>
      </c>
      <c r="S10" s="16">
        <v>8.7302526931965621E-2</v>
      </c>
      <c r="T10" s="16">
        <v>0.82282272990112226</v>
      </c>
      <c r="U10" s="16">
        <v>0</v>
      </c>
    </row>
    <row r="11" spans="2:23" ht="24" customHeight="1" x14ac:dyDescent="0.2">
      <c r="B11" s="15" t="s">
        <v>60</v>
      </c>
      <c r="C11" s="16">
        <v>0.26019059009201628</v>
      </c>
      <c r="D11" s="16">
        <v>0.35414828093022938</v>
      </c>
      <c r="E11" s="16">
        <v>0.1953918484881989</v>
      </c>
      <c r="F11" s="16">
        <v>0.18289294904733969</v>
      </c>
      <c r="G11" s="16">
        <v>0.14192257129238489</v>
      </c>
      <c r="H11" s="16">
        <v>0.30687048194637712</v>
      </c>
      <c r="I11" s="16">
        <v>0.37634142813575261</v>
      </c>
      <c r="K11" s="16">
        <v>0.24851308214452561</v>
      </c>
      <c r="L11" s="16">
        <v>0.27272319571050102</v>
      </c>
      <c r="N11" s="16">
        <v>0.24120403173915181</v>
      </c>
      <c r="O11" s="16">
        <v>0.26776563944396758</v>
      </c>
      <c r="P11" s="16">
        <v>0.24959673699415741</v>
      </c>
      <c r="Q11" s="16">
        <v>0.36419709253559862</v>
      </c>
      <c r="R11" s="16">
        <v>0.32912401520051532</v>
      </c>
      <c r="S11" s="16">
        <v>0.27835623380116481</v>
      </c>
      <c r="T11" s="16">
        <v>0.1771772700988776</v>
      </c>
      <c r="U11" s="16">
        <v>0.27287345714728978</v>
      </c>
    </row>
    <row r="12" spans="2:23" ht="15" customHeight="1" x14ac:dyDescent="0.2">
      <c r="B12" s="15" t="s">
        <v>61</v>
      </c>
      <c r="C12" s="16">
        <v>0.36508621747770992</v>
      </c>
      <c r="D12" s="16">
        <v>0.38820969876081451</v>
      </c>
      <c r="E12" s="16">
        <v>0.25929829021338402</v>
      </c>
      <c r="F12" s="16">
        <v>0.4223819467460096</v>
      </c>
      <c r="G12" s="16">
        <v>0.39512089547058932</v>
      </c>
      <c r="H12" s="16">
        <v>0.38834895762875421</v>
      </c>
      <c r="I12" s="16">
        <v>0.34882098787048821</v>
      </c>
      <c r="K12" s="16">
        <v>0.4018105339395821</v>
      </c>
      <c r="L12" s="16">
        <v>0.33068693406578309</v>
      </c>
      <c r="N12" s="16">
        <v>0.36454481684558587</v>
      </c>
      <c r="O12" s="16">
        <v>0.29730092005033493</v>
      </c>
      <c r="P12" s="16">
        <v>0.3542167954551243</v>
      </c>
      <c r="Q12" s="16">
        <v>0.36926001999484109</v>
      </c>
      <c r="R12" s="16">
        <v>0.53774175719321182</v>
      </c>
      <c r="S12" s="16">
        <v>0.4195143731372114</v>
      </c>
      <c r="T12" s="16">
        <v>0</v>
      </c>
      <c r="U12" s="16">
        <v>0.29274282751231651</v>
      </c>
    </row>
    <row r="13" spans="2:23" ht="15" customHeight="1" x14ac:dyDescent="0.2">
      <c r="B13" s="15" t="s">
        <v>62</v>
      </c>
      <c r="C13" s="16">
        <v>0.27888257029574509</v>
      </c>
      <c r="D13" s="16">
        <v>0.21508187302465939</v>
      </c>
      <c r="E13" s="16">
        <v>0.45757128731324809</v>
      </c>
      <c r="F13" s="16">
        <v>0.28881445230453512</v>
      </c>
      <c r="G13" s="16">
        <v>0.36334330699221151</v>
      </c>
      <c r="H13" s="16">
        <v>0.2290168066327701</v>
      </c>
      <c r="I13" s="16">
        <v>0.13524923156425481</v>
      </c>
      <c r="K13" s="16">
        <v>0.23765419318079409</v>
      </c>
      <c r="L13" s="16">
        <v>0.3204191706510392</v>
      </c>
      <c r="N13" s="16">
        <v>0.28755571742357039</v>
      </c>
      <c r="O13" s="16">
        <v>0.31103520010396851</v>
      </c>
      <c r="P13" s="16">
        <v>0.36813254020697972</v>
      </c>
      <c r="Q13" s="16">
        <v>0.24646670824010999</v>
      </c>
      <c r="R13" s="16">
        <v>4.0714471085191703E-2</v>
      </c>
      <c r="S13" s="16">
        <v>0.15638847926089039</v>
      </c>
      <c r="T13" s="16">
        <v>0</v>
      </c>
      <c r="U13" s="16">
        <v>0.43438371534039338</v>
      </c>
    </row>
    <row r="15" spans="2:23" x14ac:dyDescent="0.2">
      <c r="B15" t="s">
        <v>108</v>
      </c>
    </row>
    <row r="16" spans="2:23" x14ac:dyDescent="0.2">
      <c r="B16" t="s">
        <v>109</v>
      </c>
    </row>
    <row r="18" spans="2:2" x14ac:dyDescent="0.2">
      <c r="B18"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W18"/>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66</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58</v>
      </c>
      <c r="C9" s="16">
        <v>4.8985478009017903E-2</v>
      </c>
      <c r="D9" s="16">
        <v>5.515694914614263E-2</v>
      </c>
      <c r="E9" s="16">
        <v>3.244658017432752E-2</v>
      </c>
      <c r="F9" s="16">
        <v>0</v>
      </c>
      <c r="G9" s="16">
        <v>1.8178139149539151E-2</v>
      </c>
      <c r="H9" s="16">
        <v>8.1007395952132924E-2</v>
      </c>
      <c r="I9" s="16">
        <v>0.1007675041933872</v>
      </c>
      <c r="K9" s="16">
        <v>4.7195585250938962E-2</v>
      </c>
      <c r="L9" s="16">
        <v>5.0945014895141867E-2</v>
      </c>
      <c r="N9" s="16">
        <v>7.3758649045096422E-2</v>
      </c>
      <c r="O9" s="16">
        <v>3.1407991519420697E-2</v>
      </c>
      <c r="P9" s="16">
        <v>2.469951206721948E-2</v>
      </c>
      <c r="Q9" s="16">
        <v>3.005158770874489E-2</v>
      </c>
      <c r="R9" s="16">
        <v>7.5693439142316452E-2</v>
      </c>
      <c r="S9" s="16">
        <v>0</v>
      </c>
      <c r="T9" s="16">
        <v>0.1771772700988776</v>
      </c>
      <c r="U9" s="16">
        <v>4.24257796679917E-2</v>
      </c>
    </row>
    <row r="10" spans="2:23" ht="15" customHeight="1" x14ac:dyDescent="0.2">
      <c r="B10" s="15" t="s">
        <v>59</v>
      </c>
      <c r="C10" s="16">
        <v>9.5101043294306437E-2</v>
      </c>
      <c r="D10" s="16">
        <v>5.4067777785173923E-2</v>
      </c>
      <c r="E10" s="16">
        <v>0.1114601701896927</v>
      </c>
      <c r="F10" s="16">
        <v>0.1762444038911942</v>
      </c>
      <c r="G10" s="16">
        <v>0.1101095259721637</v>
      </c>
      <c r="H10" s="16">
        <v>9.5034666679926452E-2</v>
      </c>
      <c r="I10" s="16">
        <v>3.2153245198593958E-2</v>
      </c>
      <c r="K10" s="16">
        <v>9.8650327808333424E-2</v>
      </c>
      <c r="L10" s="16">
        <v>9.2029926008518614E-2</v>
      </c>
      <c r="N10" s="16">
        <v>0.14635326357007991</v>
      </c>
      <c r="O10" s="16">
        <v>7.5925999536702315E-2</v>
      </c>
      <c r="P10" s="16">
        <v>6.0620748365183073E-2</v>
      </c>
      <c r="Q10" s="16">
        <v>4.6094297933678058E-2</v>
      </c>
      <c r="R10" s="16">
        <v>1.288905420134534E-2</v>
      </c>
      <c r="S10" s="16">
        <v>0</v>
      </c>
      <c r="T10" s="16">
        <v>0.63720867573915119</v>
      </c>
      <c r="U10" s="16">
        <v>6.8162107791177276E-2</v>
      </c>
    </row>
    <row r="11" spans="2:23" ht="24" customHeight="1" x14ac:dyDescent="0.2">
      <c r="B11" s="15" t="s">
        <v>60</v>
      </c>
      <c r="C11" s="16">
        <v>0.21319177965909489</v>
      </c>
      <c r="D11" s="16">
        <v>0.28359327033058068</v>
      </c>
      <c r="E11" s="16">
        <v>0.1747802536834423</v>
      </c>
      <c r="F11" s="16">
        <v>0.25196988736610237</v>
      </c>
      <c r="G11" s="16">
        <v>0.1657407649943167</v>
      </c>
      <c r="H11" s="16">
        <v>0.1624934390323885</v>
      </c>
      <c r="I11" s="16">
        <v>0.23881920192294651</v>
      </c>
      <c r="K11" s="16">
        <v>0.21501114548423661</v>
      </c>
      <c r="L11" s="16">
        <v>0.21231431471863479</v>
      </c>
      <c r="N11" s="16">
        <v>0.1989857754297307</v>
      </c>
      <c r="O11" s="16">
        <v>0.2597604519090348</v>
      </c>
      <c r="P11" s="16">
        <v>0.19725800273065369</v>
      </c>
      <c r="Q11" s="16">
        <v>0.26906083829211652</v>
      </c>
      <c r="R11" s="16">
        <v>7.6662705143543369E-2</v>
      </c>
      <c r="S11" s="16">
        <v>0.3236713833766971</v>
      </c>
      <c r="T11" s="16">
        <v>0.1856140541619711</v>
      </c>
      <c r="U11" s="16">
        <v>0.19854472900317849</v>
      </c>
    </row>
    <row r="12" spans="2:23" ht="15" customHeight="1" x14ac:dyDescent="0.2">
      <c r="B12" s="15" t="s">
        <v>61</v>
      </c>
      <c r="C12" s="16">
        <v>0.28566197092183399</v>
      </c>
      <c r="D12" s="16">
        <v>0.36282272734507531</v>
      </c>
      <c r="E12" s="16">
        <v>0.26802753315195582</v>
      </c>
      <c r="F12" s="16">
        <v>0.32772565544107518</v>
      </c>
      <c r="G12" s="16">
        <v>0.3112410466512921</v>
      </c>
      <c r="H12" s="16">
        <v>0.32965980357417329</v>
      </c>
      <c r="I12" s="16">
        <v>0.16550497421353769</v>
      </c>
      <c r="K12" s="16">
        <v>0.28252766750865371</v>
      </c>
      <c r="L12" s="16">
        <v>0.28994030168186169</v>
      </c>
      <c r="N12" s="16">
        <v>0.30815999220937851</v>
      </c>
      <c r="O12" s="16">
        <v>0.23506283957255561</v>
      </c>
      <c r="P12" s="16">
        <v>0.30255536015742451</v>
      </c>
      <c r="Q12" s="16">
        <v>0.1486781839125815</v>
      </c>
      <c r="R12" s="16">
        <v>0.32147945536873529</v>
      </c>
      <c r="S12" s="16">
        <v>0.2477096752157843</v>
      </c>
      <c r="T12" s="16">
        <v>0</v>
      </c>
      <c r="U12" s="16">
        <v>0.42333721087284709</v>
      </c>
    </row>
    <row r="13" spans="2:23" ht="15" customHeight="1" x14ac:dyDescent="0.2">
      <c r="B13" s="15" t="s">
        <v>62</v>
      </c>
      <c r="C13" s="16">
        <v>0.35705972811574649</v>
      </c>
      <c r="D13" s="16">
        <v>0.24435927539302749</v>
      </c>
      <c r="E13" s="16">
        <v>0.41328546280058159</v>
      </c>
      <c r="F13" s="16">
        <v>0.24406005330162839</v>
      </c>
      <c r="G13" s="16">
        <v>0.39473052323268848</v>
      </c>
      <c r="H13" s="16">
        <v>0.33180469476137869</v>
      </c>
      <c r="I13" s="16">
        <v>0.46275507447153458</v>
      </c>
      <c r="K13" s="16">
        <v>0.35661527394783749</v>
      </c>
      <c r="L13" s="16">
        <v>0.35477044269584301</v>
      </c>
      <c r="N13" s="16">
        <v>0.27274231974571461</v>
      </c>
      <c r="O13" s="16">
        <v>0.39784271746228661</v>
      </c>
      <c r="P13" s="16">
        <v>0.41486637667951909</v>
      </c>
      <c r="Q13" s="16">
        <v>0.5061150921528792</v>
      </c>
      <c r="R13" s="16">
        <v>0.51327534614405956</v>
      </c>
      <c r="S13" s="16">
        <v>0.42861894140751849</v>
      </c>
      <c r="T13" s="16">
        <v>0</v>
      </c>
      <c r="U13" s="16">
        <v>0.26753017266480528</v>
      </c>
    </row>
    <row r="15" spans="2:23" x14ac:dyDescent="0.2">
      <c r="B15" t="s">
        <v>108</v>
      </c>
    </row>
    <row r="16" spans="2:23" x14ac:dyDescent="0.2">
      <c r="B16" t="s">
        <v>109</v>
      </c>
    </row>
    <row r="18" spans="2:2" x14ac:dyDescent="0.2">
      <c r="B18"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W18"/>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67</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58</v>
      </c>
      <c r="C9" s="16">
        <v>1.6436085086849971E-2</v>
      </c>
      <c r="D9" s="16">
        <v>8.4401968348754131E-2</v>
      </c>
      <c r="E9" s="16">
        <v>0</v>
      </c>
      <c r="F9" s="16">
        <v>0</v>
      </c>
      <c r="G9" s="16">
        <v>0</v>
      </c>
      <c r="H9" s="16">
        <v>1.1486318122918881E-2</v>
      </c>
      <c r="I9" s="16">
        <v>1.4624877594587081E-2</v>
      </c>
      <c r="K9" s="16">
        <v>2.7031276791262621E-2</v>
      </c>
      <c r="L9" s="16">
        <v>6.1350122112886494E-3</v>
      </c>
      <c r="N9" s="16">
        <v>1.0539673165535659E-2</v>
      </c>
      <c r="O9" s="16">
        <v>5.2893914380880057E-2</v>
      </c>
      <c r="P9" s="16">
        <v>2.242503581562523E-2</v>
      </c>
      <c r="Q9" s="16">
        <v>0</v>
      </c>
      <c r="R9" s="16">
        <v>0</v>
      </c>
      <c r="S9" s="16">
        <v>0</v>
      </c>
      <c r="T9" s="16">
        <v>0</v>
      </c>
      <c r="U9" s="16">
        <v>0</v>
      </c>
    </row>
    <row r="10" spans="2:23" ht="15" customHeight="1" x14ac:dyDescent="0.2">
      <c r="B10" s="15" t="s">
        <v>59</v>
      </c>
      <c r="C10" s="16">
        <v>4.0200039162267068E-2</v>
      </c>
      <c r="D10" s="16">
        <v>6.8716503364111337E-2</v>
      </c>
      <c r="E10" s="16">
        <v>8.7070454909336362E-2</v>
      </c>
      <c r="F10" s="16">
        <v>4.1446862622539563E-2</v>
      </c>
      <c r="G10" s="16">
        <v>3.4495273458886692E-2</v>
      </c>
      <c r="H10" s="16">
        <v>1.1486318122918881E-2</v>
      </c>
      <c r="I10" s="16">
        <v>6.8329156710299913E-3</v>
      </c>
      <c r="K10" s="16">
        <v>2.6526495334999699E-2</v>
      </c>
      <c r="L10" s="16">
        <v>5.3754228413373108E-2</v>
      </c>
      <c r="N10" s="16">
        <v>3.4661411292730412E-2</v>
      </c>
      <c r="O10" s="16">
        <v>1.477804732730283E-2</v>
      </c>
      <c r="P10" s="16">
        <v>4.9526034198759422E-2</v>
      </c>
      <c r="Q10" s="16">
        <v>8.8987944825492826E-2</v>
      </c>
      <c r="R10" s="16">
        <v>2.311639785964887E-2</v>
      </c>
      <c r="S10" s="16">
        <v>0</v>
      </c>
      <c r="T10" s="16">
        <v>0</v>
      </c>
      <c r="U10" s="16">
        <v>0.19739268649732841</v>
      </c>
    </row>
    <row r="11" spans="2:23" ht="24" customHeight="1" x14ac:dyDescent="0.2">
      <c r="B11" s="15" t="s">
        <v>60</v>
      </c>
      <c r="C11" s="16">
        <v>0.27169334954016311</v>
      </c>
      <c r="D11" s="16">
        <v>0.242802893727224</v>
      </c>
      <c r="E11" s="16">
        <v>0.32008694335759502</v>
      </c>
      <c r="F11" s="16">
        <v>0.36327506118769443</v>
      </c>
      <c r="G11" s="16">
        <v>0.29989743077710079</v>
      </c>
      <c r="H11" s="16">
        <v>0.28744470296913421</v>
      </c>
      <c r="I11" s="16">
        <v>0.14567228560927289</v>
      </c>
      <c r="K11" s="16">
        <v>0.25114384547836449</v>
      </c>
      <c r="L11" s="16">
        <v>0.29295872575972098</v>
      </c>
      <c r="N11" s="16">
        <v>0.26295360746773477</v>
      </c>
      <c r="O11" s="16">
        <v>0.30560742195404222</v>
      </c>
      <c r="P11" s="16">
        <v>0.2185351439829149</v>
      </c>
      <c r="Q11" s="16">
        <v>0.20927308694645411</v>
      </c>
      <c r="R11" s="16">
        <v>0.40486037574220479</v>
      </c>
      <c r="S11" s="16">
        <v>0.19171995965617861</v>
      </c>
      <c r="T11" s="16">
        <v>0</v>
      </c>
      <c r="U11" s="16">
        <v>0.49208422014647568</v>
      </c>
    </row>
    <row r="12" spans="2:23" ht="15" customHeight="1" x14ac:dyDescent="0.2">
      <c r="B12" s="15" t="s">
        <v>61</v>
      </c>
      <c r="C12" s="16">
        <v>0.34868150060850578</v>
      </c>
      <c r="D12" s="16">
        <v>0.39789898436482352</v>
      </c>
      <c r="E12" s="16">
        <v>0.35688595399301121</v>
      </c>
      <c r="F12" s="16">
        <v>0.32108071992252568</v>
      </c>
      <c r="G12" s="16">
        <v>0.36609054272651698</v>
      </c>
      <c r="H12" s="16">
        <v>0.37620675827706018</v>
      </c>
      <c r="I12" s="16">
        <v>0.29942678381143889</v>
      </c>
      <c r="K12" s="16">
        <v>0.35443608177459651</v>
      </c>
      <c r="L12" s="16">
        <v>0.34452630252054628</v>
      </c>
      <c r="N12" s="16">
        <v>0.32110125096985792</v>
      </c>
      <c r="O12" s="16">
        <v>0.36168059655087681</v>
      </c>
      <c r="P12" s="16">
        <v>0.36739627133422459</v>
      </c>
      <c r="Q12" s="16">
        <v>0.37358459817422629</v>
      </c>
      <c r="R12" s="16">
        <v>0.37482223836405248</v>
      </c>
      <c r="S12" s="16">
        <v>0.3991543387781209</v>
      </c>
      <c r="T12" s="16">
        <v>0.1856140541619711</v>
      </c>
      <c r="U12" s="16">
        <v>0.31052309335619582</v>
      </c>
    </row>
    <row r="13" spans="2:23" ht="15" customHeight="1" x14ac:dyDescent="0.2">
      <c r="B13" s="15" t="s">
        <v>62</v>
      </c>
      <c r="C13" s="16">
        <v>0.32298902560221399</v>
      </c>
      <c r="D13" s="16">
        <v>0.20617965019508699</v>
      </c>
      <c r="E13" s="16">
        <v>0.23595664774005751</v>
      </c>
      <c r="F13" s="16">
        <v>0.27419735626724051</v>
      </c>
      <c r="G13" s="16">
        <v>0.29951675303749559</v>
      </c>
      <c r="H13" s="16">
        <v>0.31337590250796782</v>
      </c>
      <c r="I13" s="16">
        <v>0.53344313731367088</v>
      </c>
      <c r="K13" s="16">
        <v>0.34086230062077683</v>
      </c>
      <c r="L13" s="16">
        <v>0.30262573109507068</v>
      </c>
      <c r="N13" s="16">
        <v>0.37074405710414121</v>
      </c>
      <c r="O13" s="16">
        <v>0.26504001978689817</v>
      </c>
      <c r="P13" s="16">
        <v>0.34211751466847568</v>
      </c>
      <c r="Q13" s="16">
        <v>0.32815437005382669</v>
      </c>
      <c r="R13" s="16">
        <v>0.1972009880340938</v>
      </c>
      <c r="S13" s="16">
        <v>0.40912570156570027</v>
      </c>
      <c r="T13" s="16">
        <v>0.81438594583802881</v>
      </c>
      <c r="U13" s="16">
        <v>0</v>
      </c>
    </row>
    <row r="15" spans="2:23" x14ac:dyDescent="0.2">
      <c r="B15" t="s">
        <v>108</v>
      </c>
    </row>
    <row r="16" spans="2:23" x14ac:dyDescent="0.2">
      <c r="B16" t="s">
        <v>109</v>
      </c>
    </row>
    <row r="18" spans="2:2" x14ac:dyDescent="0.2">
      <c r="B18"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W16"/>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68</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69</v>
      </c>
      <c r="C9" s="16">
        <v>0.52335410036918106</v>
      </c>
      <c r="D9" s="16">
        <v>0.52514851130821327</v>
      </c>
      <c r="E9" s="16">
        <v>0.58242447139258191</v>
      </c>
      <c r="F9" s="16">
        <v>0.75890058857680831</v>
      </c>
      <c r="G9" s="16">
        <v>0.48199611130263142</v>
      </c>
      <c r="H9" s="16">
        <v>0.38404041353777191</v>
      </c>
      <c r="I9" s="16">
        <v>0.41337403840866271</v>
      </c>
      <c r="K9" s="16">
        <v>0.55836449437866642</v>
      </c>
      <c r="L9" s="16">
        <v>0.49130305411569841</v>
      </c>
      <c r="N9" s="16">
        <v>0.83260832160672771</v>
      </c>
      <c r="O9" s="16">
        <v>0.20100497669401091</v>
      </c>
      <c r="P9" s="16">
        <v>0.24391311758508599</v>
      </c>
      <c r="Q9" s="16">
        <v>0.1123979533837024</v>
      </c>
      <c r="R9" s="16">
        <v>0.2565367379274695</v>
      </c>
      <c r="S9" s="16">
        <v>0.55652160584584986</v>
      </c>
      <c r="T9" s="16">
        <v>1</v>
      </c>
      <c r="U9" s="16">
        <v>0.60957590018263785</v>
      </c>
    </row>
    <row r="10" spans="2:23" ht="15" customHeight="1" x14ac:dyDescent="0.2">
      <c r="B10" s="15" t="s">
        <v>70</v>
      </c>
      <c r="C10" s="16">
        <v>0.39816621183878298</v>
      </c>
      <c r="D10" s="16">
        <v>0.32620541879911841</v>
      </c>
      <c r="E10" s="16">
        <v>0.27160285573406262</v>
      </c>
      <c r="F10" s="16">
        <v>0.21363026091712611</v>
      </c>
      <c r="G10" s="16">
        <v>0.45331965463507329</v>
      </c>
      <c r="H10" s="16">
        <v>0.56041277663145883</v>
      </c>
      <c r="I10" s="16">
        <v>0.54093134418870392</v>
      </c>
      <c r="K10" s="16">
        <v>0.38336567133311772</v>
      </c>
      <c r="L10" s="16">
        <v>0.41434032653644171</v>
      </c>
      <c r="N10" s="16">
        <v>8.6819384273559869E-2</v>
      </c>
      <c r="O10" s="16">
        <v>0.70094872182888912</v>
      </c>
      <c r="P10" s="16">
        <v>0.71780409466269202</v>
      </c>
      <c r="Q10" s="16">
        <v>0.84458834290269014</v>
      </c>
      <c r="R10" s="16">
        <v>0.72099435608627183</v>
      </c>
      <c r="S10" s="16">
        <v>0.29841148262366463</v>
      </c>
      <c r="T10" s="16">
        <v>0</v>
      </c>
      <c r="U10" s="16">
        <v>0.21884135411102579</v>
      </c>
    </row>
    <row r="11" spans="2:23" ht="15" customHeight="1" x14ac:dyDescent="0.2">
      <c r="B11" s="15" t="s">
        <v>71</v>
      </c>
      <c r="C11" s="16">
        <v>7.8479687792035957E-2</v>
      </c>
      <c r="D11" s="16">
        <v>0.1486460698926684</v>
      </c>
      <c r="E11" s="16">
        <v>0.14597267287335561</v>
      </c>
      <c r="F11" s="16">
        <v>2.746915050606584E-2</v>
      </c>
      <c r="G11" s="16">
        <v>6.4684234062295218E-2</v>
      </c>
      <c r="H11" s="16">
        <v>5.5546809830769338E-2</v>
      </c>
      <c r="I11" s="16">
        <v>4.5694617402633343E-2</v>
      </c>
      <c r="K11" s="16">
        <v>5.8269834288215999E-2</v>
      </c>
      <c r="L11" s="16">
        <v>9.4356619347859924E-2</v>
      </c>
      <c r="N11" s="16">
        <v>8.0572294119712465E-2</v>
      </c>
      <c r="O11" s="16">
        <v>9.8046301477099876E-2</v>
      </c>
      <c r="P11" s="16">
        <v>3.828278775222161E-2</v>
      </c>
      <c r="Q11" s="16">
        <v>4.3013703713607417E-2</v>
      </c>
      <c r="R11" s="16">
        <v>2.2468905986258669E-2</v>
      </c>
      <c r="S11" s="16">
        <v>0.14506691153048559</v>
      </c>
      <c r="T11" s="16">
        <v>0</v>
      </c>
      <c r="U11" s="16">
        <v>0.17158274570633639</v>
      </c>
    </row>
    <row r="13" spans="2:23" x14ac:dyDescent="0.2">
      <c r="B13" t="s">
        <v>108</v>
      </c>
    </row>
    <row r="14" spans="2:23" x14ac:dyDescent="0.2">
      <c r="B14" t="s">
        <v>109</v>
      </c>
    </row>
    <row r="16" spans="2:23" x14ac:dyDescent="0.2">
      <c r="B16"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W17"/>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72</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24" customHeight="1" x14ac:dyDescent="0.2">
      <c r="B9" s="15" t="s">
        <v>73</v>
      </c>
      <c r="C9" s="16">
        <v>0.45196858406714069</v>
      </c>
      <c r="D9" s="16">
        <v>0.28360654120727491</v>
      </c>
      <c r="E9" s="16">
        <v>0.46719255642962909</v>
      </c>
      <c r="F9" s="16">
        <v>0.68208114313418522</v>
      </c>
      <c r="G9" s="16">
        <v>0.47480870052300977</v>
      </c>
      <c r="H9" s="16">
        <v>0.38554343833185212</v>
      </c>
      <c r="I9" s="16">
        <v>0.39256249421883521</v>
      </c>
      <c r="K9" s="16">
        <v>0.52844415443014425</v>
      </c>
      <c r="L9" s="16">
        <v>0.37902837995787519</v>
      </c>
      <c r="N9" s="16">
        <v>0.75087701537620111</v>
      </c>
      <c r="O9" s="16">
        <v>0.18203948898364941</v>
      </c>
      <c r="P9" s="16">
        <v>0.21398849812594289</v>
      </c>
      <c r="Q9" s="16">
        <v>0.17133431050045031</v>
      </c>
      <c r="R9" s="16">
        <v>0.1260060995677395</v>
      </c>
      <c r="S9" s="16">
        <v>0.2467447353183839</v>
      </c>
      <c r="T9" s="16">
        <v>1</v>
      </c>
      <c r="U9" s="16">
        <v>0.58187095237148423</v>
      </c>
    </row>
    <row r="10" spans="2:23" ht="36" customHeight="1" x14ac:dyDescent="0.2">
      <c r="B10" s="15" t="s">
        <v>74</v>
      </c>
      <c r="C10" s="16">
        <v>0.40584386355748481</v>
      </c>
      <c r="D10" s="16">
        <v>0.16779230945629189</v>
      </c>
      <c r="E10" s="16">
        <v>0.37850687541855987</v>
      </c>
      <c r="F10" s="16">
        <v>0.2429804623390571</v>
      </c>
      <c r="G10" s="16">
        <v>0.45287673913806992</v>
      </c>
      <c r="H10" s="16">
        <v>0.57987524288343428</v>
      </c>
      <c r="I10" s="16">
        <v>0.55988912309131245</v>
      </c>
      <c r="K10" s="16">
        <v>0.35484130325936097</v>
      </c>
      <c r="L10" s="16">
        <v>0.45748553852538332</v>
      </c>
      <c r="N10" s="16">
        <v>0.14800942376829199</v>
      </c>
      <c r="O10" s="16">
        <v>0.69756148442060961</v>
      </c>
      <c r="P10" s="16">
        <v>0.66602468909043588</v>
      </c>
      <c r="Q10" s="16">
        <v>0.74086013720100741</v>
      </c>
      <c r="R10" s="16">
        <v>0.69563799722118191</v>
      </c>
      <c r="S10" s="16">
        <v>0.29194831506511509</v>
      </c>
      <c r="T10" s="16">
        <v>0</v>
      </c>
      <c r="U10" s="16">
        <v>0.23613332574292711</v>
      </c>
    </row>
    <row r="11" spans="2:23" ht="15" customHeight="1" x14ac:dyDescent="0.2">
      <c r="B11" s="15" t="s">
        <v>75</v>
      </c>
      <c r="C11" s="16">
        <v>0.1007720120223414</v>
      </c>
      <c r="D11" s="16">
        <v>0.54860114933643334</v>
      </c>
      <c r="E11" s="16">
        <v>0.10762176598179569</v>
      </c>
      <c r="F11" s="16">
        <v>1.4028163301003311E-2</v>
      </c>
      <c r="G11" s="16">
        <v>1.5850275606127829E-2</v>
      </c>
      <c r="H11" s="16">
        <v>9.4524311781249704E-3</v>
      </c>
      <c r="I11" s="16">
        <v>0</v>
      </c>
      <c r="K11" s="16">
        <v>8.6970510141408108E-2</v>
      </c>
      <c r="L11" s="16">
        <v>0.1104708211177564</v>
      </c>
      <c r="N11" s="16">
        <v>6.9448176439029424E-2</v>
      </c>
      <c r="O11" s="16">
        <v>0.10438469875412371</v>
      </c>
      <c r="P11" s="16">
        <v>7.2246150471862253E-2</v>
      </c>
      <c r="Q11" s="16">
        <v>0</v>
      </c>
      <c r="R11" s="16">
        <v>0.16104908136514559</v>
      </c>
      <c r="S11" s="16">
        <v>0.33538123884093718</v>
      </c>
      <c r="T11" s="16">
        <v>0</v>
      </c>
      <c r="U11" s="16">
        <v>0.13956994221759689</v>
      </c>
    </row>
    <row r="12" spans="2:23" ht="24" customHeight="1" x14ac:dyDescent="0.2">
      <c r="B12" s="15" t="s">
        <v>76</v>
      </c>
      <c r="C12" s="16">
        <v>4.1415540353033041E-2</v>
      </c>
      <c r="D12" s="16">
        <v>0</v>
      </c>
      <c r="E12" s="16">
        <v>4.6678802170015278E-2</v>
      </c>
      <c r="F12" s="16">
        <v>6.0910231225754771E-2</v>
      </c>
      <c r="G12" s="16">
        <v>5.6464284732792462E-2</v>
      </c>
      <c r="H12" s="16">
        <v>2.5128887606588868E-2</v>
      </c>
      <c r="I12" s="16">
        <v>4.7548382689852217E-2</v>
      </c>
      <c r="K12" s="16">
        <v>2.974403216908671E-2</v>
      </c>
      <c r="L12" s="16">
        <v>5.3015260398984888E-2</v>
      </c>
      <c r="N12" s="16">
        <v>3.1665384416477468E-2</v>
      </c>
      <c r="O12" s="16">
        <v>1.6014327841617101E-2</v>
      </c>
      <c r="P12" s="16">
        <v>4.7740662311758622E-2</v>
      </c>
      <c r="Q12" s="16">
        <v>8.7805552298542311E-2</v>
      </c>
      <c r="R12" s="16">
        <v>1.7306821845933101E-2</v>
      </c>
      <c r="S12" s="16">
        <v>0.12592571077556369</v>
      </c>
      <c r="T12" s="16">
        <v>0</v>
      </c>
      <c r="U12" s="16">
        <v>4.24257796679917E-2</v>
      </c>
    </row>
    <row r="14" spans="2:23" x14ac:dyDescent="0.2">
      <c r="B14" t="s">
        <v>108</v>
      </c>
    </row>
    <row r="15" spans="2:23" x14ac:dyDescent="0.2">
      <c r="B15" t="s">
        <v>109</v>
      </c>
    </row>
    <row r="17" spans="2:2" x14ac:dyDescent="0.2">
      <c r="B17"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21"/>
  <sheetViews>
    <sheetView showGridLines="0" workbookViewId="0"/>
  </sheetViews>
  <sheetFormatPr baseColWidth="10" defaultColWidth="8.83203125" defaultRowHeight="15" x14ac:dyDescent="0.2"/>
  <cols>
    <col min="1" max="1" width="5" customWidth="1"/>
    <col min="2" max="2" width="25" customWidth="1"/>
    <col min="3" max="7" width="20" customWidth="1"/>
  </cols>
  <sheetData>
    <row r="2" spans="2:7" ht="40" customHeight="1" x14ac:dyDescent="0.2">
      <c r="D2" s="17" t="s">
        <v>117</v>
      </c>
    </row>
    <row r="6" spans="2:7" ht="50" customHeight="1" x14ac:dyDescent="0.2">
      <c r="C6" s="18" t="s">
        <v>118</v>
      </c>
      <c r="D6" s="18" t="s">
        <v>119</v>
      </c>
      <c r="E6" s="18" t="s">
        <v>120</v>
      </c>
      <c r="F6" s="18" t="s">
        <v>121</v>
      </c>
      <c r="G6" s="18" t="s">
        <v>78</v>
      </c>
    </row>
    <row r="7" spans="2:7" ht="16" x14ac:dyDescent="0.2">
      <c r="B7" s="15" t="s">
        <v>43</v>
      </c>
      <c r="C7" s="16">
        <v>0.25595516955981867</v>
      </c>
      <c r="D7" s="16">
        <v>0.21168532789468039</v>
      </c>
      <c r="E7" s="16">
        <v>0.23601701767946509</v>
      </c>
      <c r="F7" s="16">
        <v>1.854286273124545E-2</v>
      </c>
      <c r="G7" s="16">
        <v>0</v>
      </c>
    </row>
    <row r="8" spans="2:7" ht="16" x14ac:dyDescent="0.2">
      <c r="B8" s="15" t="s">
        <v>44</v>
      </c>
      <c r="C8" s="16">
        <v>5.8478491258144E-2</v>
      </c>
      <c r="D8" s="16">
        <v>0.38831896612896238</v>
      </c>
      <c r="E8" s="16">
        <v>5.373606385565232E-2</v>
      </c>
      <c r="F8" s="16">
        <v>7.0677897892442623E-2</v>
      </c>
      <c r="G8" s="16">
        <v>0</v>
      </c>
    </row>
    <row r="9" spans="2:7" ht="16" x14ac:dyDescent="0.2">
      <c r="B9" s="15" t="s">
        <v>32</v>
      </c>
      <c r="C9" s="16">
        <v>0.25065637094001703</v>
      </c>
      <c r="D9" s="16">
        <v>4.8505670959152709E-2</v>
      </c>
      <c r="E9" s="16">
        <v>5.5224031979474293E-2</v>
      </c>
      <c r="F9" s="16">
        <v>0.252679318162083</v>
      </c>
      <c r="G9" s="16">
        <v>0</v>
      </c>
    </row>
    <row r="10" spans="2:7" ht="16" x14ac:dyDescent="0.2">
      <c r="B10" s="15" t="s">
        <v>34</v>
      </c>
      <c r="C10" s="16">
        <v>2.8165171451953491E-2</v>
      </c>
      <c r="D10" s="16">
        <v>3.2226845827838288E-2</v>
      </c>
      <c r="E10" s="16">
        <v>2.282754423671322E-2</v>
      </c>
      <c r="F10" s="16">
        <v>2.4648526372992991E-2</v>
      </c>
      <c r="G10" s="16">
        <v>0</v>
      </c>
    </row>
    <row r="11" spans="2:7" ht="16" x14ac:dyDescent="0.2">
      <c r="B11" s="15" t="s">
        <v>35</v>
      </c>
      <c r="C11" s="16">
        <v>5.9843695096751713E-2</v>
      </c>
      <c r="D11" s="16">
        <v>4.1510656612726862E-2</v>
      </c>
      <c r="E11" s="16">
        <v>3.5984785524107853E-2</v>
      </c>
      <c r="F11" s="16">
        <v>2.2239315048419521E-2</v>
      </c>
      <c r="G11" s="16">
        <v>0</v>
      </c>
    </row>
    <row r="12" spans="2:7" ht="16" x14ac:dyDescent="0.2">
      <c r="B12" s="15" t="s">
        <v>30</v>
      </c>
      <c r="C12" s="16">
        <v>0.25199868587254631</v>
      </c>
      <c r="D12" s="16">
        <v>0.22421425737707459</v>
      </c>
      <c r="E12" s="16">
        <v>0.56656852749110165</v>
      </c>
      <c r="F12" s="16">
        <v>0.57518435745034979</v>
      </c>
      <c r="G12" s="16">
        <v>0</v>
      </c>
    </row>
    <row r="13" spans="2:7" ht="16" x14ac:dyDescent="0.2">
      <c r="B13" s="15" t="s">
        <v>78</v>
      </c>
      <c r="C13" s="16">
        <v>1.8850484595588999E-2</v>
      </c>
      <c r="D13" s="16">
        <v>9.904179560922266E-3</v>
      </c>
      <c r="E13" s="16">
        <v>2.7214056407443661E-3</v>
      </c>
      <c r="F13" s="16">
        <v>8.2939945158913425E-3</v>
      </c>
      <c r="G13" s="16">
        <v>1</v>
      </c>
    </row>
    <row r="14" spans="2:7" ht="16" x14ac:dyDescent="0.2">
      <c r="B14" s="15" t="s">
        <v>71</v>
      </c>
      <c r="C14" s="16">
        <v>7.6051931225179795E-2</v>
      </c>
      <c r="D14" s="16">
        <v>4.3634095638642442E-2</v>
      </c>
      <c r="E14" s="16">
        <v>2.69206235927411E-2</v>
      </c>
      <c r="F14" s="16">
        <v>2.7733727826575291E-2</v>
      </c>
      <c r="G14" s="16">
        <v>0</v>
      </c>
    </row>
    <row r="17" spans="2:2" x14ac:dyDescent="0.2">
      <c r="B17" t="s">
        <v>108</v>
      </c>
    </row>
    <row r="18" spans="2:2" x14ac:dyDescent="0.2">
      <c r="B18" t="s">
        <v>109</v>
      </c>
    </row>
    <row r="21" spans="2:2" x14ac:dyDescent="0.2">
      <c r="B21" t="str">
        <f>HYPERLINK("#Contents!A1", "Return to Contents")</f>
        <v>Return to Contents</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77</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43</v>
      </c>
      <c r="C9" s="16">
        <v>0.21168532789468039</v>
      </c>
      <c r="D9" s="16">
        <v>0.2208078141797834</v>
      </c>
      <c r="E9" s="16">
        <v>0.19108552272658341</v>
      </c>
      <c r="F9" s="16">
        <v>0.1197840979598587</v>
      </c>
      <c r="G9" s="16">
        <v>0.16628336715531669</v>
      </c>
      <c r="H9" s="16">
        <v>0.28816475907230732</v>
      </c>
      <c r="I9" s="16">
        <v>0.2811715356323029</v>
      </c>
      <c r="K9" s="16">
        <v>0.24420352118631361</v>
      </c>
      <c r="L9" s="16">
        <v>0.1807530511045424</v>
      </c>
      <c r="N9" s="16">
        <v>6.6479626575807541E-2</v>
      </c>
      <c r="O9" s="16">
        <v>3.8059394836850821E-2</v>
      </c>
      <c r="P9" s="16">
        <v>0.50496775453963383</v>
      </c>
      <c r="Q9" s="16">
        <v>0.91532064989565942</v>
      </c>
      <c r="R9" s="16">
        <v>0.29689345583731042</v>
      </c>
      <c r="S9" s="16">
        <v>0.1150824270176873</v>
      </c>
      <c r="T9" s="16">
        <v>1</v>
      </c>
      <c r="U9" s="16">
        <v>3.20128034887395E-2</v>
      </c>
    </row>
    <row r="10" spans="2:23" ht="15" customHeight="1" x14ac:dyDescent="0.2">
      <c r="B10" s="15" t="s">
        <v>44</v>
      </c>
      <c r="C10" s="16">
        <v>0.38831896612896238</v>
      </c>
      <c r="D10" s="16">
        <v>0.46461651044596319</v>
      </c>
      <c r="E10" s="16">
        <v>0.32411836197714372</v>
      </c>
      <c r="F10" s="16">
        <v>0.5271586280152607</v>
      </c>
      <c r="G10" s="16">
        <v>0.39182074787697141</v>
      </c>
      <c r="H10" s="16">
        <v>0.30231784625529878</v>
      </c>
      <c r="I10" s="16">
        <v>0.33316851592888308</v>
      </c>
      <c r="K10" s="16">
        <v>0.34567274068968518</v>
      </c>
      <c r="L10" s="16">
        <v>0.43170708919083528</v>
      </c>
      <c r="N10" s="16">
        <v>0.30331616410243339</v>
      </c>
      <c r="O10" s="16">
        <v>0.91996552452387936</v>
      </c>
      <c r="P10" s="16">
        <v>0.1792246756463981</v>
      </c>
      <c r="Q10" s="16">
        <v>0</v>
      </c>
      <c r="R10" s="16">
        <v>0.32996154610916911</v>
      </c>
      <c r="S10" s="16">
        <v>0.47432191733754209</v>
      </c>
      <c r="T10" s="16">
        <v>0</v>
      </c>
      <c r="U10" s="16">
        <v>0.55486979336684217</v>
      </c>
    </row>
    <row r="11" spans="2:23" ht="15" customHeight="1" x14ac:dyDescent="0.2">
      <c r="B11" s="15" t="s">
        <v>32</v>
      </c>
      <c r="C11" s="16">
        <v>4.8505670959152709E-2</v>
      </c>
      <c r="D11" s="16">
        <v>0</v>
      </c>
      <c r="E11" s="16">
        <v>6.991515269639588E-2</v>
      </c>
      <c r="F11" s="16">
        <v>2.8358883586545942E-2</v>
      </c>
      <c r="G11" s="16">
        <v>7.8209985720777447E-2</v>
      </c>
      <c r="H11" s="16">
        <v>7.205988229844025E-2</v>
      </c>
      <c r="I11" s="16">
        <v>3.9638929830018349E-2</v>
      </c>
      <c r="K11" s="16">
        <v>4.3797342334035497E-2</v>
      </c>
      <c r="L11" s="16">
        <v>5.3319779363225732E-2</v>
      </c>
      <c r="N11" s="16">
        <v>2.9149031038574651E-3</v>
      </c>
      <c r="O11" s="16">
        <v>0</v>
      </c>
      <c r="P11" s="16">
        <v>0.27663784538376152</v>
      </c>
      <c r="Q11" s="16">
        <v>3.2020387146462707E-2</v>
      </c>
      <c r="R11" s="16">
        <v>0</v>
      </c>
      <c r="S11" s="16">
        <v>0</v>
      </c>
      <c r="T11" s="16">
        <v>0</v>
      </c>
      <c r="U11" s="16">
        <v>0</v>
      </c>
    </row>
    <row r="12" spans="2:23" ht="24" customHeight="1" x14ac:dyDescent="0.2">
      <c r="B12" s="15" t="s">
        <v>34</v>
      </c>
      <c r="C12" s="16">
        <v>3.2226845827838288E-2</v>
      </c>
      <c r="D12" s="16">
        <v>2.2873218866711151E-2</v>
      </c>
      <c r="E12" s="16">
        <v>2.563104585585383E-2</v>
      </c>
      <c r="F12" s="16">
        <v>2.4221292377240911E-2</v>
      </c>
      <c r="G12" s="16">
        <v>1.9530050687970181E-2</v>
      </c>
      <c r="H12" s="16">
        <v>2.0103391735089168E-2</v>
      </c>
      <c r="I12" s="16">
        <v>6.8362040314384961E-2</v>
      </c>
      <c r="K12" s="16">
        <v>2.976003783337923E-2</v>
      </c>
      <c r="L12" s="16">
        <v>3.4777945372532697E-2</v>
      </c>
      <c r="N12" s="16">
        <v>3.555959870678977E-2</v>
      </c>
      <c r="O12" s="16">
        <v>0</v>
      </c>
      <c r="P12" s="16">
        <v>0</v>
      </c>
      <c r="Q12" s="16">
        <v>0</v>
      </c>
      <c r="R12" s="16">
        <v>0.2816213171679558</v>
      </c>
      <c r="S12" s="16">
        <v>0</v>
      </c>
      <c r="T12" s="16">
        <v>0</v>
      </c>
      <c r="U12" s="16">
        <v>0</v>
      </c>
    </row>
    <row r="13" spans="2:23" ht="15" customHeight="1" x14ac:dyDescent="0.2">
      <c r="B13" s="15" t="s">
        <v>35</v>
      </c>
      <c r="C13" s="16">
        <v>4.1510656612726862E-2</v>
      </c>
      <c r="D13" s="16">
        <v>0.14524768706714061</v>
      </c>
      <c r="E13" s="16">
        <v>5.8297097550457318E-2</v>
      </c>
      <c r="F13" s="16">
        <v>2.972943007248819E-2</v>
      </c>
      <c r="G13" s="16">
        <v>1.8831615823864251E-2</v>
      </c>
      <c r="H13" s="16">
        <v>1.1486318122918881E-2</v>
      </c>
      <c r="I13" s="16">
        <v>7.7491483955307904E-3</v>
      </c>
      <c r="K13" s="16">
        <v>4.0787642190598862E-2</v>
      </c>
      <c r="L13" s="16">
        <v>3.8156957409863697E-2</v>
      </c>
      <c r="N13" s="16">
        <v>2.012050930410765E-2</v>
      </c>
      <c r="O13" s="16">
        <v>0</v>
      </c>
      <c r="P13" s="16">
        <v>0</v>
      </c>
      <c r="Q13" s="16">
        <v>0</v>
      </c>
      <c r="R13" s="16">
        <v>0</v>
      </c>
      <c r="S13" s="16">
        <v>0.41059565564477057</v>
      </c>
      <c r="T13" s="16">
        <v>0</v>
      </c>
      <c r="U13" s="16">
        <v>0</v>
      </c>
    </row>
    <row r="14" spans="2:23" ht="24" customHeight="1" x14ac:dyDescent="0.2">
      <c r="B14" s="15" t="s">
        <v>30</v>
      </c>
      <c r="C14" s="16">
        <v>0.22421425737707459</v>
      </c>
      <c r="D14" s="16">
        <v>0.1224923792127218</v>
      </c>
      <c r="E14" s="16">
        <v>0.23438015367387219</v>
      </c>
      <c r="F14" s="16">
        <v>0.24101823791611759</v>
      </c>
      <c r="G14" s="16">
        <v>0.2662992586593263</v>
      </c>
      <c r="H14" s="16">
        <v>0.2244177134689965</v>
      </c>
      <c r="I14" s="16">
        <v>0.235336212993282</v>
      </c>
      <c r="K14" s="16">
        <v>0.25076319925702689</v>
      </c>
      <c r="L14" s="16">
        <v>0.19917785349193931</v>
      </c>
      <c r="N14" s="16">
        <v>0.52035478370235655</v>
      </c>
      <c r="O14" s="16">
        <v>0</v>
      </c>
      <c r="P14" s="16">
        <v>0</v>
      </c>
      <c r="Q14" s="16">
        <v>0</v>
      </c>
      <c r="R14" s="16">
        <v>0</v>
      </c>
      <c r="S14" s="16">
        <v>0</v>
      </c>
      <c r="T14" s="16">
        <v>0</v>
      </c>
      <c r="U14" s="16">
        <v>0.18180191623918451</v>
      </c>
    </row>
    <row r="15" spans="2:23" ht="15" customHeight="1" x14ac:dyDescent="0.2">
      <c r="B15" s="15" t="s">
        <v>78</v>
      </c>
      <c r="C15" s="16">
        <v>9.904179560922266E-3</v>
      </c>
      <c r="D15" s="16">
        <v>0</v>
      </c>
      <c r="E15" s="16">
        <v>2.725823434800893E-2</v>
      </c>
      <c r="F15" s="16">
        <v>0</v>
      </c>
      <c r="G15" s="16">
        <v>1.266603097424597E-2</v>
      </c>
      <c r="H15" s="16">
        <v>0</v>
      </c>
      <c r="I15" s="16">
        <v>1.483306104120442E-2</v>
      </c>
      <c r="K15" s="16">
        <v>1.2537038910190149E-2</v>
      </c>
      <c r="L15" s="16">
        <v>7.3690679926173581E-3</v>
      </c>
      <c r="N15" s="16">
        <v>1.7688148608760002E-2</v>
      </c>
      <c r="O15" s="16">
        <v>9.7558766103965511E-3</v>
      </c>
      <c r="P15" s="16">
        <v>6.5677420583368472E-3</v>
      </c>
      <c r="Q15" s="16">
        <v>0</v>
      </c>
      <c r="R15" s="16">
        <v>0</v>
      </c>
      <c r="S15" s="16">
        <v>0</v>
      </c>
      <c r="T15" s="16">
        <v>0</v>
      </c>
      <c r="U15" s="16">
        <v>0</v>
      </c>
    </row>
    <row r="16" spans="2:23" ht="15" customHeight="1" x14ac:dyDescent="0.2">
      <c r="B16" s="15" t="s">
        <v>71</v>
      </c>
      <c r="C16" s="16">
        <v>4.3634095638642442E-2</v>
      </c>
      <c r="D16" s="16">
        <v>2.3962390227679861E-2</v>
      </c>
      <c r="E16" s="16">
        <v>6.9314431171684843E-2</v>
      </c>
      <c r="F16" s="16">
        <v>2.972943007248819E-2</v>
      </c>
      <c r="G16" s="16">
        <v>4.6358943101527841E-2</v>
      </c>
      <c r="H16" s="16">
        <v>8.1450089046949087E-2</v>
      </c>
      <c r="I16" s="16">
        <v>1.9740555864393289E-2</v>
      </c>
      <c r="K16" s="16">
        <v>3.2478477598770698E-2</v>
      </c>
      <c r="L16" s="16">
        <v>5.4738256074443353E-2</v>
      </c>
      <c r="N16" s="16">
        <v>3.3566265895887543E-2</v>
      </c>
      <c r="O16" s="16">
        <v>3.2219204028873287E-2</v>
      </c>
      <c r="P16" s="16">
        <v>3.260198237186971E-2</v>
      </c>
      <c r="Q16" s="16">
        <v>5.2658962957877878E-2</v>
      </c>
      <c r="R16" s="16">
        <v>9.1523680885564618E-2</v>
      </c>
      <c r="S16" s="16">
        <v>0</v>
      </c>
      <c r="T16" s="16">
        <v>0</v>
      </c>
      <c r="U16" s="16">
        <v>0.23131548690523379</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79</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43</v>
      </c>
      <c r="C9" s="16">
        <v>0.25595516955981867</v>
      </c>
      <c r="D9" s="16">
        <v>0.26750829525247422</v>
      </c>
      <c r="E9" s="16">
        <v>0.30176215904794862</v>
      </c>
      <c r="F9" s="16">
        <v>0.26082455264491289</v>
      </c>
      <c r="G9" s="16">
        <v>0.12697500779198029</v>
      </c>
      <c r="H9" s="16">
        <v>0.1945671382625711</v>
      </c>
      <c r="I9" s="16">
        <v>0.35308281000161801</v>
      </c>
      <c r="K9" s="16">
        <v>0.21897226621619459</v>
      </c>
      <c r="L9" s="16">
        <v>0.29323909261887382</v>
      </c>
      <c r="N9" s="16">
        <v>0.16333820256626291</v>
      </c>
      <c r="O9" s="16">
        <v>0.40341439224227171</v>
      </c>
      <c r="P9" s="16">
        <v>0.1138981404804021</v>
      </c>
      <c r="Q9" s="16">
        <v>0.86865936962192636</v>
      </c>
      <c r="R9" s="16">
        <v>0.28846665937164617</v>
      </c>
      <c r="S9" s="16">
        <v>0.31600659936041608</v>
      </c>
      <c r="T9" s="16">
        <v>0.36279132426084881</v>
      </c>
      <c r="U9" s="16">
        <v>0.16413009414082741</v>
      </c>
    </row>
    <row r="10" spans="2:23" ht="15" customHeight="1" x14ac:dyDescent="0.2">
      <c r="B10" s="15" t="s">
        <v>44</v>
      </c>
      <c r="C10" s="16">
        <v>5.8478491258144E-2</v>
      </c>
      <c r="D10" s="16">
        <v>5.7798263633608453E-2</v>
      </c>
      <c r="E10" s="16">
        <v>6.267756588449809E-2</v>
      </c>
      <c r="F10" s="16">
        <v>3.017490091971254E-2</v>
      </c>
      <c r="G10" s="16">
        <v>9.0048039527259621E-2</v>
      </c>
      <c r="H10" s="16">
        <v>5.8478231870645582E-2</v>
      </c>
      <c r="I10" s="16">
        <v>5.2649448782331597E-2</v>
      </c>
      <c r="K10" s="16">
        <v>6.2504697076920579E-2</v>
      </c>
      <c r="L10" s="16">
        <v>5.4785376627299757E-2</v>
      </c>
      <c r="N10" s="16">
        <v>1.348563027491818E-2</v>
      </c>
      <c r="O10" s="16">
        <v>0.3057365830204013</v>
      </c>
      <c r="P10" s="16">
        <v>0</v>
      </c>
      <c r="Q10" s="16">
        <v>0</v>
      </c>
      <c r="R10" s="16">
        <v>0</v>
      </c>
      <c r="S10" s="16">
        <v>0</v>
      </c>
      <c r="T10" s="16">
        <v>0</v>
      </c>
      <c r="U10" s="16">
        <v>4.24257796679917E-2</v>
      </c>
    </row>
    <row r="11" spans="2:23" ht="15" customHeight="1" x14ac:dyDescent="0.2">
      <c r="B11" s="15" t="s">
        <v>32</v>
      </c>
      <c r="C11" s="16">
        <v>0.25065637094001703</v>
      </c>
      <c r="D11" s="16">
        <v>0.1918279664478931</v>
      </c>
      <c r="E11" s="16">
        <v>0.23905678126143631</v>
      </c>
      <c r="F11" s="16">
        <v>0.21152812076894589</v>
      </c>
      <c r="G11" s="16">
        <v>0.35165419784286162</v>
      </c>
      <c r="H11" s="16">
        <v>0.34434669423384962</v>
      </c>
      <c r="I11" s="16">
        <v>0.18568625124799701</v>
      </c>
      <c r="K11" s="16">
        <v>0.26178619890456711</v>
      </c>
      <c r="L11" s="16">
        <v>0.2408244476820888</v>
      </c>
      <c r="N11" s="16">
        <v>0.12361939279499171</v>
      </c>
      <c r="O11" s="16">
        <v>9.9737218904091415E-2</v>
      </c>
      <c r="P11" s="16">
        <v>0.86098321324231419</v>
      </c>
      <c r="Q11" s="16">
        <v>0.13134063037807359</v>
      </c>
      <c r="R11" s="16">
        <v>0.28001985193139828</v>
      </c>
      <c r="S11" s="16">
        <v>1.867443125738066E-2</v>
      </c>
      <c r="T11" s="16">
        <v>0</v>
      </c>
      <c r="U11" s="16">
        <v>0.27735294070502242</v>
      </c>
    </row>
    <row r="12" spans="2:23" ht="24" customHeight="1" x14ac:dyDescent="0.2">
      <c r="B12" s="15" t="s">
        <v>34</v>
      </c>
      <c r="C12" s="16">
        <v>2.8165171451953491E-2</v>
      </c>
      <c r="D12" s="16">
        <v>2.3962390227679861E-2</v>
      </c>
      <c r="E12" s="16">
        <v>2.563104585585383E-2</v>
      </c>
      <c r="F12" s="16">
        <v>0</v>
      </c>
      <c r="G12" s="16">
        <v>4.7758178511491327E-2</v>
      </c>
      <c r="H12" s="16">
        <v>2.0103391735089168E-2</v>
      </c>
      <c r="I12" s="16">
        <v>4.4963778956236371E-2</v>
      </c>
      <c r="K12" s="16">
        <v>2.9727588586646519E-2</v>
      </c>
      <c r="L12" s="16">
        <v>2.6755200322029191E-2</v>
      </c>
      <c r="N12" s="16">
        <v>0</v>
      </c>
      <c r="O12" s="16">
        <v>2.508969332397748E-2</v>
      </c>
      <c r="P12" s="16">
        <v>2.5118646277283611E-2</v>
      </c>
      <c r="Q12" s="16">
        <v>0</v>
      </c>
      <c r="R12" s="16">
        <v>0.26723613739691332</v>
      </c>
      <c r="S12" s="16">
        <v>0</v>
      </c>
      <c r="T12" s="16">
        <v>0</v>
      </c>
      <c r="U12" s="16">
        <v>7.1407834426419653E-2</v>
      </c>
    </row>
    <row r="13" spans="2:23" ht="15" customHeight="1" x14ac:dyDescent="0.2">
      <c r="B13" s="15" t="s">
        <v>35</v>
      </c>
      <c r="C13" s="16">
        <v>5.9843695096751713E-2</v>
      </c>
      <c r="D13" s="16">
        <v>0.25005919716101721</v>
      </c>
      <c r="E13" s="16">
        <v>9.2752182188843388E-2</v>
      </c>
      <c r="F13" s="16">
        <v>1.4028163301003311E-2</v>
      </c>
      <c r="G13" s="16">
        <v>1.8831615823864251E-2</v>
      </c>
      <c r="H13" s="16">
        <v>1.1486318122918881E-2</v>
      </c>
      <c r="I13" s="16">
        <v>1.063361549589901E-2</v>
      </c>
      <c r="K13" s="16">
        <v>7.0427225016566328E-2</v>
      </c>
      <c r="L13" s="16">
        <v>4.5500679349377023E-2</v>
      </c>
      <c r="N13" s="16">
        <v>3.5962838184755798E-2</v>
      </c>
      <c r="O13" s="16">
        <v>1.9442594158669089E-2</v>
      </c>
      <c r="P13" s="16">
        <v>0</v>
      </c>
      <c r="Q13" s="16">
        <v>0</v>
      </c>
      <c r="R13" s="16">
        <v>0</v>
      </c>
      <c r="S13" s="16">
        <v>0.51843237514675755</v>
      </c>
      <c r="T13" s="16">
        <v>0</v>
      </c>
      <c r="U13" s="16">
        <v>0</v>
      </c>
    </row>
    <row r="14" spans="2:23" ht="24" customHeight="1" x14ac:dyDescent="0.2">
      <c r="B14" s="15" t="s">
        <v>30</v>
      </c>
      <c r="C14" s="16">
        <v>0.25199868587254631</v>
      </c>
      <c r="D14" s="16">
        <v>0.19707854683347581</v>
      </c>
      <c r="E14" s="16">
        <v>0.23634413326367079</v>
      </c>
      <c r="F14" s="16">
        <v>0.34079221955724492</v>
      </c>
      <c r="G14" s="16">
        <v>0.28743138477201552</v>
      </c>
      <c r="H14" s="16">
        <v>0.23990777564615709</v>
      </c>
      <c r="I14" s="16">
        <v>0.20912205653450319</v>
      </c>
      <c r="K14" s="16">
        <v>0.29570411856398088</v>
      </c>
      <c r="L14" s="16">
        <v>0.21028700677996651</v>
      </c>
      <c r="N14" s="16">
        <v>0.57117550336925538</v>
      </c>
      <c r="O14" s="16">
        <v>1.9188462324638091E-2</v>
      </c>
      <c r="P14" s="16">
        <v>0</v>
      </c>
      <c r="Q14" s="16">
        <v>0</v>
      </c>
      <c r="R14" s="16">
        <v>6.9290087689443475E-2</v>
      </c>
      <c r="S14" s="16">
        <v>0</v>
      </c>
      <c r="T14" s="16">
        <v>0.63720867573915119</v>
      </c>
      <c r="U14" s="16">
        <v>7.3109035800177108E-2</v>
      </c>
    </row>
    <row r="15" spans="2:23" ht="15" customHeight="1" x14ac:dyDescent="0.2">
      <c r="B15" s="15" t="s">
        <v>78</v>
      </c>
      <c r="C15" s="16">
        <v>1.8850484595588999E-2</v>
      </c>
      <c r="D15" s="16">
        <v>0</v>
      </c>
      <c r="E15" s="16">
        <v>0</v>
      </c>
      <c r="F15" s="16">
        <v>1.5909214216868479E-2</v>
      </c>
      <c r="G15" s="16">
        <v>1.8585470014923819E-2</v>
      </c>
      <c r="H15" s="16">
        <v>2.2308693341625149E-2</v>
      </c>
      <c r="I15" s="16">
        <v>4.652512632183714E-2</v>
      </c>
      <c r="K15" s="16">
        <v>1.7595400387493021E-2</v>
      </c>
      <c r="L15" s="16">
        <v>2.0158852971291361E-2</v>
      </c>
      <c r="N15" s="16">
        <v>1.5944099202450459E-2</v>
      </c>
      <c r="O15" s="16">
        <v>3.815814373170779E-2</v>
      </c>
      <c r="P15" s="16">
        <v>0</v>
      </c>
      <c r="Q15" s="16">
        <v>0</v>
      </c>
      <c r="R15" s="16">
        <v>5.0809209800372922E-2</v>
      </c>
      <c r="S15" s="16">
        <v>3.7715980710753258E-2</v>
      </c>
      <c r="T15" s="16">
        <v>0</v>
      </c>
      <c r="U15" s="16">
        <v>0</v>
      </c>
    </row>
    <row r="16" spans="2:23" ht="15" customHeight="1" x14ac:dyDescent="0.2">
      <c r="B16" s="15" t="s">
        <v>71</v>
      </c>
      <c r="C16" s="16">
        <v>7.6051931225179795E-2</v>
      </c>
      <c r="D16" s="16">
        <v>1.1765340443851351E-2</v>
      </c>
      <c r="E16" s="16">
        <v>4.1776132497749197E-2</v>
      </c>
      <c r="F16" s="16">
        <v>0.1267428285913122</v>
      </c>
      <c r="G16" s="16">
        <v>5.8716105715603831E-2</v>
      </c>
      <c r="H16" s="16">
        <v>0.1088017567871435</v>
      </c>
      <c r="I16" s="16">
        <v>9.7336912659577543E-2</v>
      </c>
      <c r="K16" s="16">
        <v>4.3282505247631102E-2</v>
      </c>
      <c r="L16" s="16">
        <v>0.10844934364907351</v>
      </c>
      <c r="N16" s="16">
        <v>7.6474333607365788E-2</v>
      </c>
      <c r="O16" s="16">
        <v>8.9232912294243211E-2</v>
      </c>
      <c r="P16" s="16">
        <v>0</v>
      </c>
      <c r="Q16" s="16">
        <v>0</v>
      </c>
      <c r="R16" s="16">
        <v>4.4178053810225833E-2</v>
      </c>
      <c r="S16" s="16">
        <v>0.1091706135246923</v>
      </c>
      <c r="T16" s="16">
        <v>0</v>
      </c>
      <c r="U16" s="16">
        <v>0.37157431525956158</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F41"/>
  <sheetViews>
    <sheetView showGridLines="0" workbookViewId="0"/>
  </sheetViews>
  <sheetFormatPr baseColWidth="10" defaultColWidth="8.83203125" defaultRowHeight="15" x14ac:dyDescent="0.2"/>
  <cols>
    <col min="1" max="2" width="5" customWidth="1"/>
    <col min="3" max="3" width="10" customWidth="1"/>
    <col min="4" max="4" width="100" customWidth="1"/>
    <col min="5" max="5" width="20" customWidth="1"/>
    <col min="6" max="6" width="50" customWidth="1"/>
  </cols>
  <sheetData>
    <row r="2" spans="3:6" ht="40" customHeight="1" x14ac:dyDescent="0.3">
      <c r="D2" s="4" t="s">
        <v>10</v>
      </c>
    </row>
    <row r="6" spans="3:6" x14ac:dyDescent="0.2">
      <c r="D6" s="5" t="str">
        <f>HYPERLINK("#'Full Results'!A1", "Full Results")</f>
        <v>Full Results</v>
      </c>
    </row>
    <row r="8" spans="3:6" x14ac:dyDescent="0.2">
      <c r="C8" s="6" t="s">
        <v>11</v>
      </c>
      <c r="D8" s="7" t="s">
        <v>12</v>
      </c>
      <c r="E8" s="6" t="s">
        <v>13</v>
      </c>
      <c r="F8" s="7" t="s">
        <v>14</v>
      </c>
    </row>
    <row r="9" spans="3:6" x14ac:dyDescent="0.2">
      <c r="C9" s="8">
        <v>1</v>
      </c>
      <c r="D9" s="5" t="str">
        <f>HYPERLINK("#'Table 1'!A1", "If the Scottish Parliament election were held tomorrow, which party would you vote for in your constituency ?")</f>
        <v>If the Scottish Parliament election were held tomorrow, which party would you vote for in your constituency ?</v>
      </c>
      <c r="E9" s="9">
        <f>HYPERLINK("#'Full Results'!A9", 9)</f>
        <v>9</v>
      </c>
      <c r="F9" s="10" t="s">
        <v>15</v>
      </c>
    </row>
    <row r="10" spans="3:6" x14ac:dyDescent="0.2">
      <c r="C10" s="8">
        <v>2</v>
      </c>
      <c r="D10" s="5" t="str">
        <f>HYPERLINK("#'Table 2'!A1", "If the Scottish Parliament election were held tomorrow, which party would you vote for on the Regional List ?")</f>
        <v>If the Scottish Parliament election were held tomorrow, which party would you vote for on the Regional List ?</v>
      </c>
      <c r="E10" s="9">
        <f>HYPERLINK("#'Full Results'!A20", 20)</f>
        <v>20</v>
      </c>
      <c r="F10" s="10" t="s">
        <v>15</v>
      </c>
    </row>
    <row r="11" spans="3:6" x14ac:dyDescent="0.2">
      <c r="C11" s="8">
        <v>3</v>
      </c>
      <c r="D11" s="5" t="str">
        <f>HYPERLINK("#'Table 3'!A1", "Which party do you expect to win in your constituency at the next Scottish Parliament election, set to take place in 2026?")</f>
        <v>Which party do you expect to win in your constituency at the next Scottish Parliament election, set to take place in 2026?</v>
      </c>
      <c r="E11" s="9">
        <f>HYPERLINK("#'Full Results'!A31", 31)</f>
        <v>31</v>
      </c>
      <c r="F11" s="10" t="s">
        <v>15</v>
      </c>
    </row>
    <row r="12" spans="3:6" x14ac:dyDescent="0.2">
      <c r="C12" s="8">
        <v>4</v>
      </c>
      <c r="D12" s="5" t="str">
        <f>HYPERLINK("#'Table 4'!A1", "How likely are you to vote in the next Scottish Parliament election, set to happen in 2026? Select the point on the scale that best reflects your answer")</f>
        <v>How likely are you to vote in the next Scottish Parliament election, set to happen in 2026? Select the point on the scale that best reflects your answer</v>
      </c>
      <c r="E12" s="9">
        <f>HYPERLINK("#'Full Results'!A41", 41)</f>
        <v>41</v>
      </c>
      <c r="F12" s="10" t="s">
        <v>15</v>
      </c>
    </row>
    <row r="13" spans="3:6" x14ac:dyDescent="0.2">
      <c r="C13" s="8">
        <v>5</v>
      </c>
      <c r="D13" s="5" t="str">
        <f>HYPERLINK("#'Table 5'!A1", "Grid Summary: Looking at list below, how much would each of the following considerations shape your vote in the next Scottish Parliament election , set to take place in 2026?")</f>
        <v>Grid Summary: Looking at list below, how much would each of the following considerations shape your vote in the next Scottish Parliament election , set to take place in 2026?</v>
      </c>
      <c r="E13" s="9">
        <f>HYPERLINK("#'Full Results'!A55", 55)</f>
        <v>55</v>
      </c>
      <c r="F13" s="10"/>
    </row>
    <row r="14" spans="3:6" x14ac:dyDescent="0.2">
      <c r="C14" s="8">
        <v>6</v>
      </c>
      <c r="D14" s="5" t="str">
        <f>HYPERLINK("#'Table 6'!A1", "Looking at list below, how much would each of the following considerations shape your vote in the next Scottish Parliament election , set to take place in 2026?: To change the direction that Scotland is heading in")</f>
        <v>Looking at list below, how much would each of the following considerations shape your vote in the next Scottish Parliament election , set to take place in 2026?: To change the direction that Scotland is heading in</v>
      </c>
      <c r="E14" s="9">
        <f>HYPERLINK("#'Full Results'!A55", 55)</f>
        <v>55</v>
      </c>
      <c r="F14" s="10" t="s">
        <v>15</v>
      </c>
    </row>
    <row r="15" spans="3:6" x14ac:dyDescent="0.2">
      <c r="C15" s="8">
        <v>7</v>
      </c>
      <c r="D15" s="5" t="str">
        <f>HYPERLINK("#'Table 7'!A1", "Looking at list below, how much would each of the following considerations shape your vote in the next Scottish Parliament election , set to take place in 2026?: To make my views on independence heard")</f>
        <v>Looking at list below, how much would each of the following considerations shape your vote in the next Scottish Parliament election , set to take place in 2026?: To make my views on independence heard</v>
      </c>
      <c r="E15" s="9">
        <f>HYPERLINK("#'Full Results'!A63", 63)</f>
        <v>63</v>
      </c>
      <c r="F15" s="10" t="s">
        <v>15</v>
      </c>
    </row>
    <row r="16" spans="3:6" x14ac:dyDescent="0.2">
      <c r="C16" s="8">
        <v>8</v>
      </c>
      <c r="D16" s="5" t="str">
        <f>HYPERLINK("#'Table 8'!A1", "Looking at list below, how much would each of the following considerations shape your vote in the next Scottish Parliament election , set to take place in 2026?: To support a party or leader I believe in")</f>
        <v>Looking at list below, how much would each of the following considerations shape your vote in the next Scottish Parliament election , set to take place in 2026?: To support a party or leader I believe in</v>
      </c>
      <c r="E16" s="9">
        <f>HYPERLINK("#'Full Results'!A71", 71)</f>
        <v>71</v>
      </c>
      <c r="F16" s="10" t="s">
        <v>15</v>
      </c>
    </row>
    <row r="17" spans="3:6" x14ac:dyDescent="0.2">
      <c r="C17" s="8">
        <v>9</v>
      </c>
      <c r="D17" s="5" t="str">
        <f>HYPERLINK("#'Table 9'!A1", "Looking at list below, how much would each of the following considerations shape your vote in the next Scottish Parliament election , set to take place in 2026?: To improve my personal finances")</f>
        <v>Looking at list below, how much would each of the following considerations shape your vote in the next Scottish Parliament election , set to take place in 2026?: To improve my personal finances</v>
      </c>
      <c r="E17" s="9">
        <f>HYPERLINK("#'Full Results'!A79", 79)</f>
        <v>79</v>
      </c>
      <c r="F17" s="10" t="s">
        <v>15</v>
      </c>
    </row>
    <row r="18" spans="3:6" x14ac:dyDescent="0.2">
      <c r="C18" s="8">
        <v>10</v>
      </c>
      <c r="D18" s="5" t="str">
        <f>HYPERLINK("#'Table 10'!A1", "Looking at list below, how much would each of the following considerations shape your vote in the next Scottish Parliament election , set to take place in 2026?: To stop a party I disagree with from winning")</f>
        <v>Looking at list below, how much would each of the following considerations shape your vote in the next Scottish Parliament election , set to take place in 2026?: To stop a party I disagree with from winning</v>
      </c>
      <c r="E18" s="9">
        <f>HYPERLINK("#'Full Results'!A87", 87)</f>
        <v>87</v>
      </c>
      <c r="F18" s="10" t="s">
        <v>15</v>
      </c>
    </row>
    <row r="19" spans="3:6" x14ac:dyDescent="0.2">
      <c r="C19" s="8">
        <v>11</v>
      </c>
      <c r="D19" s="5" t="str">
        <f>HYPERLINK("#'Table 11'!A1", "Looking at list below, how much would each of the ...")</f>
        <v>Looking at list below, how much would each of the ...</v>
      </c>
      <c r="E19" s="9">
        <f>HYPERLINK("#'Full Results'!A95", 95)</f>
        <v>95</v>
      </c>
      <c r="F19" s="10" t="s">
        <v>15</v>
      </c>
    </row>
    <row r="20" spans="3:6" x14ac:dyDescent="0.2">
      <c r="C20" s="8">
        <v>12</v>
      </c>
      <c r="D20" s="5" t="str">
        <f>HYPERLINK("#'Table 12'!A1", "In your current view , should Scotland be an independent country?")</f>
        <v>In your current view , should Scotland be an independent country?</v>
      </c>
      <c r="E20" s="9">
        <f>HYPERLINK("#'Full Results'!A103", 103)</f>
        <v>103</v>
      </c>
      <c r="F20" s="10" t="s">
        <v>15</v>
      </c>
    </row>
    <row r="21" spans="3:6" x14ac:dyDescent="0.2">
      <c r="C21" s="8">
        <v>13</v>
      </c>
      <c r="D21" s="5" t="str">
        <f>HYPERLINK("#'Table 13'!A1", "How did you vote in the 2014 referendum on whether Scotland should be an independent country, if you were able to vote?")</f>
        <v>How did you vote in the 2014 referendum on whether Scotland should be an independent country, if you were able to vote?</v>
      </c>
      <c r="E21" s="9">
        <f>HYPERLINK("#'Full Results'!A109", 109)</f>
        <v>109</v>
      </c>
      <c r="F21" s="10" t="s">
        <v>15</v>
      </c>
    </row>
    <row r="22" spans="3:6" x14ac:dyDescent="0.2">
      <c r="C22" s="8">
        <v>14</v>
      </c>
      <c r="D22" s="5" t="str">
        <f>HYPERLINK("#'Table 14'!A1", "Grid Summary: Imagine your local area faced the following scenarios at the next Scottish Parliament elections, set to take place this year. How would you vote in these various situations?")</f>
        <v>Grid Summary: Imagine your local area faced the following scenarios at the next Scottish Parliament elections, set to take place this year. How would you vote in these various situations?</v>
      </c>
      <c r="E22" s="9">
        <f>HYPERLINK("#'Full Results'!A116", 116)</f>
        <v>116</v>
      </c>
      <c r="F22" s="10"/>
    </row>
    <row r="23" spans="3:6" x14ac:dyDescent="0.2">
      <c r="C23" s="8">
        <v>15</v>
      </c>
      <c r="D23" s="5" t="str">
        <f>HYPERLINK("#'Table 15'!A1", "Imagine your local area faced the following scenar...")</f>
        <v>Imagine your local area faced the following scenar...</v>
      </c>
      <c r="E23" s="9">
        <f>HYPERLINK("#'Full Results'!A116", 116)</f>
        <v>116</v>
      </c>
      <c r="F23" s="10" t="s">
        <v>15</v>
      </c>
    </row>
    <row r="24" spans="3:6" x14ac:dyDescent="0.2">
      <c r="C24" s="8">
        <v>16</v>
      </c>
      <c r="D24" s="5" t="str">
        <f>HYPERLINK("#'Table 16'!A1", "Imagine your local area faced the following scenar...")</f>
        <v>Imagine your local area faced the following scenar...</v>
      </c>
      <c r="E24" s="9">
        <f>HYPERLINK("#'Full Results'!A127", 127)</f>
        <v>127</v>
      </c>
      <c r="F24" s="10" t="s">
        <v>15</v>
      </c>
    </row>
    <row r="25" spans="3:6" x14ac:dyDescent="0.2">
      <c r="C25" s="8">
        <v>17</v>
      </c>
      <c r="D25" s="5" t="str">
        <f>HYPERLINK("#'Table 17'!A1", "Imagine your local area faced the following scenar...")</f>
        <v>Imagine your local area faced the following scenar...</v>
      </c>
      <c r="E25" s="9">
        <f>HYPERLINK("#'Full Results'!A138", 138)</f>
        <v>138</v>
      </c>
      <c r="F25" s="10" t="s">
        <v>15</v>
      </c>
    </row>
    <row r="26" spans="3:6" x14ac:dyDescent="0.2">
      <c r="C26" s="8">
        <v>18</v>
      </c>
      <c r="D26" s="5" t="str">
        <f>HYPERLINK("#'Table 18'!A1", "Imagine your local area faced the following scenar...")</f>
        <v>Imagine your local area faced the following scenar...</v>
      </c>
      <c r="E26" s="9">
        <f>HYPERLINK("#'Full Results'!A149", 149)</f>
        <v>149</v>
      </c>
      <c r="F26" s="10" t="s">
        <v>15</v>
      </c>
    </row>
    <row r="27" spans="3:6" x14ac:dyDescent="0.2">
      <c r="C27" s="8">
        <v>19</v>
      </c>
      <c r="D27" s="5" t="str">
        <f>HYPERLINK("#'Table 19'!A1", "Imagine your local area faced the following scenarios at the next Scottish Parliament elections, set to take place this year. How would you vote in these various situations?: Other")</f>
        <v>Imagine your local area faced the following scenarios at the next Scottish Parliament elections, set to take place this year. How would you vote in these various situations?: Other</v>
      </c>
      <c r="E27" s="9">
        <f>HYPERLINK("#'Full Results'!A160", 160)</f>
        <v>160</v>
      </c>
      <c r="F27" s="10" t="s">
        <v>15</v>
      </c>
    </row>
    <row r="28" spans="3:6" x14ac:dyDescent="0.2">
      <c r="C28" s="8">
        <v>20</v>
      </c>
      <c r="D28" s="5" t="str">
        <f>HYPERLINK("#'Table 20'!A1", "Grid Summary: Imagine your local area faced the following scenarios at the next Scottish Parliament elections, set to take place this year. How would you vote in these various situations?")</f>
        <v>Grid Summary: Imagine your local area faced the following scenarios at the next Scottish Parliament elections, set to take place this year. How would you vote in these various situations?</v>
      </c>
      <c r="E28" s="9">
        <f>HYPERLINK("#'Full Results'!A171", 171)</f>
        <v>171</v>
      </c>
      <c r="F28" s="10"/>
    </row>
    <row r="29" spans="3:6" x14ac:dyDescent="0.2">
      <c r="C29" s="8">
        <v>21</v>
      </c>
      <c r="D29" s="5" t="str">
        <f>HYPERLINK("#'Table 21'!A1", "Imagine your local area faced the following scenar...")</f>
        <v>Imagine your local area faced the following scenar...</v>
      </c>
      <c r="E29" s="9">
        <f>HYPERLINK("#'Full Results'!A171", 171)</f>
        <v>171</v>
      </c>
      <c r="F29" s="10" t="s">
        <v>15</v>
      </c>
    </row>
    <row r="30" spans="3:6" x14ac:dyDescent="0.2">
      <c r="C30" s="8">
        <v>22</v>
      </c>
      <c r="D30" s="5" t="str">
        <f>HYPERLINK("#'Table 22'!A1", "Imagine your local area faced the following scenar...")</f>
        <v>Imagine your local area faced the following scenar...</v>
      </c>
      <c r="E30" s="9">
        <f>HYPERLINK("#'Full Results'!A182", 182)</f>
        <v>182</v>
      </c>
      <c r="F30" s="10" t="s">
        <v>15</v>
      </c>
    </row>
    <row r="31" spans="3:6" x14ac:dyDescent="0.2">
      <c r="C31" s="8">
        <v>23</v>
      </c>
      <c r="D31" s="5" t="str">
        <f>HYPERLINK("#'Table 23'!A1", "Imagine your local area faced the following scenar...")</f>
        <v>Imagine your local area faced the following scenar...</v>
      </c>
      <c r="E31" s="9">
        <f>HYPERLINK("#'Full Results'!A193", 193)</f>
        <v>193</v>
      </c>
      <c r="F31" s="10" t="s">
        <v>15</v>
      </c>
    </row>
    <row r="32" spans="3:6" x14ac:dyDescent="0.2">
      <c r="C32" s="8">
        <v>24</v>
      </c>
      <c r="D32" s="5" t="str">
        <f>HYPERLINK("#'Table 24'!A1", "Imagine your local area faced the following scenar...")</f>
        <v>Imagine your local area faced the following scenar...</v>
      </c>
      <c r="E32" s="9">
        <f>HYPERLINK("#'Full Results'!A204", 204)</f>
        <v>204</v>
      </c>
      <c r="F32" s="10" t="s">
        <v>15</v>
      </c>
    </row>
    <row r="33" spans="3:6" x14ac:dyDescent="0.2">
      <c r="C33" s="8">
        <v>25</v>
      </c>
      <c r="D33" s="5" t="str">
        <f>HYPERLINK("#'Table 25'!A1", "Imagine your local area faced the following scenar...")</f>
        <v>Imagine your local area faced the following scenar...</v>
      </c>
      <c r="E33" s="9">
        <f>HYPERLINK("#'Full Results'!A215", 215)</f>
        <v>215</v>
      </c>
      <c r="F33" s="10" t="s">
        <v>15</v>
      </c>
    </row>
    <row r="34" spans="3:6" x14ac:dyDescent="0.2">
      <c r="C34" s="8">
        <v>26</v>
      </c>
      <c r="D34" s="5" t="str">
        <f>HYPERLINK("#'Table 26'!A1", "Imagine your local area faced the following scenarios at the next Scottish Parliament elections, set to take place this year. How would you vote in these various situations?: Other")</f>
        <v>Imagine your local area faced the following scenarios at the next Scottish Parliament elections, set to take place this year. How would you vote in these various situations?: Other</v>
      </c>
      <c r="E34" s="9">
        <f>HYPERLINK("#'Full Results'!A226", 226)</f>
        <v>226</v>
      </c>
      <c r="F34" s="10" t="s">
        <v>15</v>
      </c>
    </row>
    <row r="35" spans="3:6" x14ac:dyDescent="0.2">
      <c r="C35" s="8">
        <v>27</v>
      </c>
      <c r="D35" s="5" t="str">
        <f>HYPERLINK("#'Table 27'!A1", "If Reform UK was predicted to win in your constituency at the next Scottish Parliament election set to take place this year, how likely would you be to vote for the party which had the best chance of beating them ?")</f>
        <v>If Reform UK was predicted to win in your constituency at the next Scottish Parliament election set to take place this year, how likely would you be to vote for the party which had the best chance of beating them ?</v>
      </c>
      <c r="E35" s="9">
        <f>HYPERLINK("#'Full Results'!A237", 237)</f>
        <v>237</v>
      </c>
      <c r="F35" s="10" t="s">
        <v>15</v>
      </c>
    </row>
    <row r="36" spans="3:6" x14ac:dyDescent="0.2">
      <c r="C36" s="8">
        <v>28</v>
      </c>
      <c r="D36" s="5" t="str">
        <f>HYPERLINK("#'Table 28'!A1", "And, if a general election was called tomorrow, which party would you vote for?")</f>
        <v>And, if a general election was called tomorrow, which party would you vote for?</v>
      </c>
      <c r="E36" s="9">
        <f>HYPERLINK("#'Full Results'!A251", 251)</f>
        <v>251</v>
      </c>
      <c r="F36" s="10" t="s">
        <v>15</v>
      </c>
    </row>
    <row r="37" spans="3:6" x14ac:dyDescent="0.2">
      <c r="C37" s="8">
        <v>29</v>
      </c>
      <c r="D37" s="5" t="str">
        <f>HYPERLINK("#'Table 29'!A1", "If a general election was called tomorrow, how likely would you be to vote? Please rate from 0 to 10, where 0 means certain not to vote, and 10 means certain to vote.")</f>
        <v>If a general election was called tomorrow, how likely would you be to vote? Please rate from 0 to 10, where 0 means certain not to vote, and 10 means certain to vote.</v>
      </c>
      <c r="E37" s="9">
        <f>HYPERLINK("#'Full Results'!A262", 262)</f>
        <v>262</v>
      </c>
      <c r="F37" s="10" t="s">
        <v>15</v>
      </c>
    </row>
    <row r="38" spans="3:6" x14ac:dyDescent="0.2">
      <c r="C38" s="8">
        <v>30</v>
      </c>
      <c r="D38" s="5" t="str">
        <f>HYPERLINK("#'Table 30'!A1", "Do you remember how you voted in the 2024 General Election, if you were able to vote? This was the election where Rishi Sunak was leader of the Conservatives, and Keir Starmer was leader of the Labour Party")</f>
        <v>Do you remember how you voted in the 2024 General Election, if you were able to vote? This was the election where Rishi Sunak was leader of the Conservatives, and Keir Starmer was leader of the Labour Party</v>
      </c>
      <c r="E38" s="9">
        <f>HYPERLINK("#'Full Results'!A275", 275)</f>
        <v>275</v>
      </c>
      <c r="F38" s="10" t="s">
        <v>15</v>
      </c>
    </row>
    <row r="39" spans="3:6" x14ac:dyDescent="0.2">
      <c r="C39" s="8">
        <v>31</v>
      </c>
      <c r="D39" s="5" t="str">
        <f>HYPERLINK("#'Table 31'!A1", "Do you remember how you voted in the 2019 General ...")</f>
        <v>Do you remember how you voted in the 2019 General ...</v>
      </c>
      <c r="E39" s="9">
        <f>HYPERLINK("#'Full Results'!A286", 286)</f>
        <v>286</v>
      </c>
      <c r="F39" s="10" t="s">
        <v>15</v>
      </c>
    </row>
    <row r="40" spans="3:6" x14ac:dyDescent="0.2">
      <c r="C40" s="8">
        <v>32</v>
      </c>
      <c r="D40" s="5" t="str">
        <f>HYPERLINK("#'Table 32'!A1", "How did you vote in the 2016 referendum on whether to Leave or Remain in the EU, if you were able to vote?")</f>
        <v>How did you vote in the 2016 referendum on whether to Leave or Remain in the EU, if you were able to vote?</v>
      </c>
      <c r="E40" s="9">
        <f>HYPERLINK("#'Full Results'!A298", 298)</f>
        <v>298</v>
      </c>
      <c r="F40" s="10" t="s">
        <v>15</v>
      </c>
    </row>
    <row r="41" spans="3:6" x14ac:dyDescent="0.2">
      <c r="C41" s="8">
        <v>33</v>
      </c>
      <c r="D41" s="5" t="str">
        <f>HYPERLINK("#'Table 33'!A1", "Wordcloud: In your own words, what has been the biggest news story of the last week?")</f>
        <v>Wordcloud: In your own words, what has been the biggest news story of the last week?</v>
      </c>
      <c r="E41" s="9" t="s">
        <v>16</v>
      </c>
      <c r="F41" s="10"/>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80</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43</v>
      </c>
      <c r="C9" s="16">
        <v>0.23601701767946509</v>
      </c>
      <c r="D9" s="16">
        <v>0.1630039635461436</v>
      </c>
      <c r="E9" s="16">
        <v>0.1693742874011997</v>
      </c>
      <c r="F9" s="16">
        <v>0.1611988413679411</v>
      </c>
      <c r="G9" s="16">
        <v>0.22948128092333731</v>
      </c>
      <c r="H9" s="16">
        <v>0.35987108545970381</v>
      </c>
      <c r="I9" s="16">
        <v>0.31954985208606851</v>
      </c>
      <c r="K9" s="16">
        <v>0.2462225025226786</v>
      </c>
      <c r="L9" s="16">
        <v>0.22702782284428349</v>
      </c>
      <c r="N9" s="16">
        <v>1.7640881211182801E-2</v>
      </c>
      <c r="O9" s="16">
        <v>0.27336819314719712</v>
      </c>
      <c r="P9" s="16">
        <v>0.54715565399737431</v>
      </c>
      <c r="Q9" s="16">
        <v>0.96211046055498972</v>
      </c>
      <c r="R9" s="16">
        <v>0.30275488144210672</v>
      </c>
      <c r="S9" s="16">
        <v>0.14956529255580209</v>
      </c>
      <c r="T9" s="16">
        <v>0.36279132426084881</v>
      </c>
      <c r="U9" s="16">
        <v>6.26805699916511E-2</v>
      </c>
    </row>
    <row r="10" spans="2:23" ht="15" customHeight="1" x14ac:dyDescent="0.2">
      <c r="B10" s="15" t="s">
        <v>44</v>
      </c>
      <c r="C10" s="16">
        <v>5.373606385565232E-2</v>
      </c>
      <c r="D10" s="16">
        <v>7.6080628297002517E-2</v>
      </c>
      <c r="E10" s="16">
        <v>4.3979439891953839E-2</v>
      </c>
      <c r="F10" s="16">
        <v>1.6146737618709231E-2</v>
      </c>
      <c r="G10" s="16">
        <v>8.4535931351966437E-2</v>
      </c>
      <c r="H10" s="16">
        <v>6.2481975924887308E-2</v>
      </c>
      <c r="I10" s="16">
        <v>4.6127112147453159E-2</v>
      </c>
      <c r="K10" s="16">
        <v>5.9711876546262088E-2</v>
      </c>
      <c r="L10" s="16">
        <v>4.8114552551943822E-2</v>
      </c>
      <c r="N10" s="16">
        <v>5.1981814296227216E-3</v>
      </c>
      <c r="O10" s="16">
        <v>0.31777725616638119</v>
      </c>
      <c r="P10" s="16">
        <v>0</v>
      </c>
      <c r="Q10" s="16">
        <v>0</v>
      </c>
      <c r="R10" s="16">
        <v>0</v>
      </c>
      <c r="S10" s="16">
        <v>0</v>
      </c>
      <c r="T10" s="16">
        <v>0</v>
      </c>
      <c r="U10" s="16">
        <v>0</v>
      </c>
    </row>
    <row r="11" spans="2:23" ht="15" customHeight="1" x14ac:dyDescent="0.2">
      <c r="B11" s="15" t="s">
        <v>32</v>
      </c>
      <c r="C11" s="16">
        <v>5.5224031979474293E-2</v>
      </c>
      <c r="D11" s="16">
        <v>6.2389117836925537E-2</v>
      </c>
      <c r="E11" s="16">
        <v>6.058560037297419E-2</v>
      </c>
      <c r="F11" s="16">
        <v>1.8134036046459232E-2</v>
      </c>
      <c r="G11" s="16">
        <v>9.6327147085972231E-2</v>
      </c>
      <c r="H11" s="16">
        <v>5.2027652440881138E-2</v>
      </c>
      <c r="I11" s="16">
        <v>4.475460809982456E-2</v>
      </c>
      <c r="K11" s="16">
        <v>6.3928318402620088E-2</v>
      </c>
      <c r="L11" s="16">
        <v>4.6938158539782747E-2</v>
      </c>
      <c r="N11" s="16">
        <v>2.307842309295224E-2</v>
      </c>
      <c r="O11" s="16">
        <v>2.7254048765887839E-2</v>
      </c>
      <c r="P11" s="16">
        <v>0.25128780018743768</v>
      </c>
      <c r="Q11" s="16">
        <v>0</v>
      </c>
      <c r="R11" s="16">
        <v>0</v>
      </c>
      <c r="S11" s="16">
        <v>0</v>
      </c>
      <c r="T11" s="16">
        <v>0</v>
      </c>
      <c r="U11" s="16">
        <v>0</v>
      </c>
    </row>
    <row r="12" spans="2:23" ht="24" customHeight="1" x14ac:dyDescent="0.2">
      <c r="B12" s="15" t="s">
        <v>34</v>
      </c>
      <c r="C12" s="16">
        <v>2.282754423671322E-2</v>
      </c>
      <c r="D12" s="16">
        <v>0</v>
      </c>
      <c r="E12" s="16">
        <v>1.1713869230824601E-2</v>
      </c>
      <c r="F12" s="16">
        <v>1.4028163301003311E-2</v>
      </c>
      <c r="G12" s="16">
        <v>0</v>
      </c>
      <c r="H12" s="16">
        <v>2.0103391735089168E-2</v>
      </c>
      <c r="I12" s="16">
        <v>7.3968144224762597E-2</v>
      </c>
      <c r="K12" s="16">
        <v>2.3879181510112361E-2</v>
      </c>
      <c r="L12" s="16">
        <v>2.189491429638064E-2</v>
      </c>
      <c r="N12" s="16">
        <v>5.760535295052811E-3</v>
      </c>
      <c r="O12" s="16">
        <v>0</v>
      </c>
      <c r="P12" s="16">
        <v>0</v>
      </c>
      <c r="Q12" s="16">
        <v>0</v>
      </c>
      <c r="R12" s="16">
        <v>0.32720555815623031</v>
      </c>
      <c r="S12" s="16">
        <v>0</v>
      </c>
      <c r="T12" s="16">
        <v>0</v>
      </c>
      <c r="U12" s="16">
        <v>0</v>
      </c>
    </row>
    <row r="13" spans="2:23" ht="15" customHeight="1" x14ac:dyDescent="0.2">
      <c r="B13" s="15" t="s">
        <v>35</v>
      </c>
      <c r="C13" s="16">
        <v>3.5984785524107853E-2</v>
      </c>
      <c r="D13" s="16">
        <v>0.16812090593385171</v>
      </c>
      <c r="E13" s="16">
        <v>4.0130613273486632E-2</v>
      </c>
      <c r="F13" s="16">
        <v>0</v>
      </c>
      <c r="G13" s="16">
        <v>1.5850275606127829E-2</v>
      </c>
      <c r="H13" s="16">
        <v>1.071991744437714E-2</v>
      </c>
      <c r="I13" s="16">
        <v>7.7491483955307904E-3</v>
      </c>
      <c r="K13" s="16">
        <v>3.09518583886885E-2</v>
      </c>
      <c r="L13" s="16">
        <v>3.6826272616506069E-2</v>
      </c>
      <c r="N13" s="16">
        <v>7.7281506601529961E-3</v>
      </c>
      <c r="O13" s="16">
        <v>0</v>
      </c>
      <c r="P13" s="16">
        <v>2.8444546701749451E-2</v>
      </c>
      <c r="Q13" s="16">
        <v>0</v>
      </c>
      <c r="R13" s="16">
        <v>0</v>
      </c>
      <c r="S13" s="16">
        <v>0.34736902167972239</v>
      </c>
      <c r="T13" s="16">
        <v>0</v>
      </c>
      <c r="U13" s="16">
        <v>0</v>
      </c>
    </row>
    <row r="14" spans="2:23" ht="24" customHeight="1" x14ac:dyDescent="0.2">
      <c r="B14" s="15" t="s">
        <v>30</v>
      </c>
      <c r="C14" s="16">
        <v>0.56656852749110165</v>
      </c>
      <c r="D14" s="16">
        <v>0.50753216551936553</v>
      </c>
      <c r="E14" s="16">
        <v>0.63716966980091683</v>
      </c>
      <c r="F14" s="16">
        <v>0.75908968812291755</v>
      </c>
      <c r="G14" s="16">
        <v>0.54412215813518261</v>
      </c>
      <c r="H14" s="16">
        <v>0.4545913985150003</v>
      </c>
      <c r="I14" s="16">
        <v>0.48815339270999319</v>
      </c>
      <c r="K14" s="16">
        <v>0.56134289320968156</v>
      </c>
      <c r="L14" s="16">
        <v>0.57408416328135248</v>
      </c>
      <c r="N14" s="16">
        <v>0.94059382831103633</v>
      </c>
      <c r="O14" s="16">
        <v>0.33529677844856598</v>
      </c>
      <c r="P14" s="16">
        <v>0.14831388967089021</v>
      </c>
      <c r="Q14" s="16">
        <v>3.7889539445010313E-2</v>
      </c>
      <c r="R14" s="16">
        <v>0.3258615065914372</v>
      </c>
      <c r="S14" s="16">
        <v>0.5030656857644753</v>
      </c>
      <c r="T14" s="16">
        <v>0.63720867573915119</v>
      </c>
      <c r="U14" s="16">
        <v>0.606194002753488</v>
      </c>
    </row>
    <row r="15" spans="2:23" ht="15" customHeight="1" x14ac:dyDescent="0.2">
      <c r="B15" s="15" t="s">
        <v>78</v>
      </c>
      <c r="C15" s="16">
        <v>2.7214056407443661E-3</v>
      </c>
      <c r="D15" s="16">
        <v>0</v>
      </c>
      <c r="E15" s="16">
        <v>0</v>
      </c>
      <c r="F15" s="16">
        <v>0</v>
      </c>
      <c r="G15" s="16">
        <v>0</v>
      </c>
      <c r="H15" s="16">
        <v>0</v>
      </c>
      <c r="I15" s="16">
        <v>1.2864826665337E-2</v>
      </c>
      <c r="K15" s="16">
        <v>5.513497142287287E-3</v>
      </c>
      <c r="L15" s="16">
        <v>0</v>
      </c>
      <c r="N15" s="16">
        <v>0</v>
      </c>
      <c r="O15" s="16">
        <v>1.031164599667465E-2</v>
      </c>
      <c r="P15" s="16">
        <v>6.5677420583368472E-3</v>
      </c>
      <c r="Q15" s="16">
        <v>0</v>
      </c>
      <c r="R15" s="16">
        <v>0</v>
      </c>
      <c r="S15" s="16">
        <v>0</v>
      </c>
      <c r="T15" s="16">
        <v>0</v>
      </c>
      <c r="U15" s="16">
        <v>0</v>
      </c>
    </row>
    <row r="16" spans="2:23" ht="15" customHeight="1" x14ac:dyDescent="0.2">
      <c r="B16" s="15" t="s">
        <v>71</v>
      </c>
      <c r="C16" s="16">
        <v>2.69206235927411E-2</v>
      </c>
      <c r="D16" s="16">
        <v>2.2873218866711151E-2</v>
      </c>
      <c r="E16" s="16">
        <v>3.704652002864426E-2</v>
      </c>
      <c r="F16" s="16">
        <v>3.140253354296977E-2</v>
      </c>
      <c r="G16" s="16">
        <v>2.9683206897413661E-2</v>
      </c>
      <c r="H16" s="16">
        <v>4.0204578480061218E-2</v>
      </c>
      <c r="I16" s="16">
        <v>6.8329156710299913E-3</v>
      </c>
      <c r="K16" s="16">
        <v>8.4498722776697125E-3</v>
      </c>
      <c r="L16" s="16">
        <v>4.5114115869750553E-2</v>
      </c>
      <c r="N16" s="16">
        <v>0</v>
      </c>
      <c r="O16" s="16">
        <v>3.5992077475293302E-2</v>
      </c>
      <c r="P16" s="16">
        <v>1.8230367384211341E-2</v>
      </c>
      <c r="Q16" s="16">
        <v>0</v>
      </c>
      <c r="R16" s="16">
        <v>4.4178053810225833E-2</v>
      </c>
      <c r="S16" s="16">
        <v>0</v>
      </c>
      <c r="T16" s="16">
        <v>0</v>
      </c>
      <c r="U16" s="16">
        <v>0.33112542725486083</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81</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43</v>
      </c>
      <c r="C9" s="16">
        <v>1.854286273124545E-2</v>
      </c>
      <c r="D9" s="16">
        <v>0</v>
      </c>
      <c r="E9" s="16">
        <v>2.6188834025795901E-2</v>
      </c>
      <c r="F9" s="16">
        <v>0</v>
      </c>
      <c r="G9" s="16">
        <v>1.6605030166658031E-2</v>
      </c>
      <c r="H9" s="16">
        <v>2.4512848514644879E-2</v>
      </c>
      <c r="I9" s="16">
        <v>3.6998903584704958E-2</v>
      </c>
      <c r="K9" s="16">
        <v>1.6075394400245691E-2</v>
      </c>
      <c r="L9" s="16">
        <v>2.1036625643076769E-2</v>
      </c>
      <c r="N9" s="16">
        <v>0</v>
      </c>
      <c r="O9" s="16">
        <v>3.4239096826245978E-2</v>
      </c>
      <c r="P9" s="16">
        <v>1.2572104532861641E-2</v>
      </c>
      <c r="Q9" s="16">
        <v>0.20459733912964859</v>
      </c>
      <c r="R9" s="16">
        <v>0</v>
      </c>
      <c r="S9" s="16">
        <v>0</v>
      </c>
      <c r="T9" s="16">
        <v>0</v>
      </c>
      <c r="U9" s="16">
        <v>0</v>
      </c>
    </row>
    <row r="10" spans="2:23" ht="15" customHeight="1" x14ac:dyDescent="0.2">
      <c r="B10" s="15" t="s">
        <v>44</v>
      </c>
      <c r="C10" s="16">
        <v>7.0677897892442623E-2</v>
      </c>
      <c r="D10" s="16">
        <v>8.5668777075600014E-2</v>
      </c>
      <c r="E10" s="16">
        <v>6.9697741421592088E-2</v>
      </c>
      <c r="F10" s="16">
        <v>7.2218176893536198E-2</v>
      </c>
      <c r="G10" s="16">
        <v>5.1851929198674693E-2</v>
      </c>
      <c r="H10" s="16">
        <v>4.94554455331613E-2</v>
      </c>
      <c r="I10" s="16">
        <v>8.9749640563347374E-2</v>
      </c>
      <c r="K10" s="16">
        <v>8.2469900421128284E-2</v>
      </c>
      <c r="L10" s="16">
        <v>5.9435208543993701E-2</v>
      </c>
      <c r="N10" s="16">
        <v>2.183824007815395E-2</v>
      </c>
      <c r="O10" s="16">
        <v>0.32922046508182329</v>
      </c>
      <c r="P10" s="16">
        <v>1.629871969516223E-2</v>
      </c>
      <c r="Q10" s="16">
        <v>3.2020387146462707E-2</v>
      </c>
      <c r="R10" s="16">
        <v>0</v>
      </c>
      <c r="S10" s="16">
        <v>4.7815679714548011E-2</v>
      </c>
      <c r="T10" s="16">
        <v>0</v>
      </c>
      <c r="U10" s="16">
        <v>0</v>
      </c>
    </row>
    <row r="11" spans="2:23" ht="15" customHeight="1" x14ac:dyDescent="0.2">
      <c r="B11" s="15" t="s">
        <v>32</v>
      </c>
      <c r="C11" s="16">
        <v>0.252679318162083</v>
      </c>
      <c r="D11" s="16">
        <v>0.16895474758118201</v>
      </c>
      <c r="E11" s="16">
        <v>0.221960980648469</v>
      </c>
      <c r="F11" s="16">
        <v>0.1126386292282489</v>
      </c>
      <c r="G11" s="16">
        <v>0.32351530074244778</v>
      </c>
      <c r="H11" s="16">
        <v>0.39474158648082652</v>
      </c>
      <c r="I11" s="16">
        <v>0.29196287232007012</v>
      </c>
      <c r="K11" s="16">
        <v>0.26807492134055538</v>
      </c>
      <c r="L11" s="16">
        <v>0.23868056809401081</v>
      </c>
      <c r="N11" s="16">
        <v>7.4205532979016052E-3</v>
      </c>
      <c r="O11" s="16">
        <v>0.1314681864237042</v>
      </c>
      <c r="P11" s="16">
        <v>0.92235637052496267</v>
      </c>
      <c r="Q11" s="16">
        <v>0.61859828795738481</v>
      </c>
      <c r="R11" s="16">
        <v>0.3545017454901136</v>
      </c>
      <c r="S11" s="16">
        <v>5.6354645076023419E-2</v>
      </c>
      <c r="T11" s="16">
        <v>0</v>
      </c>
      <c r="U11" s="16">
        <v>0.19270523509309301</v>
      </c>
    </row>
    <row r="12" spans="2:23" ht="24" customHeight="1" x14ac:dyDescent="0.2">
      <c r="B12" s="15" t="s">
        <v>34</v>
      </c>
      <c r="C12" s="16">
        <v>2.4648526372992991E-2</v>
      </c>
      <c r="D12" s="16">
        <v>2.3962390227679861E-2</v>
      </c>
      <c r="E12" s="16">
        <v>1.1713869230824601E-2</v>
      </c>
      <c r="F12" s="16">
        <v>2.8056326602006611E-2</v>
      </c>
      <c r="G12" s="16">
        <v>4.7146793134750431E-3</v>
      </c>
      <c r="H12" s="16">
        <v>2.0103391735089168E-2</v>
      </c>
      <c r="I12" s="16">
        <v>5.183950815529266E-2</v>
      </c>
      <c r="K12" s="16">
        <v>1.439548033748239E-2</v>
      </c>
      <c r="L12" s="16">
        <v>3.4788789765263929E-2</v>
      </c>
      <c r="N12" s="16">
        <v>1.9617218444765439E-2</v>
      </c>
      <c r="O12" s="16">
        <v>0</v>
      </c>
      <c r="P12" s="16">
        <v>0</v>
      </c>
      <c r="Q12" s="16">
        <v>0</v>
      </c>
      <c r="R12" s="16">
        <v>0.26523135044991991</v>
      </c>
      <c r="S12" s="16">
        <v>0</v>
      </c>
      <c r="T12" s="16">
        <v>0</v>
      </c>
      <c r="U12" s="16">
        <v>0</v>
      </c>
    </row>
    <row r="13" spans="2:23" ht="15" customHeight="1" x14ac:dyDescent="0.2">
      <c r="B13" s="15" t="s">
        <v>35</v>
      </c>
      <c r="C13" s="16">
        <v>2.2239315048419521E-2</v>
      </c>
      <c r="D13" s="16">
        <v>9.2325612036500457E-2</v>
      </c>
      <c r="E13" s="16">
        <v>3.7604308198586317E-2</v>
      </c>
      <c r="F13" s="16">
        <v>0</v>
      </c>
      <c r="G13" s="16">
        <v>8.3616077680241964E-3</v>
      </c>
      <c r="H13" s="16">
        <v>0</v>
      </c>
      <c r="I13" s="16">
        <v>7.7491483955307904E-3</v>
      </c>
      <c r="K13" s="16">
        <v>1.76202331842743E-2</v>
      </c>
      <c r="L13" s="16">
        <v>2.2617481258868519E-2</v>
      </c>
      <c r="N13" s="16">
        <v>7.7281506601529961E-3</v>
      </c>
      <c r="O13" s="16">
        <v>1.8747096135535969E-2</v>
      </c>
      <c r="P13" s="16">
        <v>0</v>
      </c>
      <c r="Q13" s="16">
        <v>0</v>
      </c>
      <c r="R13" s="16">
        <v>0</v>
      </c>
      <c r="S13" s="16">
        <v>0.19865739163125959</v>
      </c>
      <c r="T13" s="16">
        <v>0</v>
      </c>
      <c r="U13" s="16">
        <v>0</v>
      </c>
    </row>
    <row r="14" spans="2:23" ht="24" customHeight="1" x14ac:dyDescent="0.2">
      <c r="B14" s="15" t="s">
        <v>30</v>
      </c>
      <c r="C14" s="16">
        <v>0.57518435745034979</v>
      </c>
      <c r="D14" s="16">
        <v>0.60621525421232658</v>
      </c>
      <c r="E14" s="16">
        <v>0.59326144137118764</v>
      </c>
      <c r="F14" s="16">
        <v>0.74165617043223531</v>
      </c>
      <c r="G14" s="16">
        <v>0.57592904547800139</v>
      </c>
      <c r="H14" s="16">
        <v>0.46265708557940122</v>
      </c>
      <c r="I14" s="16">
        <v>0.48196065802031801</v>
      </c>
      <c r="K14" s="16">
        <v>0.58507927988359343</v>
      </c>
      <c r="L14" s="16">
        <v>0.56793629505785426</v>
      </c>
      <c r="N14" s="16">
        <v>0.93858564564301827</v>
      </c>
      <c r="O14" s="16">
        <v>0.40561636824629449</v>
      </c>
      <c r="P14" s="16">
        <v>3.2232438259475422E-2</v>
      </c>
      <c r="Q14" s="16">
        <v>0.14478398576650389</v>
      </c>
      <c r="R14" s="16">
        <v>0.35740782742575578</v>
      </c>
      <c r="S14" s="16">
        <v>0.69717228357816885</v>
      </c>
      <c r="T14" s="16">
        <v>0.81438594583802881</v>
      </c>
      <c r="U14" s="16">
        <v>0.51526982177600478</v>
      </c>
    </row>
    <row r="15" spans="2:23" ht="15" customHeight="1" x14ac:dyDescent="0.2">
      <c r="B15" s="15" t="s">
        <v>78</v>
      </c>
      <c r="C15" s="16">
        <v>8.2939945158913425E-3</v>
      </c>
      <c r="D15" s="16">
        <v>0</v>
      </c>
      <c r="E15" s="16">
        <v>0</v>
      </c>
      <c r="F15" s="16">
        <v>0</v>
      </c>
      <c r="G15" s="16">
        <v>0</v>
      </c>
      <c r="H15" s="16">
        <v>9.4524311781249704E-3</v>
      </c>
      <c r="I15" s="16">
        <v>3.2906353289706071E-2</v>
      </c>
      <c r="K15" s="16">
        <v>7.8349181550509944E-3</v>
      </c>
      <c r="L15" s="16">
        <v>8.7784887272049535E-3</v>
      </c>
      <c r="N15" s="16">
        <v>0</v>
      </c>
      <c r="O15" s="16">
        <v>3.9949559194846551E-2</v>
      </c>
      <c r="P15" s="16">
        <v>0</v>
      </c>
      <c r="Q15" s="16">
        <v>0</v>
      </c>
      <c r="R15" s="16">
        <v>0</v>
      </c>
      <c r="S15" s="16">
        <v>0</v>
      </c>
      <c r="T15" s="16">
        <v>0.1856140541619711</v>
      </c>
      <c r="U15" s="16">
        <v>0</v>
      </c>
    </row>
    <row r="16" spans="2:23" ht="15" customHeight="1" x14ac:dyDescent="0.2">
      <c r="B16" s="15" t="s">
        <v>71</v>
      </c>
      <c r="C16" s="16">
        <v>2.7733727826575291E-2</v>
      </c>
      <c r="D16" s="16">
        <v>2.2873218866711151E-2</v>
      </c>
      <c r="E16" s="16">
        <v>3.9572825103544568E-2</v>
      </c>
      <c r="F16" s="16">
        <v>4.5430696843973079E-2</v>
      </c>
      <c r="G16" s="16">
        <v>1.902240733271893E-2</v>
      </c>
      <c r="H16" s="16">
        <v>3.9077210978752053E-2</v>
      </c>
      <c r="I16" s="16">
        <v>6.8329156710299913E-3</v>
      </c>
      <c r="K16" s="16">
        <v>8.4498722776697125E-3</v>
      </c>
      <c r="L16" s="16">
        <v>4.6726542909726838E-2</v>
      </c>
      <c r="N16" s="16">
        <v>4.8101918760078992E-3</v>
      </c>
      <c r="O16" s="16">
        <v>4.0759228091549429E-2</v>
      </c>
      <c r="P16" s="16">
        <v>1.6540366987537952E-2</v>
      </c>
      <c r="Q16" s="16">
        <v>0</v>
      </c>
      <c r="R16" s="16">
        <v>2.2859076634210738E-2</v>
      </c>
      <c r="S16" s="16">
        <v>0</v>
      </c>
      <c r="T16" s="16">
        <v>0</v>
      </c>
      <c r="U16" s="16">
        <v>0.29202494313090199</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82</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17</v>
      </c>
      <c r="D7" s="13">
        <v>0</v>
      </c>
      <c r="E7" s="13">
        <v>2</v>
      </c>
      <c r="F7" s="13">
        <v>1</v>
      </c>
      <c r="G7" s="13">
        <v>2</v>
      </c>
      <c r="H7" s="13">
        <v>3</v>
      </c>
      <c r="I7" s="13">
        <v>9</v>
      </c>
      <c r="K7" s="13">
        <v>9</v>
      </c>
      <c r="L7" s="13">
        <v>8</v>
      </c>
      <c r="N7" s="13">
        <v>6</v>
      </c>
      <c r="O7" s="13">
        <v>6</v>
      </c>
      <c r="P7" s="13">
        <v>1</v>
      </c>
      <c r="Q7" s="13">
        <v>0</v>
      </c>
      <c r="R7" s="13">
        <v>1</v>
      </c>
      <c r="S7" s="13">
        <v>1</v>
      </c>
      <c r="T7" s="13">
        <v>1</v>
      </c>
      <c r="U7" s="13">
        <v>0</v>
      </c>
    </row>
    <row r="8" spans="2:23" x14ac:dyDescent="0.2">
      <c r="B8" s="7" t="s">
        <v>39</v>
      </c>
      <c r="C8" s="14">
        <v>16</v>
      </c>
      <c r="D8" s="14">
        <v>0</v>
      </c>
      <c r="E8" s="14">
        <v>2</v>
      </c>
      <c r="F8" s="14">
        <v>1</v>
      </c>
      <c r="G8" s="14">
        <v>3</v>
      </c>
      <c r="H8" s="14">
        <v>2</v>
      </c>
      <c r="I8" s="14">
        <v>8</v>
      </c>
      <c r="K8" s="14">
        <v>7</v>
      </c>
      <c r="L8" s="14">
        <v>9</v>
      </c>
      <c r="N8" s="14">
        <v>6</v>
      </c>
      <c r="O8" s="14">
        <v>6</v>
      </c>
      <c r="P8" s="14">
        <v>1</v>
      </c>
      <c r="Q8" s="14">
        <v>0</v>
      </c>
      <c r="R8" s="14">
        <v>1</v>
      </c>
      <c r="S8" s="14">
        <v>1</v>
      </c>
      <c r="T8" s="14">
        <v>1</v>
      </c>
      <c r="U8" s="14">
        <v>0</v>
      </c>
    </row>
    <row r="9" spans="2:23" ht="15" customHeight="1" x14ac:dyDescent="0.2">
      <c r="B9" s="15" t="s">
        <v>43</v>
      </c>
      <c r="C9" s="16">
        <v>0</v>
      </c>
      <c r="D9" s="16">
        <v>0</v>
      </c>
      <c r="E9" s="16">
        <v>0</v>
      </c>
      <c r="F9" s="16">
        <v>0</v>
      </c>
      <c r="G9" s="16">
        <v>0</v>
      </c>
      <c r="H9" s="16">
        <v>0</v>
      </c>
      <c r="I9" s="16">
        <v>0</v>
      </c>
      <c r="K9" s="16">
        <v>0</v>
      </c>
      <c r="L9" s="16">
        <v>0</v>
      </c>
      <c r="N9" s="16">
        <v>0</v>
      </c>
      <c r="O9" s="16">
        <v>0</v>
      </c>
      <c r="P9" s="16">
        <v>0</v>
      </c>
      <c r="Q9" s="16">
        <v>0</v>
      </c>
      <c r="R9" s="16">
        <v>0</v>
      </c>
      <c r="S9" s="16">
        <v>0</v>
      </c>
      <c r="T9" s="16">
        <v>0</v>
      </c>
      <c r="U9" s="16">
        <v>0</v>
      </c>
    </row>
    <row r="10" spans="2:23" ht="15" customHeight="1" x14ac:dyDescent="0.2">
      <c r="B10" s="15" t="s">
        <v>44</v>
      </c>
      <c r="C10" s="16">
        <v>0</v>
      </c>
      <c r="D10" s="16">
        <v>0</v>
      </c>
      <c r="E10" s="16">
        <v>0</v>
      </c>
      <c r="F10" s="16">
        <v>0</v>
      </c>
      <c r="G10" s="16">
        <v>0</v>
      </c>
      <c r="H10" s="16">
        <v>0</v>
      </c>
      <c r="I10" s="16">
        <v>0</v>
      </c>
      <c r="K10" s="16">
        <v>0</v>
      </c>
      <c r="L10" s="16">
        <v>0</v>
      </c>
      <c r="N10" s="16">
        <v>0</v>
      </c>
      <c r="O10" s="16">
        <v>0</v>
      </c>
      <c r="P10" s="16">
        <v>0</v>
      </c>
      <c r="Q10" s="16">
        <v>0</v>
      </c>
      <c r="R10" s="16">
        <v>0</v>
      </c>
      <c r="S10" s="16">
        <v>0</v>
      </c>
      <c r="T10" s="16">
        <v>0</v>
      </c>
      <c r="U10" s="16">
        <v>0</v>
      </c>
    </row>
    <row r="11" spans="2:23" ht="15" customHeight="1" x14ac:dyDescent="0.2">
      <c r="B11" s="15" t="s">
        <v>32</v>
      </c>
      <c r="C11" s="16">
        <v>0</v>
      </c>
      <c r="D11" s="16">
        <v>0</v>
      </c>
      <c r="E11" s="16">
        <v>0</v>
      </c>
      <c r="F11" s="16">
        <v>0</v>
      </c>
      <c r="G11" s="16">
        <v>0</v>
      </c>
      <c r="H11" s="16">
        <v>0</v>
      </c>
      <c r="I11" s="16">
        <v>0</v>
      </c>
      <c r="K11" s="16">
        <v>0</v>
      </c>
      <c r="L11" s="16">
        <v>0</v>
      </c>
      <c r="N11" s="16">
        <v>0</v>
      </c>
      <c r="O11" s="16">
        <v>0</v>
      </c>
      <c r="P11" s="16">
        <v>0</v>
      </c>
      <c r="Q11" s="16">
        <v>0</v>
      </c>
      <c r="R11" s="16">
        <v>0</v>
      </c>
      <c r="S11" s="16">
        <v>0</v>
      </c>
      <c r="T11" s="16">
        <v>0</v>
      </c>
      <c r="U11" s="16">
        <v>0</v>
      </c>
    </row>
    <row r="12" spans="2:23" ht="24" customHeight="1" x14ac:dyDescent="0.2">
      <c r="B12" s="15" t="s">
        <v>34</v>
      </c>
      <c r="C12" s="16">
        <v>0</v>
      </c>
      <c r="D12" s="16">
        <v>0</v>
      </c>
      <c r="E12" s="16">
        <v>0</v>
      </c>
      <c r="F12" s="16">
        <v>0</v>
      </c>
      <c r="G12" s="16">
        <v>0</v>
      </c>
      <c r="H12" s="16">
        <v>0</v>
      </c>
      <c r="I12" s="16">
        <v>0</v>
      </c>
      <c r="K12" s="16">
        <v>0</v>
      </c>
      <c r="L12" s="16">
        <v>0</v>
      </c>
      <c r="N12" s="16">
        <v>0</v>
      </c>
      <c r="O12" s="16">
        <v>0</v>
      </c>
      <c r="P12" s="16">
        <v>0</v>
      </c>
      <c r="Q12" s="16">
        <v>0</v>
      </c>
      <c r="R12" s="16">
        <v>0</v>
      </c>
      <c r="S12" s="16">
        <v>0</v>
      </c>
      <c r="T12" s="16">
        <v>0</v>
      </c>
      <c r="U12" s="16">
        <v>0</v>
      </c>
    </row>
    <row r="13" spans="2:23" ht="15" customHeight="1" x14ac:dyDescent="0.2">
      <c r="B13" s="15" t="s">
        <v>35</v>
      </c>
      <c r="C13" s="16">
        <v>0</v>
      </c>
      <c r="D13" s="16">
        <v>0</v>
      </c>
      <c r="E13" s="16">
        <v>0</v>
      </c>
      <c r="F13" s="16">
        <v>0</v>
      </c>
      <c r="G13" s="16">
        <v>0</v>
      </c>
      <c r="H13" s="16">
        <v>0</v>
      </c>
      <c r="I13" s="16">
        <v>0</v>
      </c>
      <c r="K13" s="16">
        <v>0</v>
      </c>
      <c r="L13" s="16">
        <v>0</v>
      </c>
      <c r="N13" s="16">
        <v>0</v>
      </c>
      <c r="O13" s="16">
        <v>0</v>
      </c>
      <c r="P13" s="16">
        <v>0</v>
      </c>
      <c r="Q13" s="16">
        <v>0</v>
      </c>
      <c r="R13" s="16">
        <v>0</v>
      </c>
      <c r="S13" s="16">
        <v>0</v>
      </c>
      <c r="T13" s="16">
        <v>0</v>
      </c>
      <c r="U13" s="16">
        <v>0</v>
      </c>
    </row>
    <row r="14" spans="2:23" ht="24" customHeight="1" x14ac:dyDescent="0.2">
      <c r="B14" s="15" t="s">
        <v>30</v>
      </c>
      <c r="C14" s="16">
        <v>0</v>
      </c>
      <c r="D14" s="16">
        <v>0</v>
      </c>
      <c r="E14" s="16">
        <v>0</v>
      </c>
      <c r="F14" s="16">
        <v>0</v>
      </c>
      <c r="G14" s="16">
        <v>0</v>
      </c>
      <c r="H14" s="16">
        <v>0</v>
      </c>
      <c r="I14" s="16">
        <v>0</v>
      </c>
      <c r="K14" s="16">
        <v>0</v>
      </c>
      <c r="L14" s="16">
        <v>0</v>
      </c>
      <c r="N14" s="16">
        <v>0</v>
      </c>
      <c r="O14" s="16">
        <v>0</v>
      </c>
      <c r="P14" s="16">
        <v>0</v>
      </c>
      <c r="Q14" s="16">
        <v>0</v>
      </c>
      <c r="R14" s="16">
        <v>0</v>
      </c>
      <c r="S14" s="16">
        <v>0</v>
      </c>
      <c r="T14" s="16">
        <v>0</v>
      </c>
      <c r="U14" s="16">
        <v>0</v>
      </c>
    </row>
    <row r="15" spans="2:23" ht="15" customHeight="1" x14ac:dyDescent="0.2">
      <c r="B15" s="15" t="s">
        <v>78</v>
      </c>
      <c r="C15" s="16">
        <v>1</v>
      </c>
      <c r="D15" s="16">
        <v>0</v>
      </c>
      <c r="E15" s="16">
        <v>1</v>
      </c>
      <c r="F15" s="16">
        <v>1</v>
      </c>
      <c r="G15" s="16">
        <v>1</v>
      </c>
      <c r="H15" s="16">
        <v>1</v>
      </c>
      <c r="I15" s="16">
        <v>1</v>
      </c>
      <c r="K15" s="16">
        <v>1</v>
      </c>
      <c r="L15" s="16">
        <v>1</v>
      </c>
      <c r="N15" s="16">
        <v>1</v>
      </c>
      <c r="O15" s="16">
        <v>1</v>
      </c>
      <c r="P15" s="16">
        <v>1</v>
      </c>
      <c r="Q15" s="16">
        <v>0</v>
      </c>
      <c r="R15" s="16">
        <v>1</v>
      </c>
      <c r="S15" s="16">
        <v>1</v>
      </c>
      <c r="T15" s="16">
        <v>1</v>
      </c>
      <c r="U15" s="16">
        <v>0</v>
      </c>
    </row>
    <row r="16" spans="2:23" ht="15" customHeight="1" x14ac:dyDescent="0.2">
      <c r="B16" s="15" t="s">
        <v>71</v>
      </c>
      <c r="C16" s="16">
        <v>0</v>
      </c>
      <c r="D16" s="16">
        <v>0</v>
      </c>
      <c r="E16" s="16">
        <v>0</v>
      </c>
      <c r="F16" s="16">
        <v>0</v>
      </c>
      <c r="G16" s="16">
        <v>0</v>
      </c>
      <c r="H16" s="16">
        <v>0</v>
      </c>
      <c r="I16" s="16">
        <v>0</v>
      </c>
      <c r="K16" s="16">
        <v>0</v>
      </c>
      <c r="L16" s="16">
        <v>0</v>
      </c>
      <c r="N16" s="16">
        <v>0</v>
      </c>
      <c r="O16" s="16">
        <v>0</v>
      </c>
      <c r="P16" s="16">
        <v>0</v>
      </c>
      <c r="Q16" s="16">
        <v>0</v>
      </c>
      <c r="R16" s="16">
        <v>0</v>
      </c>
      <c r="S16" s="16">
        <v>0</v>
      </c>
      <c r="T16" s="16">
        <v>0</v>
      </c>
      <c r="U16" s="16">
        <v>0</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H21"/>
  <sheetViews>
    <sheetView showGridLines="0" workbookViewId="0"/>
  </sheetViews>
  <sheetFormatPr baseColWidth="10" defaultColWidth="8.83203125" defaultRowHeight="15" x14ac:dyDescent="0.2"/>
  <cols>
    <col min="1" max="1" width="5" customWidth="1"/>
    <col min="2" max="2" width="25" customWidth="1"/>
    <col min="3" max="8" width="20" customWidth="1"/>
  </cols>
  <sheetData>
    <row r="2" spans="2:8" ht="40" customHeight="1" x14ac:dyDescent="0.2">
      <c r="D2" s="17" t="s">
        <v>117</v>
      </c>
    </row>
    <row r="6" spans="2:8" ht="50" customHeight="1" x14ac:dyDescent="0.2">
      <c r="C6" s="18" t="s">
        <v>122</v>
      </c>
      <c r="D6" s="18" t="s">
        <v>123</v>
      </c>
      <c r="E6" s="18" t="s">
        <v>124</v>
      </c>
      <c r="F6" s="18" t="s">
        <v>125</v>
      </c>
      <c r="G6" s="18" t="s">
        <v>126</v>
      </c>
      <c r="H6" s="18" t="s">
        <v>78</v>
      </c>
    </row>
    <row r="7" spans="2:8" ht="16" x14ac:dyDescent="0.2">
      <c r="B7" s="15" t="s">
        <v>43</v>
      </c>
      <c r="C7" s="16">
        <v>1.0467006883865759E-2</v>
      </c>
      <c r="D7" s="16">
        <v>0</v>
      </c>
      <c r="E7" s="16">
        <v>1.7562943276102111E-2</v>
      </c>
      <c r="F7" s="16">
        <v>1.5626816154549469E-2</v>
      </c>
      <c r="G7" s="16">
        <v>1.487178135815412E-2</v>
      </c>
      <c r="H7" s="16">
        <v>0</v>
      </c>
    </row>
    <row r="8" spans="2:8" ht="16" x14ac:dyDescent="0.2">
      <c r="B8" s="15" t="s">
        <v>44</v>
      </c>
      <c r="C8" s="16">
        <v>0.40772963248354133</v>
      </c>
      <c r="D8" s="16">
        <v>0</v>
      </c>
      <c r="E8" s="16">
        <v>0.34347803963496759</v>
      </c>
      <c r="F8" s="16">
        <v>0.28352710836164741</v>
      </c>
      <c r="G8" s="16">
        <v>4.9083969515878248E-2</v>
      </c>
      <c r="H8" s="16">
        <v>0</v>
      </c>
    </row>
    <row r="9" spans="2:8" ht="16" x14ac:dyDescent="0.2">
      <c r="B9" s="15" t="s">
        <v>32</v>
      </c>
      <c r="C9" s="16">
        <v>0.28587028651448471</v>
      </c>
      <c r="D9" s="16">
        <v>0</v>
      </c>
      <c r="E9" s="16">
        <v>6.7163367663611348E-2</v>
      </c>
      <c r="F9" s="16">
        <v>6.9084466298733896E-2</v>
      </c>
      <c r="G9" s="16">
        <v>6.6884968900690164E-2</v>
      </c>
      <c r="H9" s="16">
        <v>0</v>
      </c>
    </row>
    <row r="10" spans="2:8" ht="16" x14ac:dyDescent="0.2">
      <c r="B10" s="15" t="s">
        <v>34</v>
      </c>
      <c r="C10" s="16">
        <v>1.0694859785195431E-2</v>
      </c>
      <c r="D10" s="16">
        <v>0</v>
      </c>
      <c r="E10" s="16">
        <v>3.0178305241599229E-2</v>
      </c>
      <c r="F10" s="16">
        <v>2.426726383059627E-2</v>
      </c>
      <c r="G10" s="16">
        <v>0.26166399420138919</v>
      </c>
      <c r="H10" s="16">
        <v>0</v>
      </c>
    </row>
    <row r="11" spans="2:8" ht="16" x14ac:dyDescent="0.2">
      <c r="B11" s="15" t="s">
        <v>35</v>
      </c>
      <c r="C11" s="16">
        <v>2.4528372942538419E-2</v>
      </c>
      <c r="D11" s="16">
        <v>0</v>
      </c>
      <c r="E11" s="16">
        <v>0.29137277620299917</v>
      </c>
      <c r="F11" s="16">
        <v>2.8517725558032621E-2</v>
      </c>
      <c r="G11" s="16">
        <v>2.3732709568869609E-2</v>
      </c>
      <c r="H11" s="16">
        <v>0</v>
      </c>
    </row>
    <row r="12" spans="2:8" ht="16" x14ac:dyDescent="0.2">
      <c r="B12" s="15" t="s">
        <v>30</v>
      </c>
      <c r="C12" s="16">
        <v>0.22512578290751961</v>
      </c>
      <c r="D12" s="16">
        <v>1</v>
      </c>
      <c r="E12" s="16">
        <v>0.17917432569407679</v>
      </c>
      <c r="F12" s="16">
        <v>0.53839733689554425</v>
      </c>
      <c r="G12" s="16">
        <v>0.5378990677251877</v>
      </c>
      <c r="H12" s="16">
        <v>0</v>
      </c>
    </row>
    <row r="13" spans="2:8" ht="16" x14ac:dyDescent="0.2">
      <c r="B13" s="15" t="s">
        <v>78</v>
      </c>
      <c r="C13" s="16">
        <v>7.2749567148235484E-3</v>
      </c>
      <c r="D13" s="16">
        <v>0</v>
      </c>
      <c r="E13" s="16">
        <v>1.301995853882342E-2</v>
      </c>
      <c r="F13" s="16">
        <v>5.7530937452846317E-3</v>
      </c>
      <c r="G13" s="16">
        <v>6.8256969878994862E-3</v>
      </c>
      <c r="H13" s="16">
        <v>1</v>
      </c>
    </row>
    <row r="14" spans="2:8" ht="16" x14ac:dyDescent="0.2">
      <c r="B14" s="15" t="s">
        <v>84</v>
      </c>
      <c r="C14" s="16">
        <v>2.830910176803117E-2</v>
      </c>
      <c r="D14" s="16">
        <v>0</v>
      </c>
      <c r="E14" s="16">
        <v>5.8050283747820217E-2</v>
      </c>
      <c r="F14" s="16">
        <v>3.4826189155611552E-2</v>
      </c>
      <c r="G14" s="16">
        <v>3.903781174193148E-2</v>
      </c>
      <c r="H14" s="16">
        <v>0</v>
      </c>
    </row>
    <row r="17" spans="2:2" x14ac:dyDescent="0.2">
      <c r="B17" t="s">
        <v>108</v>
      </c>
    </row>
    <row r="18" spans="2:2" x14ac:dyDescent="0.2">
      <c r="B18" t="s">
        <v>109</v>
      </c>
    </row>
    <row r="21" spans="2:2" x14ac:dyDescent="0.2">
      <c r="B21" t="str">
        <f>HYPERLINK("#Contents!A1", "Return to Contents")</f>
        <v>Return to Contents</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83</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43</v>
      </c>
      <c r="C9" s="16">
        <v>1.0467006883865759E-2</v>
      </c>
      <c r="D9" s="16">
        <v>0</v>
      </c>
      <c r="E9" s="16">
        <v>1.1713869230824601E-2</v>
      </c>
      <c r="F9" s="16">
        <v>0</v>
      </c>
      <c r="G9" s="16">
        <v>1.250047479099645E-2</v>
      </c>
      <c r="H9" s="16">
        <v>1.1486318122918881E-2</v>
      </c>
      <c r="I9" s="16">
        <v>2.2374025990117868E-2</v>
      </c>
      <c r="K9" s="16">
        <v>6.6028687760614456E-3</v>
      </c>
      <c r="L9" s="16">
        <v>1.4293629382961781E-2</v>
      </c>
      <c r="N9" s="16">
        <v>1.0008373305630621E-2</v>
      </c>
      <c r="O9" s="16">
        <v>0</v>
      </c>
      <c r="P9" s="16">
        <v>0</v>
      </c>
      <c r="Q9" s="16">
        <v>0.1178571400072872</v>
      </c>
      <c r="R9" s="16">
        <v>0</v>
      </c>
      <c r="S9" s="16">
        <v>0</v>
      </c>
      <c r="T9" s="16">
        <v>0</v>
      </c>
      <c r="U9" s="16">
        <v>0</v>
      </c>
    </row>
    <row r="10" spans="2:23" ht="15" customHeight="1" x14ac:dyDescent="0.2">
      <c r="B10" s="15" t="s">
        <v>44</v>
      </c>
      <c r="C10" s="16">
        <v>0.40772963248354133</v>
      </c>
      <c r="D10" s="16">
        <v>0.55015207229295016</v>
      </c>
      <c r="E10" s="16">
        <v>0.38089927381076721</v>
      </c>
      <c r="F10" s="16">
        <v>0.52284106855143886</v>
      </c>
      <c r="G10" s="16">
        <v>0.29131206932721782</v>
      </c>
      <c r="H10" s="16">
        <v>0.30613537677777802</v>
      </c>
      <c r="I10" s="16">
        <v>0.40557773578919759</v>
      </c>
      <c r="K10" s="16">
        <v>0.39233279094261581</v>
      </c>
      <c r="L10" s="16">
        <v>0.42452793768878427</v>
      </c>
      <c r="N10" s="16">
        <v>0.32709055499313627</v>
      </c>
      <c r="O10" s="16">
        <v>0.89685049604080092</v>
      </c>
      <c r="P10" s="16">
        <v>2.277095071147988E-2</v>
      </c>
      <c r="Q10" s="16">
        <v>0.29401800795706062</v>
      </c>
      <c r="R10" s="16">
        <v>0.46133630357472521</v>
      </c>
      <c r="S10" s="16">
        <v>0.69220154056734051</v>
      </c>
      <c r="T10" s="16">
        <v>0.1771772700988776</v>
      </c>
      <c r="U10" s="16">
        <v>0.40518142178371452</v>
      </c>
    </row>
    <row r="11" spans="2:23" ht="15" customHeight="1" x14ac:dyDescent="0.2">
      <c r="B11" s="15" t="s">
        <v>32</v>
      </c>
      <c r="C11" s="16">
        <v>0.28587028651448471</v>
      </c>
      <c r="D11" s="16">
        <v>0.20997837486917889</v>
      </c>
      <c r="E11" s="16">
        <v>0.31901662557616361</v>
      </c>
      <c r="F11" s="16">
        <v>0.15276913582235829</v>
      </c>
      <c r="G11" s="16">
        <v>0.3330091999901027</v>
      </c>
      <c r="H11" s="16">
        <v>0.41038962573118459</v>
      </c>
      <c r="I11" s="16">
        <v>0.29435528559931923</v>
      </c>
      <c r="K11" s="16">
        <v>0.3029456133822292</v>
      </c>
      <c r="L11" s="16">
        <v>0.27036803981984697</v>
      </c>
      <c r="N11" s="16">
        <v>0.1158995718796164</v>
      </c>
      <c r="O11" s="16">
        <v>6.5213945499025178E-2</v>
      </c>
      <c r="P11" s="16">
        <v>0.97722904928852006</v>
      </c>
      <c r="Q11" s="16">
        <v>0.53546588907777437</v>
      </c>
      <c r="R11" s="16">
        <v>0.24468544682504059</v>
      </c>
      <c r="S11" s="16">
        <v>9.457013591886243E-2</v>
      </c>
      <c r="T11" s="16">
        <v>0</v>
      </c>
      <c r="U11" s="16">
        <v>0.19109909225739999</v>
      </c>
    </row>
    <row r="12" spans="2:23" ht="24" customHeight="1" x14ac:dyDescent="0.2">
      <c r="B12" s="15" t="s">
        <v>34</v>
      </c>
      <c r="C12" s="16">
        <v>1.0694859785195431E-2</v>
      </c>
      <c r="D12" s="16">
        <v>0</v>
      </c>
      <c r="E12" s="16">
        <v>1.1713869230824601E-2</v>
      </c>
      <c r="F12" s="16">
        <v>0</v>
      </c>
      <c r="G12" s="16">
        <v>0</v>
      </c>
      <c r="H12" s="16">
        <v>2.0103391735089168E-2</v>
      </c>
      <c r="I12" s="16">
        <v>2.7807826825458921E-2</v>
      </c>
      <c r="K12" s="16">
        <v>1.0363993022376681E-2</v>
      </c>
      <c r="L12" s="16">
        <v>1.1064033861451061E-2</v>
      </c>
      <c r="N12" s="16">
        <v>0</v>
      </c>
      <c r="O12" s="16">
        <v>0</v>
      </c>
      <c r="P12" s="16">
        <v>0</v>
      </c>
      <c r="Q12" s="16">
        <v>0</v>
      </c>
      <c r="R12" s="16">
        <v>0.17104085282347331</v>
      </c>
      <c r="S12" s="16">
        <v>0</v>
      </c>
      <c r="T12" s="16">
        <v>0</v>
      </c>
      <c r="U12" s="16">
        <v>0</v>
      </c>
    </row>
    <row r="13" spans="2:23" ht="15" customHeight="1" x14ac:dyDescent="0.2">
      <c r="B13" s="15" t="s">
        <v>35</v>
      </c>
      <c r="C13" s="16">
        <v>2.4528372942538419E-2</v>
      </c>
      <c r="D13" s="16">
        <v>6.2220224479006402E-2</v>
      </c>
      <c r="E13" s="16">
        <v>2.6006924266666589E-2</v>
      </c>
      <c r="F13" s="16">
        <v>2.972943007248819E-2</v>
      </c>
      <c r="G13" s="16">
        <v>1.8831615823864251E-2</v>
      </c>
      <c r="H13" s="16">
        <v>1.1486318122918881E-2</v>
      </c>
      <c r="I13" s="16">
        <v>7.7491483955307904E-3</v>
      </c>
      <c r="K13" s="16">
        <v>1.3124640489953829E-2</v>
      </c>
      <c r="L13" s="16">
        <v>3.1557146542070522E-2</v>
      </c>
      <c r="N13" s="16">
        <v>1.7676983993231799E-2</v>
      </c>
      <c r="O13" s="16">
        <v>0</v>
      </c>
      <c r="P13" s="16">
        <v>0</v>
      </c>
      <c r="Q13" s="16">
        <v>0</v>
      </c>
      <c r="R13" s="16">
        <v>0</v>
      </c>
      <c r="S13" s="16">
        <v>0.213228323513797</v>
      </c>
      <c r="T13" s="16">
        <v>0</v>
      </c>
      <c r="U13" s="16">
        <v>0</v>
      </c>
    </row>
    <row r="14" spans="2:23" ht="24" customHeight="1" x14ac:dyDescent="0.2">
      <c r="B14" s="15" t="s">
        <v>30</v>
      </c>
      <c r="C14" s="16">
        <v>0.22512578290751961</v>
      </c>
      <c r="D14" s="16">
        <v>0.16588398791501299</v>
      </c>
      <c r="E14" s="16">
        <v>0.2208648984618444</v>
      </c>
      <c r="F14" s="16">
        <v>0.27895909878223007</v>
      </c>
      <c r="G14" s="16">
        <v>0.27990987030661862</v>
      </c>
      <c r="H14" s="16">
        <v>0.19088207861686729</v>
      </c>
      <c r="I14" s="16">
        <v>0.20302327869412859</v>
      </c>
      <c r="K14" s="16">
        <v>0.24015874822301969</v>
      </c>
      <c r="L14" s="16">
        <v>0.21136523542882049</v>
      </c>
      <c r="N14" s="16">
        <v>0.50556752563351937</v>
      </c>
      <c r="O14" s="16">
        <v>1.8747096135535969E-2</v>
      </c>
      <c r="P14" s="16">
        <v>0</v>
      </c>
      <c r="Q14" s="16">
        <v>0</v>
      </c>
      <c r="R14" s="16">
        <v>0</v>
      </c>
      <c r="S14" s="16">
        <v>0</v>
      </c>
      <c r="T14" s="16">
        <v>0.63720867573915119</v>
      </c>
      <c r="U14" s="16">
        <v>0.16965067826268709</v>
      </c>
    </row>
    <row r="15" spans="2:23" ht="15" customHeight="1" x14ac:dyDescent="0.2">
      <c r="B15" s="15" t="s">
        <v>78</v>
      </c>
      <c r="C15" s="16">
        <v>7.2749567148235484E-3</v>
      </c>
      <c r="D15" s="16">
        <v>0</v>
      </c>
      <c r="E15" s="16">
        <v>0</v>
      </c>
      <c r="F15" s="16">
        <v>0</v>
      </c>
      <c r="G15" s="16">
        <v>1.8585470014923819E-2</v>
      </c>
      <c r="H15" s="16">
        <v>0</v>
      </c>
      <c r="I15" s="16">
        <v>1.9372142841853689E-2</v>
      </c>
      <c r="K15" s="16">
        <v>1.0601119028408349E-2</v>
      </c>
      <c r="L15" s="16">
        <v>4.0500900295554771E-3</v>
      </c>
      <c r="N15" s="16">
        <v>9.9689127520782104E-3</v>
      </c>
      <c r="O15" s="16">
        <v>0</v>
      </c>
      <c r="P15" s="16">
        <v>0</v>
      </c>
      <c r="Q15" s="16">
        <v>0</v>
      </c>
      <c r="R15" s="16">
        <v>5.0809209800372922E-2</v>
      </c>
      <c r="S15" s="16">
        <v>0</v>
      </c>
      <c r="T15" s="16">
        <v>0</v>
      </c>
      <c r="U15" s="16">
        <v>0</v>
      </c>
    </row>
    <row r="16" spans="2:23" ht="15" customHeight="1" x14ac:dyDescent="0.2">
      <c r="B16" s="15" t="s">
        <v>84</v>
      </c>
      <c r="C16" s="16">
        <v>2.830910176803117E-2</v>
      </c>
      <c r="D16" s="16">
        <v>1.1765340443851351E-2</v>
      </c>
      <c r="E16" s="16">
        <v>2.9784539422909241E-2</v>
      </c>
      <c r="F16" s="16">
        <v>1.5701266771484881E-2</v>
      </c>
      <c r="G16" s="16">
        <v>4.5851299746276587E-2</v>
      </c>
      <c r="H16" s="16">
        <v>4.9516890893243182E-2</v>
      </c>
      <c r="I16" s="16">
        <v>1.9740555864393289E-2</v>
      </c>
      <c r="K16" s="16">
        <v>2.3870226135335019E-2</v>
      </c>
      <c r="L16" s="16">
        <v>3.2773887246509308E-2</v>
      </c>
      <c r="N16" s="16">
        <v>1.378807744278732E-2</v>
      </c>
      <c r="O16" s="16">
        <v>1.9188462324638091E-2</v>
      </c>
      <c r="P16" s="16">
        <v>0</v>
      </c>
      <c r="Q16" s="16">
        <v>5.2658962957877878E-2</v>
      </c>
      <c r="R16" s="16">
        <v>7.2128186976388009E-2</v>
      </c>
      <c r="S16" s="16">
        <v>0</v>
      </c>
      <c r="T16" s="16">
        <v>0.1856140541619711</v>
      </c>
      <c r="U16" s="16">
        <v>0.23406880769619831</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85</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43</v>
      </c>
      <c r="C9" s="16">
        <v>0</v>
      </c>
      <c r="D9" s="16">
        <v>0</v>
      </c>
      <c r="E9" s="16">
        <v>0</v>
      </c>
      <c r="F9" s="16">
        <v>0</v>
      </c>
      <c r="G9" s="16">
        <v>0</v>
      </c>
      <c r="H9" s="16">
        <v>0</v>
      </c>
      <c r="I9" s="16">
        <v>0</v>
      </c>
      <c r="K9" s="16">
        <v>0</v>
      </c>
      <c r="L9" s="16">
        <v>0</v>
      </c>
      <c r="N9" s="16">
        <v>0</v>
      </c>
      <c r="O9" s="16">
        <v>0</v>
      </c>
      <c r="P9" s="16">
        <v>0</v>
      </c>
      <c r="Q9" s="16">
        <v>0</v>
      </c>
      <c r="R9" s="16">
        <v>0</v>
      </c>
      <c r="S9" s="16">
        <v>0</v>
      </c>
      <c r="T9" s="16">
        <v>0</v>
      </c>
      <c r="U9" s="16">
        <v>0</v>
      </c>
    </row>
    <row r="10" spans="2:23" ht="15" customHeight="1" x14ac:dyDescent="0.2">
      <c r="B10" s="15" t="s">
        <v>44</v>
      </c>
      <c r="C10" s="16">
        <v>0</v>
      </c>
      <c r="D10" s="16">
        <v>0</v>
      </c>
      <c r="E10" s="16">
        <v>0</v>
      </c>
      <c r="F10" s="16">
        <v>0</v>
      </c>
      <c r="G10" s="16">
        <v>0</v>
      </c>
      <c r="H10" s="16">
        <v>0</v>
      </c>
      <c r="I10" s="16">
        <v>0</v>
      </c>
      <c r="K10" s="16">
        <v>0</v>
      </c>
      <c r="L10" s="16">
        <v>0</v>
      </c>
      <c r="N10" s="16">
        <v>0</v>
      </c>
      <c r="O10" s="16">
        <v>0</v>
      </c>
      <c r="P10" s="16">
        <v>0</v>
      </c>
      <c r="Q10" s="16">
        <v>0</v>
      </c>
      <c r="R10" s="16">
        <v>0</v>
      </c>
      <c r="S10" s="16">
        <v>0</v>
      </c>
      <c r="T10" s="16">
        <v>0</v>
      </c>
      <c r="U10" s="16">
        <v>0</v>
      </c>
    </row>
    <row r="11" spans="2:23" ht="15" customHeight="1" x14ac:dyDescent="0.2">
      <c r="B11" s="15" t="s">
        <v>32</v>
      </c>
      <c r="C11" s="16">
        <v>0</v>
      </c>
      <c r="D11" s="16">
        <v>0</v>
      </c>
      <c r="E11" s="16">
        <v>0</v>
      </c>
      <c r="F11" s="16">
        <v>0</v>
      </c>
      <c r="G11" s="16">
        <v>0</v>
      </c>
      <c r="H11" s="16">
        <v>0</v>
      </c>
      <c r="I11" s="16">
        <v>0</v>
      </c>
      <c r="K11" s="16">
        <v>0</v>
      </c>
      <c r="L11" s="16">
        <v>0</v>
      </c>
      <c r="N11" s="16">
        <v>0</v>
      </c>
      <c r="O11" s="16">
        <v>0</v>
      </c>
      <c r="P11" s="16">
        <v>0</v>
      </c>
      <c r="Q11" s="16">
        <v>0</v>
      </c>
      <c r="R11" s="16">
        <v>0</v>
      </c>
      <c r="S11" s="16">
        <v>0</v>
      </c>
      <c r="T11" s="16">
        <v>0</v>
      </c>
      <c r="U11" s="16">
        <v>0</v>
      </c>
    </row>
    <row r="12" spans="2:23" ht="24" customHeight="1" x14ac:dyDescent="0.2">
      <c r="B12" s="15" t="s">
        <v>34</v>
      </c>
      <c r="C12" s="16">
        <v>0</v>
      </c>
      <c r="D12" s="16">
        <v>0</v>
      </c>
      <c r="E12" s="16">
        <v>0</v>
      </c>
      <c r="F12" s="16">
        <v>0</v>
      </c>
      <c r="G12" s="16">
        <v>0</v>
      </c>
      <c r="H12" s="16">
        <v>0</v>
      </c>
      <c r="I12" s="16">
        <v>0</v>
      </c>
      <c r="K12" s="16">
        <v>0</v>
      </c>
      <c r="L12" s="16">
        <v>0</v>
      </c>
      <c r="N12" s="16">
        <v>0</v>
      </c>
      <c r="O12" s="16">
        <v>0</v>
      </c>
      <c r="P12" s="16">
        <v>0</v>
      </c>
      <c r="Q12" s="16">
        <v>0</v>
      </c>
      <c r="R12" s="16">
        <v>0</v>
      </c>
      <c r="S12" s="16">
        <v>0</v>
      </c>
      <c r="T12" s="16">
        <v>0</v>
      </c>
      <c r="U12" s="16">
        <v>0</v>
      </c>
    </row>
    <row r="13" spans="2:23" ht="15" customHeight="1" x14ac:dyDescent="0.2">
      <c r="B13" s="15" t="s">
        <v>35</v>
      </c>
      <c r="C13" s="16">
        <v>0</v>
      </c>
      <c r="D13" s="16">
        <v>0</v>
      </c>
      <c r="E13" s="16">
        <v>0</v>
      </c>
      <c r="F13" s="16">
        <v>0</v>
      </c>
      <c r="G13" s="16">
        <v>0</v>
      </c>
      <c r="H13" s="16">
        <v>0</v>
      </c>
      <c r="I13" s="16">
        <v>0</v>
      </c>
      <c r="K13" s="16">
        <v>0</v>
      </c>
      <c r="L13" s="16">
        <v>0</v>
      </c>
      <c r="N13" s="16">
        <v>0</v>
      </c>
      <c r="O13" s="16">
        <v>0</v>
      </c>
      <c r="P13" s="16">
        <v>0</v>
      </c>
      <c r="Q13" s="16">
        <v>0</v>
      </c>
      <c r="R13" s="16">
        <v>0</v>
      </c>
      <c r="S13" s="16">
        <v>0</v>
      </c>
      <c r="T13" s="16">
        <v>0</v>
      </c>
      <c r="U13" s="16">
        <v>0</v>
      </c>
    </row>
    <row r="14" spans="2:23" ht="24" customHeight="1" x14ac:dyDescent="0.2">
      <c r="B14" s="15" t="s">
        <v>30</v>
      </c>
      <c r="C14" s="16">
        <v>1</v>
      </c>
      <c r="D14" s="16">
        <v>1</v>
      </c>
      <c r="E14" s="16">
        <v>1</v>
      </c>
      <c r="F14" s="16">
        <v>1</v>
      </c>
      <c r="G14" s="16">
        <v>1</v>
      </c>
      <c r="H14" s="16">
        <v>1</v>
      </c>
      <c r="I14" s="16">
        <v>1</v>
      </c>
      <c r="K14" s="16">
        <v>1</v>
      </c>
      <c r="L14" s="16">
        <v>1</v>
      </c>
      <c r="N14" s="16">
        <v>1</v>
      </c>
      <c r="O14" s="16">
        <v>1</v>
      </c>
      <c r="P14" s="16">
        <v>1</v>
      </c>
      <c r="Q14" s="16">
        <v>1</v>
      </c>
      <c r="R14" s="16">
        <v>1</v>
      </c>
      <c r="S14" s="16">
        <v>1</v>
      </c>
      <c r="T14" s="16">
        <v>1</v>
      </c>
      <c r="U14" s="16">
        <v>1</v>
      </c>
    </row>
    <row r="15" spans="2:23" ht="15" customHeight="1" x14ac:dyDescent="0.2">
      <c r="B15" s="15" t="s">
        <v>78</v>
      </c>
      <c r="C15" s="16">
        <v>0</v>
      </c>
      <c r="D15" s="16">
        <v>0</v>
      </c>
      <c r="E15" s="16">
        <v>0</v>
      </c>
      <c r="F15" s="16">
        <v>0</v>
      </c>
      <c r="G15" s="16">
        <v>0</v>
      </c>
      <c r="H15" s="16">
        <v>0</v>
      </c>
      <c r="I15" s="16">
        <v>0</v>
      </c>
      <c r="K15" s="16">
        <v>0</v>
      </c>
      <c r="L15" s="16">
        <v>0</v>
      </c>
      <c r="N15" s="16">
        <v>0</v>
      </c>
      <c r="O15" s="16">
        <v>0</v>
      </c>
      <c r="P15" s="16">
        <v>0</v>
      </c>
      <c r="Q15" s="16">
        <v>0</v>
      </c>
      <c r="R15" s="16">
        <v>0</v>
      </c>
      <c r="S15" s="16">
        <v>0</v>
      </c>
      <c r="T15" s="16">
        <v>0</v>
      </c>
      <c r="U15" s="16">
        <v>0</v>
      </c>
    </row>
    <row r="16" spans="2:23" ht="15" customHeight="1" x14ac:dyDescent="0.2">
      <c r="B16" s="15" t="s">
        <v>84</v>
      </c>
      <c r="C16" s="16">
        <v>0</v>
      </c>
      <c r="D16" s="16">
        <v>0</v>
      </c>
      <c r="E16" s="16">
        <v>0</v>
      </c>
      <c r="F16" s="16">
        <v>0</v>
      </c>
      <c r="G16" s="16">
        <v>0</v>
      </c>
      <c r="H16" s="16">
        <v>0</v>
      </c>
      <c r="I16" s="16">
        <v>0</v>
      </c>
      <c r="K16" s="16">
        <v>0</v>
      </c>
      <c r="L16" s="16">
        <v>0</v>
      </c>
      <c r="N16" s="16">
        <v>0</v>
      </c>
      <c r="O16" s="16">
        <v>0</v>
      </c>
      <c r="P16" s="16">
        <v>0</v>
      </c>
      <c r="Q16" s="16">
        <v>0</v>
      </c>
      <c r="R16" s="16">
        <v>0</v>
      </c>
      <c r="S16" s="16">
        <v>0</v>
      </c>
      <c r="T16" s="16">
        <v>0</v>
      </c>
      <c r="U16" s="16">
        <v>0</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86</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43</v>
      </c>
      <c r="C9" s="16">
        <v>1.7562943276102111E-2</v>
      </c>
      <c r="D9" s="16">
        <v>1.011555382586898E-2</v>
      </c>
      <c r="E9" s="16">
        <v>0</v>
      </c>
      <c r="F9" s="16">
        <v>1.022484754008671E-2</v>
      </c>
      <c r="G9" s="16">
        <v>2.7773473086604029E-2</v>
      </c>
      <c r="H9" s="16">
        <v>1.1486318122918881E-2</v>
      </c>
      <c r="I9" s="16">
        <v>3.8123319755823087E-2</v>
      </c>
      <c r="K9" s="16">
        <v>2.260003523408876E-2</v>
      </c>
      <c r="L9" s="16">
        <v>1.2706988619242731E-2</v>
      </c>
      <c r="N9" s="16">
        <v>3.4177316464616561E-3</v>
      </c>
      <c r="O9" s="16">
        <v>0</v>
      </c>
      <c r="P9" s="16">
        <v>1.158671396350971E-2</v>
      </c>
      <c r="Q9" s="16">
        <v>0.2643436694731125</v>
      </c>
      <c r="R9" s="16">
        <v>0</v>
      </c>
      <c r="S9" s="16">
        <v>0</v>
      </c>
      <c r="T9" s="16">
        <v>0</v>
      </c>
      <c r="U9" s="16">
        <v>0</v>
      </c>
    </row>
    <row r="10" spans="2:23" ht="15" customHeight="1" x14ac:dyDescent="0.2">
      <c r="B10" s="15" t="s">
        <v>44</v>
      </c>
      <c r="C10" s="16">
        <v>0.34347803963496759</v>
      </c>
      <c r="D10" s="16">
        <v>0.29107728506045322</v>
      </c>
      <c r="E10" s="16">
        <v>0.31813007774494861</v>
      </c>
      <c r="F10" s="16">
        <v>0.3775152327559077</v>
      </c>
      <c r="G10" s="16">
        <v>0.34389499711977167</v>
      </c>
      <c r="H10" s="16">
        <v>0.3470146866362252</v>
      </c>
      <c r="I10" s="16">
        <v>0.36825404447570859</v>
      </c>
      <c r="K10" s="16">
        <v>0.31348975634373782</v>
      </c>
      <c r="L10" s="16">
        <v>0.37428639336339581</v>
      </c>
      <c r="N10" s="16">
        <v>0.1848808611214674</v>
      </c>
      <c r="O10" s="16">
        <v>0.88351009348897203</v>
      </c>
      <c r="P10" s="16">
        <v>0.32350849695900841</v>
      </c>
      <c r="Q10" s="16">
        <v>0.46179385523540167</v>
      </c>
      <c r="R10" s="16">
        <v>0.37439486461047677</v>
      </c>
      <c r="S10" s="16">
        <v>0</v>
      </c>
      <c r="T10" s="16">
        <v>0.1856140541619711</v>
      </c>
      <c r="U10" s="16">
        <v>0.38169002797087243</v>
      </c>
    </row>
    <row r="11" spans="2:23" ht="15" customHeight="1" x14ac:dyDescent="0.2">
      <c r="B11" s="15" t="s">
        <v>32</v>
      </c>
      <c r="C11" s="16">
        <v>6.7163367663611348E-2</v>
      </c>
      <c r="D11" s="16">
        <v>4.3739359596067763E-2</v>
      </c>
      <c r="E11" s="16">
        <v>5.4670743933467561E-2</v>
      </c>
      <c r="F11" s="16">
        <v>3.216219934746254E-2</v>
      </c>
      <c r="G11" s="16">
        <v>3.538032629409802E-2</v>
      </c>
      <c r="H11" s="16">
        <v>0.15675803546249251</v>
      </c>
      <c r="I11" s="16">
        <v>8.6395340702827103E-2</v>
      </c>
      <c r="K11" s="16">
        <v>6.2690751607104162E-2</v>
      </c>
      <c r="L11" s="16">
        <v>7.1825815446309532E-2</v>
      </c>
      <c r="N11" s="16">
        <v>1.51487039580546E-2</v>
      </c>
      <c r="O11" s="16">
        <v>0</v>
      </c>
      <c r="P11" s="16">
        <v>0.34678050151050083</v>
      </c>
      <c r="Q11" s="16">
        <v>0</v>
      </c>
      <c r="R11" s="16">
        <v>6.073007979183638E-2</v>
      </c>
      <c r="S11" s="16">
        <v>0</v>
      </c>
      <c r="T11" s="16">
        <v>0</v>
      </c>
      <c r="U11" s="16">
        <v>0</v>
      </c>
    </row>
    <row r="12" spans="2:23" ht="24" customHeight="1" x14ac:dyDescent="0.2">
      <c r="B12" s="15" t="s">
        <v>34</v>
      </c>
      <c r="C12" s="16">
        <v>3.0178305241599229E-2</v>
      </c>
      <c r="D12" s="16">
        <v>5.9065072360454343E-2</v>
      </c>
      <c r="E12" s="16">
        <v>2.3985526631591259E-2</v>
      </c>
      <c r="F12" s="16">
        <v>0</v>
      </c>
      <c r="G12" s="16">
        <v>2.3300149328398859E-2</v>
      </c>
      <c r="H12" s="16">
        <v>2.0103391735089168E-2</v>
      </c>
      <c r="I12" s="16">
        <v>5.2510350959145517E-2</v>
      </c>
      <c r="K12" s="16">
        <v>4.4007357497954223E-2</v>
      </c>
      <c r="L12" s="16">
        <v>1.677011555525855E-2</v>
      </c>
      <c r="N12" s="16">
        <v>1.0539673165535659E-2</v>
      </c>
      <c r="O12" s="16">
        <v>0</v>
      </c>
      <c r="P12" s="16">
        <v>1.2572104532861641E-2</v>
      </c>
      <c r="Q12" s="16">
        <v>0</v>
      </c>
      <c r="R12" s="16">
        <v>0.31831008469662742</v>
      </c>
      <c r="S12" s="16">
        <v>4.7815679714548011E-2</v>
      </c>
      <c r="T12" s="16">
        <v>0</v>
      </c>
      <c r="U12" s="16">
        <v>0</v>
      </c>
    </row>
    <row r="13" spans="2:23" ht="15" customHeight="1" x14ac:dyDescent="0.2">
      <c r="B13" s="15" t="s">
        <v>35</v>
      </c>
      <c r="C13" s="16">
        <v>0.29137277620299917</v>
      </c>
      <c r="D13" s="16">
        <v>0.50923808061596521</v>
      </c>
      <c r="E13" s="16">
        <v>0.31904540243591711</v>
      </c>
      <c r="F13" s="16">
        <v>0.29620264801368501</v>
      </c>
      <c r="G13" s="16">
        <v>0.23010158424731891</v>
      </c>
      <c r="H13" s="16">
        <v>0.20967650405515781</v>
      </c>
      <c r="I13" s="16">
        <v>0.22636981848506479</v>
      </c>
      <c r="K13" s="16">
        <v>0.29312805786017238</v>
      </c>
      <c r="L13" s="16">
        <v>0.28665202498857528</v>
      </c>
      <c r="N13" s="16">
        <v>0.33584504051429692</v>
      </c>
      <c r="O13" s="16">
        <v>9.7301444186389932E-2</v>
      </c>
      <c r="P13" s="16">
        <v>0.1101223796487734</v>
      </c>
      <c r="Q13" s="16">
        <v>0.1447067335277995</v>
      </c>
      <c r="R13" s="16">
        <v>0.22344857304141061</v>
      </c>
      <c r="S13" s="16">
        <v>0.95218432028545197</v>
      </c>
      <c r="T13" s="16">
        <v>0.1771772700988776</v>
      </c>
      <c r="U13" s="16">
        <v>0.35328048026139658</v>
      </c>
    </row>
    <row r="14" spans="2:23" ht="24" customHeight="1" x14ac:dyDescent="0.2">
      <c r="B14" s="15" t="s">
        <v>30</v>
      </c>
      <c r="C14" s="16">
        <v>0.17917432569407679</v>
      </c>
      <c r="D14" s="16">
        <v>8.6764648541190578E-2</v>
      </c>
      <c r="E14" s="16">
        <v>0.20729344241862169</v>
      </c>
      <c r="F14" s="16">
        <v>0.2270555377609656</v>
      </c>
      <c r="G14" s="16">
        <v>0.21976581049198379</v>
      </c>
      <c r="H14" s="16">
        <v>0.15893388579574869</v>
      </c>
      <c r="I14" s="16">
        <v>0.1598930457937886</v>
      </c>
      <c r="K14" s="16">
        <v>0.20157942545048441</v>
      </c>
      <c r="L14" s="16">
        <v>0.1580031234990088</v>
      </c>
      <c r="N14" s="16">
        <v>0.40322705944885989</v>
      </c>
      <c r="O14" s="16">
        <v>0</v>
      </c>
      <c r="P14" s="16">
        <v>3.2984253660675623E-2</v>
      </c>
      <c r="Q14" s="16">
        <v>0</v>
      </c>
      <c r="R14" s="16">
        <v>0</v>
      </c>
      <c r="S14" s="16">
        <v>0</v>
      </c>
      <c r="T14" s="16">
        <v>0.63720867573915119</v>
      </c>
      <c r="U14" s="16">
        <v>7.3109035800177108E-2</v>
      </c>
    </row>
    <row r="15" spans="2:23" ht="15" customHeight="1" x14ac:dyDescent="0.2">
      <c r="B15" s="15" t="s">
        <v>78</v>
      </c>
      <c r="C15" s="16">
        <v>1.301995853882342E-2</v>
      </c>
      <c r="D15" s="16">
        <v>0</v>
      </c>
      <c r="E15" s="16">
        <v>2.3985526631591259E-2</v>
      </c>
      <c r="F15" s="16">
        <v>0</v>
      </c>
      <c r="G15" s="16">
        <v>3.4435745621051651E-2</v>
      </c>
      <c r="H15" s="16">
        <v>0</v>
      </c>
      <c r="I15" s="16">
        <v>1.458206406656078E-2</v>
      </c>
      <c r="K15" s="16">
        <v>1.8175255377808008E-2</v>
      </c>
      <c r="L15" s="16">
        <v>8.0290534063377529E-3</v>
      </c>
      <c r="N15" s="16">
        <v>4.8101918760078992E-3</v>
      </c>
      <c r="O15" s="16">
        <v>0</v>
      </c>
      <c r="P15" s="16">
        <v>5.4446525634260397E-2</v>
      </c>
      <c r="Q15" s="16">
        <v>3.8430227869976713E-2</v>
      </c>
      <c r="R15" s="16">
        <v>0</v>
      </c>
      <c r="S15" s="16">
        <v>0</v>
      </c>
      <c r="T15" s="16">
        <v>0</v>
      </c>
      <c r="U15" s="16">
        <v>0</v>
      </c>
    </row>
    <row r="16" spans="2:23" ht="15" customHeight="1" x14ac:dyDescent="0.2">
      <c r="B16" s="15" t="s">
        <v>84</v>
      </c>
      <c r="C16" s="16">
        <v>5.8050283747820217E-2</v>
      </c>
      <c r="D16" s="16">
        <v>0</v>
      </c>
      <c r="E16" s="16">
        <v>5.2889280203862771E-2</v>
      </c>
      <c r="F16" s="16">
        <v>5.6839534581892733E-2</v>
      </c>
      <c r="G16" s="16">
        <v>8.5347913810773154E-2</v>
      </c>
      <c r="H16" s="16">
        <v>9.6027178192367807E-2</v>
      </c>
      <c r="I16" s="16">
        <v>5.3872015761081339E-2</v>
      </c>
      <c r="K16" s="16">
        <v>4.4329360628650318E-2</v>
      </c>
      <c r="L16" s="16">
        <v>7.1726485121871353E-2</v>
      </c>
      <c r="N16" s="16">
        <v>4.213073826931598E-2</v>
      </c>
      <c r="O16" s="16">
        <v>1.9188462324638091E-2</v>
      </c>
      <c r="P16" s="16">
        <v>0.10799902409041</v>
      </c>
      <c r="Q16" s="16">
        <v>9.0725513893709545E-2</v>
      </c>
      <c r="R16" s="16">
        <v>2.311639785964887E-2</v>
      </c>
      <c r="S16" s="16">
        <v>0</v>
      </c>
      <c r="T16" s="16">
        <v>0</v>
      </c>
      <c r="U16" s="16">
        <v>0.19192045596755361</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87</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43</v>
      </c>
      <c r="C9" s="16">
        <v>1.5626816154549469E-2</v>
      </c>
      <c r="D9" s="16">
        <v>2.7870513441991571E-2</v>
      </c>
      <c r="E9" s="16">
        <v>1.2271657400766659E-2</v>
      </c>
      <c r="F9" s="16">
        <v>0</v>
      </c>
      <c r="G9" s="16">
        <v>0</v>
      </c>
      <c r="H9" s="16">
        <v>1.1486318122918881E-2</v>
      </c>
      <c r="I9" s="16">
        <v>3.8123319755823087E-2</v>
      </c>
      <c r="K9" s="16">
        <v>2.11949183714479E-2</v>
      </c>
      <c r="L9" s="16">
        <v>1.0242897527646981E-2</v>
      </c>
      <c r="N9" s="16">
        <v>0</v>
      </c>
      <c r="O9" s="16">
        <v>0</v>
      </c>
      <c r="P9" s="16">
        <v>1.2572104532861641E-2</v>
      </c>
      <c r="Q9" s="16">
        <v>0.17966431936877189</v>
      </c>
      <c r="R9" s="16">
        <v>0</v>
      </c>
      <c r="S9" s="16">
        <v>4.7815679714548011E-2</v>
      </c>
      <c r="T9" s="16">
        <v>0</v>
      </c>
      <c r="U9" s="16">
        <v>0</v>
      </c>
    </row>
    <row r="10" spans="2:23" ht="15" customHeight="1" x14ac:dyDescent="0.2">
      <c r="B10" s="15" t="s">
        <v>44</v>
      </c>
      <c r="C10" s="16">
        <v>0.28352710836164741</v>
      </c>
      <c r="D10" s="16">
        <v>0.27831962001961102</v>
      </c>
      <c r="E10" s="16">
        <v>0.30951259533270709</v>
      </c>
      <c r="F10" s="16">
        <v>0.19240921847766479</v>
      </c>
      <c r="G10" s="16">
        <v>0.27874326300088109</v>
      </c>
      <c r="H10" s="16">
        <v>0.32271933611200948</v>
      </c>
      <c r="I10" s="16">
        <v>0.31665808987367422</v>
      </c>
      <c r="K10" s="16">
        <v>0.30013192010607431</v>
      </c>
      <c r="L10" s="16">
        <v>0.26847547952859219</v>
      </c>
      <c r="N10" s="16">
        <v>1.6341008055949739E-2</v>
      </c>
      <c r="O10" s="16">
        <v>0.90759420253829615</v>
      </c>
      <c r="P10" s="16">
        <v>0.34501627332452778</v>
      </c>
      <c r="Q10" s="16">
        <v>0.42586816547728817</v>
      </c>
      <c r="R10" s="16">
        <v>0.28574265404032612</v>
      </c>
      <c r="S10" s="16">
        <v>0.23625706240838931</v>
      </c>
      <c r="T10" s="16">
        <v>0.1771772700988776</v>
      </c>
      <c r="U10" s="16">
        <v>0.1751341541620533</v>
      </c>
    </row>
    <row r="11" spans="2:23" ht="15" customHeight="1" x14ac:dyDescent="0.2">
      <c r="B11" s="15" t="s">
        <v>32</v>
      </c>
      <c r="C11" s="16">
        <v>6.9084466298733896E-2</v>
      </c>
      <c r="D11" s="16">
        <v>0</v>
      </c>
      <c r="E11" s="16">
        <v>5.5415585278763078E-2</v>
      </c>
      <c r="F11" s="16">
        <v>3.216219934746254E-2</v>
      </c>
      <c r="G11" s="16">
        <v>8.1421452152890761E-2</v>
      </c>
      <c r="H11" s="16">
        <v>0.15675803546249251</v>
      </c>
      <c r="I11" s="16">
        <v>8.6395340702827103E-2</v>
      </c>
      <c r="K11" s="16">
        <v>5.379773318609956E-2</v>
      </c>
      <c r="L11" s="16">
        <v>8.4340058736518966E-2</v>
      </c>
      <c r="N11" s="16">
        <v>5.7149596448047499E-3</v>
      </c>
      <c r="O11" s="16">
        <v>0</v>
      </c>
      <c r="P11" s="16">
        <v>0.36997484500963651</v>
      </c>
      <c r="Q11" s="16">
        <v>0</v>
      </c>
      <c r="R11" s="16">
        <v>6.073007979183638E-2</v>
      </c>
      <c r="S11" s="16">
        <v>0</v>
      </c>
      <c r="T11" s="16">
        <v>0</v>
      </c>
      <c r="U11" s="16">
        <v>4.24257796679917E-2</v>
      </c>
    </row>
    <row r="12" spans="2:23" ht="24" customHeight="1" x14ac:dyDescent="0.2">
      <c r="B12" s="15" t="s">
        <v>34</v>
      </c>
      <c r="C12" s="16">
        <v>2.426726383059627E-2</v>
      </c>
      <c r="D12" s="16">
        <v>2.2873218866711151E-2</v>
      </c>
      <c r="E12" s="16">
        <v>1.1713869230824601E-2</v>
      </c>
      <c r="F12" s="16">
        <v>0</v>
      </c>
      <c r="G12" s="16">
        <v>4.1885619343322668E-2</v>
      </c>
      <c r="H12" s="16">
        <v>2.0103391735089168E-2</v>
      </c>
      <c r="I12" s="16">
        <v>4.3103547223898871E-2</v>
      </c>
      <c r="K12" s="16">
        <v>2.9792354588754889E-2</v>
      </c>
      <c r="L12" s="16">
        <v>1.8962057469138469E-2</v>
      </c>
      <c r="N12" s="16">
        <v>1.5456708711561681E-2</v>
      </c>
      <c r="O12" s="16">
        <v>0</v>
      </c>
      <c r="P12" s="16">
        <v>0</v>
      </c>
      <c r="Q12" s="16">
        <v>0</v>
      </c>
      <c r="R12" s="16">
        <v>0.28648598087319849</v>
      </c>
      <c r="S12" s="16">
        <v>0</v>
      </c>
      <c r="T12" s="16">
        <v>0</v>
      </c>
      <c r="U12" s="16">
        <v>0</v>
      </c>
    </row>
    <row r="13" spans="2:23" ht="15" customHeight="1" x14ac:dyDescent="0.2">
      <c r="B13" s="15" t="s">
        <v>35</v>
      </c>
      <c r="C13" s="16">
        <v>2.8517725558032621E-2</v>
      </c>
      <c r="D13" s="16">
        <v>0.117377173625149</v>
      </c>
      <c r="E13" s="16">
        <v>2.8416744042662031E-2</v>
      </c>
      <c r="F13" s="16">
        <v>1.5909214216868479E-2</v>
      </c>
      <c r="G13" s="16">
        <v>0</v>
      </c>
      <c r="H13" s="16">
        <v>0</v>
      </c>
      <c r="I13" s="16">
        <v>2.2374025990117868E-2</v>
      </c>
      <c r="K13" s="16">
        <v>1.76202331842743E-2</v>
      </c>
      <c r="L13" s="16">
        <v>3.506788854064366E-2</v>
      </c>
      <c r="N13" s="16">
        <v>1.0539673165535659E-2</v>
      </c>
      <c r="O13" s="16">
        <v>0</v>
      </c>
      <c r="P13" s="16">
        <v>0</v>
      </c>
      <c r="Q13" s="16">
        <v>0</v>
      </c>
      <c r="R13" s="16">
        <v>0</v>
      </c>
      <c r="S13" s="16">
        <v>0.29874910219483691</v>
      </c>
      <c r="T13" s="16">
        <v>0</v>
      </c>
      <c r="U13" s="16">
        <v>0</v>
      </c>
    </row>
    <row r="14" spans="2:23" ht="24" customHeight="1" x14ac:dyDescent="0.2">
      <c r="B14" s="15" t="s">
        <v>30</v>
      </c>
      <c r="C14" s="16">
        <v>0.53839733689554425</v>
      </c>
      <c r="D14" s="16">
        <v>0.53068625517982615</v>
      </c>
      <c r="E14" s="16">
        <v>0.54476684545765608</v>
      </c>
      <c r="F14" s="16">
        <v>0.74381810118651948</v>
      </c>
      <c r="G14" s="16">
        <v>0.51982169446872195</v>
      </c>
      <c r="H14" s="16">
        <v>0.43800842264305162</v>
      </c>
      <c r="I14" s="16">
        <v>0.45639237215754508</v>
      </c>
      <c r="K14" s="16">
        <v>0.55967691190919255</v>
      </c>
      <c r="L14" s="16">
        <v>0.51984994498343717</v>
      </c>
      <c r="N14" s="16">
        <v>0.94697930688006571</v>
      </c>
      <c r="O14" s="16">
        <v>7.7627750134401097E-2</v>
      </c>
      <c r="P14" s="16">
        <v>0.22887749952778369</v>
      </c>
      <c r="Q14" s="16">
        <v>0.24673404659685921</v>
      </c>
      <c r="R14" s="16">
        <v>0.27539326026582939</v>
      </c>
      <c r="S14" s="16">
        <v>0.39850372442484511</v>
      </c>
      <c r="T14" s="16">
        <v>0.63720867573915119</v>
      </c>
      <c r="U14" s="16">
        <v>0.54728262526474425</v>
      </c>
    </row>
    <row r="15" spans="2:23" ht="15" customHeight="1" x14ac:dyDescent="0.2">
      <c r="B15" s="15" t="s">
        <v>78</v>
      </c>
      <c r="C15" s="16">
        <v>5.7530937452846317E-3</v>
      </c>
      <c r="D15" s="16">
        <v>0</v>
      </c>
      <c r="E15" s="16">
        <v>1.2271657400766659E-2</v>
      </c>
      <c r="F15" s="16">
        <v>0</v>
      </c>
      <c r="G15" s="16">
        <v>0</v>
      </c>
      <c r="H15" s="16">
        <v>0</v>
      </c>
      <c r="I15" s="16">
        <v>1.740390846598627E-2</v>
      </c>
      <c r="K15" s="16">
        <v>3.3210635980846252E-3</v>
      </c>
      <c r="L15" s="16">
        <v>8.1579753459138094E-3</v>
      </c>
      <c r="N15" s="16">
        <v>4.9683435420822758E-3</v>
      </c>
      <c r="O15" s="16">
        <v>0</v>
      </c>
      <c r="P15" s="16">
        <v>9.9487116173842243E-3</v>
      </c>
      <c r="Q15" s="16">
        <v>3.8430227869976713E-2</v>
      </c>
      <c r="R15" s="16">
        <v>0</v>
      </c>
      <c r="S15" s="16">
        <v>0</v>
      </c>
      <c r="T15" s="16">
        <v>0</v>
      </c>
      <c r="U15" s="16">
        <v>0</v>
      </c>
    </row>
    <row r="16" spans="2:23" ht="15" customHeight="1" x14ac:dyDescent="0.2">
      <c r="B16" s="15" t="s">
        <v>84</v>
      </c>
      <c r="C16" s="16">
        <v>3.4826189155611552E-2</v>
      </c>
      <c r="D16" s="16">
        <v>2.2873218866711151E-2</v>
      </c>
      <c r="E16" s="16">
        <v>2.563104585585383E-2</v>
      </c>
      <c r="F16" s="16">
        <v>1.5701266771484881E-2</v>
      </c>
      <c r="G16" s="16">
        <v>7.812797103418366E-2</v>
      </c>
      <c r="H16" s="16">
        <v>5.0924495924438352E-2</v>
      </c>
      <c r="I16" s="16">
        <v>1.9549395830127259E-2</v>
      </c>
      <c r="K16" s="16">
        <v>1.4464865056071851E-2</v>
      </c>
      <c r="L16" s="16">
        <v>5.490369786810851E-2</v>
      </c>
      <c r="N16" s="16">
        <v>0</v>
      </c>
      <c r="O16" s="16">
        <v>1.477804732730283E-2</v>
      </c>
      <c r="P16" s="16">
        <v>3.3610565987805957E-2</v>
      </c>
      <c r="Q16" s="16">
        <v>0.10930324068710399</v>
      </c>
      <c r="R16" s="16">
        <v>9.1648025028809629E-2</v>
      </c>
      <c r="S16" s="16">
        <v>1.867443125738066E-2</v>
      </c>
      <c r="T16" s="16">
        <v>0.1856140541619711</v>
      </c>
      <c r="U16" s="16">
        <v>0.2351574409052106</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88</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43</v>
      </c>
      <c r="C9" s="16">
        <v>1.487178135815412E-2</v>
      </c>
      <c r="D9" s="16">
        <v>0</v>
      </c>
      <c r="E9" s="16">
        <v>3.0801060950064948E-2</v>
      </c>
      <c r="F9" s="16">
        <v>0</v>
      </c>
      <c r="G9" s="16">
        <v>1.5850275606127829E-2</v>
      </c>
      <c r="H9" s="16">
        <v>1.1486318122918881E-2</v>
      </c>
      <c r="I9" s="16">
        <v>2.5258493090486091E-2</v>
      </c>
      <c r="K9" s="16">
        <v>1.5659195627083532E-2</v>
      </c>
      <c r="L9" s="16">
        <v>1.41640656176264E-2</v>
      </c>
      <c r="N9" s="16">
        <v>4.8101918760078992E-3</v>
      </c>
      <c r="O9" s="16">
        <v>0</v>
      </c>
      <c r="P9" s="16">
        <v>2.901599120599932E-2</v>
      </c>
      <c r="Q9" s="16">
        <v>0.15052075888167671</v>
      </c>
      <c r="R9" s="16">
        <v>0</v>
      </c>
      <c r="S9" s="16">
        <v>0</v>
      </c>
      <c r="T9" s="16">
        <v>0</v>
      </c>
      <c r="U9" s="16">
        <v>0</v>
      </c>
    </row>
    <row r="10" spans="2:23" ht="15" customHeight="1" x14ac:dyDescent="0.2">
      <c r="B10" s="15" t="s">
        <v>44</v>
      </c>
      <c r="C10" s="16">
        <v>4.9083969515878248E-2</v>
      </c>
      <c r="D10" s="16">
        <v>8.4401968348754131E-2</v>
      </c>
      <c r="E10" s="16">
        <v>4.1776132497749197E-2</v>
      </c>
      <c r="F10" s="16">
        <v>1.6146737618709231E-2</v>
      </c>
      <c r="G10" s="16">
        <v>5.0374220811755299E-2</v>
      </c>
      <c r="H10" s="16">
        <v>5.8907876711286257E-2</v>
      </c>
      <c r="I10" s="16">
        <v>5.0418237612893609E-2</v>
      </c>
      <c r="K10" s="16">
        <v>6.0084982516026703E-2</v>
      </c>
      <c r="L10" s="16">
        <v>3.8524011746732423E-2</v>
      </c>
      <c r="N10" s="16">
        <v>0</v>
      </c>
      <c r="O10" s="16">
        <v>0.28047620104275112</v>
      </c>
      <c r="P10" s="16">
        <v>1.158671396350971E-2</v>
      </c>
      <c r="Q10" s="16">
        <v>0</v>
      </c>
      <c r="R10" s="16">
        <v>9.7584241216207516E-3</v>
      </c>
      <c r="S10" s="16">
        <v>0</v>
      </c>
      <c r="T10" s="16">
        <v>0</v>
      </c>
      <c r="U10" s="16">
        <v>4.24257796679917E-2</v>
      </c>
    </row>
    <row r="11" spans="2:23" ht="15" customHeight="1" x14ac:dyDescent="0.2">
      <c r="B11" s="15" t="s">
        <v>32</v>
      </c>
      <c r="C11" s="16">
        <v>6.6884968900690164E-2</v>
      </c>
      <c r="D11" s="16">
        <v>2.2873218866711151E-2</v>
      </c>
      <c r="E11" s="16">
        <v>6.040147234832121E-2</v>
      </c>
      <c r="F11" s="16">
        <v>1.8134036046459232E-2</v>
      </c>
      <c r="G11" s="16">
        <v>6.14124298564101E-2</v>
      </c>
      <c r="H11" s="16">
        <v>0.14603811801811531</v>
      </c>
      <c r="I11" s="16">
        <v>9.1511018972633307E-2</v>
      </c>
      <c r="K11" s="16">
        <v>5.9393178339607972E-2</v>
      </c>
      <c r="L11" s="16">
        <v>7.450144597065067E-2</v>
      </c>
      <c r="N11" s="16">
        <v>1.064305376401046E-2</v>
      </c>
      <c r="O11" s="16">
        <v>0</v>
      </c>
      <c r="P11" s="16">
        <v>0.37070336676332732</v>
      </c>
      <c r="Q11" s="16">
        <v>0</v>
      </c>
      <c r="R11" s="16">
        <v>2.2859076634210738E-2</v>
      </c>
      <c r="S11" s="16">
        <v>0</v>
      </c>
      <c r="T11" s="16">
        <v>0</v>
      </c>
      <c r="U11" s="16">
        <v>0</v>
      </c>
    </row>
    <row r="12" spans="2:23" ht="24" customHeight="1" x14ac:dyDescent="0.2">
      <c r="B12" s="15" t="s">
        <v>34</v>
      </c>
      <c r="C12" s="16">
        <v>0.26166399420138919</v>
      </c>
      <c r="D12" s="16">
        <v>0.15817344873839451</v>
      </c>
      <c r="E12" s="16">
        <v>0.1910765676840567</v>
      </c>
      <c r="F12" s="16">
        <v>0.1671228739539555</v>
      </c>
      <c r="G12" s="16">
        <v>0.3334460579996531</v>
      </c>
      <c r="H12" s="16">
        <v>0.31362776809342108</v>
      </c>
      <c r="I12" s="16">
        <v>0.36873335247185368</v>
      </c>
      <c r="K12" s="16">
        <v>0.29686004566204399</v>
      </c>
      <c r="L12" s="16">
        <v>0.22832236753524571</v>
      </c>
      <c r="N12" s="16">
        <v>4.4983959386118391E-2</v>
      </c>
      <c r="O12" s="16">
        <v>0.39887814606854172</v>
      </c>
      <c r="P12" s="16">
        <v>0.37713868413827129</v>
      </c>
      <c r="Q12" s="16">
        <v>0.51806584441712344</v>
      </c>
      <c r="R12" s="16">
        <v>0.85737794046953331</v>
      </c>
      <c r="S12" s="16">
        <v>0.3096613644793042</v>
      </c>
      <c r="T12" s="16">
        <v>0.1771772700988776</v>
      </c>
      <c r="U12" s="16">
        <v>8.7060222258771622E-2</v>
      </c>
    </row>
    <row r="13" spans="2:23" ht="15" customHeight="1" x14ac:dyDescent="0.2">
      <c r="B13" s="15" t="s">
        <v>35</v>
      </c>
      <c r="C13" s="16">
        <v>2.3732709568869609E-2</v>
      </c>
      <c r="D13" s="16">
        <v>8.6182614706686256E-2</v>
      </c>
      <c r="E13" s="16">
        <v>5.9973068748592678E-2</v>
      </c>
      <c r="F13" s="16">
        <v>0</v>
      </c>
      <c r="G13" s="16">
        <v>0</v>
      </c>
      <c r="H13" s="16">
        <v>0</v>
      </c>
      <c r="I13" s="16">
        <v>7.7491483955307904E-3</v>
      </c>
      <c r="K13" s="16">
        <v>1.9634533279808679E-2</v>
      </c>
      <c r="L13" s="16">
        <v>2.3607334282182941E-2</v>
      </c>
      <c r="N13" s="16">
        <v>0</v>
      </c>
      <c r="O13" s="16">
        <v>0</v>
      </c>
      <c r="P13" s="16">
        <v>1.578855158633774E-2</v>
      </c>
      <c r="Q13" s="16">
        <v>0</v>
      </c>
      <c r="R13" s="16">
        <v>0</v>
      </c>
      <c r="S13" s="16">
        <v>0.26102544277354789</v>
      </c>
      <c r="T13" s="16">
        <v>0</v>
      </c>
      <c r="U13" s="16">
        <v>0</v>
      </c>
    </row>
    <row r="14" spans="2:23" ht="24" customHeight="1" x14ac:dyDescent="0.2">
      <c r="B14" s="15" t="s">
        <v>30</v>
      </c>
      <c r="C14" s="16">
        <v>0.5378990677251877</v>
      </c>
      <c r="D14" s="16">
        <v>0.62750260861009721</v>
      </c>
      <c r="E14" s="16">
        <v>0.59034065191536145</v>
      </c>
      <c r="F14" s="16">
        <v>0.72417450011163342</v>
      </c>
      <c r="G14" s="16">
        <v>0.50981151076839937</v>
      </c>
      <c r="H14" s="16">
        <v>0.39039005177541741</v>
      </c>
      <c r="I14" s="16">
        <v>0.40961346310049918</v>
      </c>
      <c r="K14" s="16">
        <v>0.51998890265980247</v>
      </c>
      <c r="L14" s="16">
        <v>0.55770901347870117</v>
      </c>
      <c r="N14" s="16">
        <v>0.92090431363557534</v>
      </c>
      <c r="O14" s="16">
        <v>0.27731412371654979</v>
      </c>
      <c r="P14" s="16">
        <v>0.1215851498637278</v>
      </c>
      <c r="Q14" s="16">
        <v>0.27875443374332198</v>
      </c>
      <c r="R14" s="16">
        <v>0.11000455877463521</v>
      </c>
      <c r="S14" s="16">
        <v>0.39613995749875219</v>
      </c>
      <c r="T14" s="16">
        <v>0.63720867573915119</v>
      </c>
      <c r="U14" s="16">
        <v>0.653738843368731</v>
      </c>
    </row>
    <row r="15" spans="2:23" ht="15" customHeight="1" x14ac:dyDescent="0.2">
      <c r="B15" s="15" t="s">
        <v>78</v>
      </c>
      <c r="C15" s="16">
        <v>6.8256969878994862E-3</v>
      </c>
      <c r="D15" s="16">
        <v>0</v>
      </c>
      <c r="E15" s="16">
        <v>0</v>
      </c>
      <c r="F15" s="16">
        <v>2.7110104509404539E-2</v>
      </c>
      <c r="G15" s="16">
        <v>0</v>
      </c>
      <c r="H15" s="16">
        <v>0</v>
      </c>
      <c r="I15" s="16">
        <v>1.063361549589901E-2</v>
      </c>
      <c r="K15" s="16">
        <v>1.382868480665351E-2</v>
      </c>
      <c r="L15" s="16">
        <v>0</v>
      </c>
      <c r="N15" s="16">
        <v>1.1132513254092631E-2</v>
      </c>
      <c r="O15" s="16">
        <v>0</v>
      </c>
      <c r="P15" s="16">
        <v>9.9487116173842243E-3</v>
      </c>
      <c r="Q15" s="16">
        <v>0</v>
      </c>
      <c r="R15" s="16">
        <v>0</v>
      </c>
      <c r="S15" s="16">
        <v>0</v>
      </c>
      <c r="T15" s="16">
        <v>0</v>
      </c>
      <c r="U15" s="16">
        <v>0</v>
      </c>
    </row>
    <row r="16" spans="2:23" ht="15" customHeight="1" x14ac:dyDescent="0.2">
      <c r="B16" s="15" t="s">
        <v>84</v>
      </c>
      <c r="C16" s="16">
        <v>3.903781174193148E-2</v>
      </c>
      <c r="D16" s="16">
        <v>2.0866140729356601E-2</v>
      </c>
      <c r="E16" s="16">
        <v>2.563104585585383E-2</v>
      </c>
      <c r="F16" s="16">
        <v>4.7311747759838242E-2</v>
      </c>
      <c r="G16" s="16">
        <v>2.9105504957654491E-2</v>
      </c>
      <c r="H16" s="16">
        <v>7.9549867278841058E-2</v>
      </c>
      <c r="I16" s="16">
        <v>3.6082670860204162E-2</v>
      </c>
      <c r="K16" s="16">
        <v>1.455047710897312E-2</v>
      </c>
      <c r="L16" s="16">
        <v>6.3171761368860768E-2</v>
      </c>
      <c r="N16" s="16">
        <v>7.5259680841952359E-3</v>
      </c>
      <c r="O16" s="16">
        <v>4.3331529172157421E-2</v>
      </c>
      <c r="P16" s="16">
        <v>6.4232830861442616E-2</v>
      </c>
      <c r="Q16" s="16">
        <v>5.2658962957877878E-2</v>
      </c>
      <c r="R16" s="16">
        <v>0</v>
      </c>
      <c r="S16" s="16">
        <v>3.3173235248395667E-2</v>
      </c>
      <c r="T16" s="16">
        <v>0.1856140541619711</v>
      </c>
      <c r="U16" s="16">
        <v>0.21677515470450559</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82</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12</v>
      </c>
      <c r="D7" s="13">
        <v>0</v>
      </c>
      <c r="E7" s="13">
        <v>2</v>
      </c>
      <c r="F7" s="13">
        <v>1</v>
      </c>
      <c r="G7" s="13">
        <v>3</v>
      </c>
      <c r="H7" s="13">
        <v>0</v>
      </c>
      <c r="I7" s="13">
        <v>6</v>
      </c>
      <c r="K7" s="13">
        <v>9</v>
      </c>
      <c r="L7" s="13">
        <v>3</v>
      </c>
      <c r="N7" s="13">
        <v>5</v>
      </c>
      <c r="O7" s="13">
        <v>0</v>
      </c>
      <c r="P7" s="13">
        <v>4</v>
      </c>
      <c r="Q7" s="13">
        <v>1</v>
      </c>
      <c r="R7" s="13">
        <v>1</v>
      </c>
      <c r="S7" s="13">
        <v>0</v>
      </c>
      <c r="T7" s="13">
        <v>0</v>
      </c>
      <c r="U7" s="13">
        <v>0</v>
      </c>
    </row>
    <row r="8" spans="2:23" x14ac:dyDescent="0.2">
      <c r="B8" s="7" t="s">
        <v>39</v>
      </c>
      <c r="C8" s="14">
        <v>12</v>
      </c>
      <c r="D8" s="14">
        <v>0</v>
      </c>
      <c r="E8" s="14">
        <v>2</v>
      </c>
      <c r="F8" s="14">
        <v>2</v>
      </c>
      <c r="G8" s="14">
        <v>4</v>
      </c>
      <c r="H8" s="14">
        <v>0</v>
      </c>
      <c r="I8" s="14">
        <v>4</v>
      </c>
      <c r="K8" s="14">
        <v>9</v>
      </c>
      <c r="L8" s="14">
        <v>3</v>
      </c>
      <c r="N8" s="14">
        <v>5</v>
      </c>
      <c r="O8" s="14">
        <v>0</v>
      </c>
      <c r="P8" s="14">
        <v>4</v>
      </c>
      <c r="Q8" s="14">
        <v>1</v>
      </c>
      <c r="R8" s="14">
        <v>1</v>
      </c>
      <c r="S8" s="14">
        <v>0</v>
      </c>
      <c r="T8" s="14">
        <v>0</v>
      </c>
      <c r="U8" s="14">
        <v>0</v>
      </c>
    </row>
    <row r="9" spans="2:23" ht="15" customHeight="1" x14ac:dyDescent="0.2">
      <c r="B9" s="15" t="s">
        <v>43</v>
      </c>
      <c r="C9" s="16">
        <v>0</v>
      </c>
      <c r="D9" s="16">
        <v>0</v>
      </c>
      <c r="E9" s="16">
        <v>0</v>
      </c>
      <c r="F9" s="16">
        <v>0</v>
      </c>
      <c r="G9" s="16">
        <v>0</v>
      </c>
      <c r="H9" s="16">
        <v>0</v>
      </c>
      <c r="I9" s="16">
        <v>0</v>
      </c>
      <c r="K9" s="16">
        <v>0</v>
      </c>
      <c r="L9" s="16">
        <v>0</v>
      </c>
      <c r="N9" s="16">
        <v>0</v>
      </c>
      <c r="O9" s="16">
        <v>0</v>
      </c>
      <c r="P9" s="16">
        <v>0</v>
      </c>
      <c r="Q9" s="16">
        <v>0</v>
      </c>
      <c r="R9" s="16">
        <v>0</v>
      </c>
      <c r="S9" s="16">
        <v>0</v>
      </c>
      <c r="T9" s="16">
        <v>0</v>
      </c>
      <c r="U9" s="16">
        <v>0</v>
      </c>
    </row>
    <row r="10" spans="2:23" ht="15" customHeight="1" x14ac:dyDescent="0.2">
      <c r="B10" s="15" t="s">
        <v>44</v>
      </c>
      <c r="C10" s="16">
        <v>0</v>
      </c>
      <c r="D10" s="16">
        <v>0</v>
      </c>
      <c r="E10" s="16">
        <v>0</v>
      </c>
      <c r="F10" s="16">
        <v>0</v>
      </c>
      <c r="G10" s="16">
        <v>0</v>
      </c>
      <c r="H10" s="16">
        <v>0</v>
      </c>
      <c r="I10" s="16">
        <v>0</v>
      </c>
      <c r="K10" s="16">
        <v>0</v>
      </c>
      <c r="L10" s="16">
        <v>0</v>
      </c>
      <c r="N10" s="16">
        <v>0</v>
      </c>
      <c r="O10" s="16">
        <v>0</v>
      </c>
      <c r="P10" s="16">
        <v>0</v>
      </c>
      <c r="Q10" s="16">
        <v>0</v>
      </c>
      <c r="R10" s="16">
        <v>0</v>
      </c>
      <c r="S10" s="16">
        <v>0</v>
      </c>
      <c r="T10" s="16">
        <v>0</v>
      </c>
      <c r="U10" s="16">
        <v>0</v>
      </c>
    </row>
    <row r="11" spans="2:23" ht="15" customHeight="1" x14ac:dyDescent="0.2">
      <c r="B11" s="15" t="s">
        <v>32</v>
      </c>
      <c r="C11" s="16">
        <v>0</v>
      </c>
      <c r="D11" s="16">
        <v>0</v>
      </c>
      <c r="E11" s="16">
        <v>0</v>
      </c>
      <c r="F11" s="16">
        <v>0</v>
      </c>
      <c r="G11" s="16">
        <v>0</v>
      </c>
      <c r="H11" s="16">
        <v>0</v>
      </c>
      <c r="I11" s="16">
        <v>0</v>
      </c>
      <c r="K11" s="16">
        <v>0</v>
      </c>
      <c r="L11" s="16">
        <v>0</v>
      </c>
      <c r="N11" s="16">
        <v>0</v>
      </c>
      <c r="O11" s="16">
        <v>0</v>
      </c>
      <c r="P11" s="16">
        <v>0</v>
      </c>
      <c r="Q11" s="16">
        <v>0</v>
      </c>
      <c r="R11" s="16">
        <v>0</v>
      </c>
      <c r="S11" s="16">
        <v>0</v>
      </c>
      <c r="T11" s="16">
        <v>0</v>
      </c>
      <c r="U11" s="16">
        <v>0</v>
      </c>
    </row>
    <row r="12" spans="2:23" ht="24" customHeight="1" x14ac:dyDescent="0.2">
      <c r="B12" s="15" t="s">
        <v>34</v>
      </c>
      <c r="C12" s="16">
        <v>0</v>
      </c>
      <c r="D12" s="16">
        <v>0</v>
      </c>
      <c r="E12" s="16">
        <v>0</v>
      </c>
      <c r="F12" s="16">
        <v>0</v>
      </c>
      <c r="G12" s="16">
        <v>0</v>
      </c>
      <c r="H12" s="16">
        <v>0</v>
      </c>
      <c r="I12" s="16">
        <v>0</v>
      </c>
      <c r="K12" s="16">
        <v>0</v>
      </c>
      <c r="L12" s="16">
        <v>0</v>
      </c>
      <c r="N12" s="16">
        <v>0</v>
      </c>
      <c r="O12" s="16">
        <v>0</v>
      </c>
      <c r="P12" s="16">
        <v>0</v>
      </c>
      <c r="Q12" s="16">
        <v>0</v>
      </c>
      <c r="R12" s="16">
        <v>0</v>
      </c>
      <c r="S12" s="16">
        <v>0</v>
      </c>
      <c r="T12" s="16">
        <v>0</v>
      </c>
      <c r="U12" s="16">
        <v>0</v>
      </c>
    </row>
    <row r="13" spans="2:23" ht="15" customHeight="1" x14ac:dyDescent="0.2">
      <c r="B13" s="15" t="s">
        <v>35</v>
      </c>
      <c r="C13" s="16">
        <v>0</v>
      </c>
      <c r="D13" s="16">
        <v>0</v>
      </c>
      <c r="E13" s="16">
        <v>0</v>
      </c>
      <c r="F13" s="16">
        <v>0</v>
      </c>
      <c r="G13" s="16">
        <v>0</v>
      </c>
      <c r="H13" s="16">
        <v>0</v>
      </c>
      <c r="I13" s="16">
        <v>0</v>
      </c>
      <c r="K13" s="16">
        <v>0</v>
      </c>
      <c r="L13" s="16">
        <v>0</v>
      </c>
      <c r="N13" s="16">
        <v>0</v>
      </c>
      <c r="O13" s="16">
        <v>0</v>
      </c>
      <c r="P13" s="16">
        <v>0</v>
      </c>
      <c r="Q13" s="16">
        <v>0</v>
      </c>
      <c r="R13" s="16">
        <v>0</v>
      </c>
      <c r="S13" s="16">
        <v>0</v>
      </c>
      <c r="T13" s="16">
        <v>0</v>
      </c>
      <c r="U13" s="16">
        <v>0</v>
      </c>
    </row>
    <row r="14" spans="2:23" ht="24" customHeight="1" x14ac:dyDescent="0.2">
      <c r="B14" s="15" t="s">
        <v>30</v>
      </c>
      <c r="C14" s="16">
        <v>0</v>
      </c>
      <c r="D14" s="16">
        <v>0</v>
      </c>
      <c r="E14" s="16">
        <v>0</v>
      </c>
      <c r="F14" s="16">
        <v>0</v>
      </c>
      <c r="G14" s="16">
        <v>0</v>
      </c>
      <c r="H14" s="16">
        <v>0</v>
      </c>
      <c r="I14" s="16">
        <v>0</v>
      </c>
      <c r="K14" s="16">
        <v>0</v>
      </c>
      <c r="L14" s="16">
        <v>0</v>
      </c>
      <c r="N14" s="16">
        <v>0</v>
      </c>
      <c r="O14" s="16">
        <v>0</v>
      </c>
      <c r="P14" s="16">
        <v>0</v>
      </c>
      <c r="Q14" s="16">
        <v>0</v>
      </c>
      <c r="R14" s="16">
        <v>0</v>
      </c>
      <c r="S14" s="16">
        <v>0</v>
      </c>
      <c r="T14" s="16">
        <v>0</v>
      </c>
      <c r="U14" s="16">
        <v>0</v>
      </c>
    </row>
    <row r="15" spans="2:23" ht="15" customHeight="1" x14ac:dyDescent="0.2">
      <c r="B15" s="15" t="s">
        <v>78</v>
      </c>
      <c r="C15" s="16">
        <v>1</v>
      </c>
      <c r="D15" s="16">
        <v>0</v>
      </c>
      <c r="E15" s="16">
        <v>1</v>
      </c>
      <c r="F15" s="16">
        <v>1</v>
      </c>
      <c r="G15" s="16">
        <v>1</v>
      </c>
      <c r="H15" s="16">
        <v>0</v>
      </c>
      <c r="I15" s="16">
        <v>1</v>
      </c>
      <c r="K15" s="16">
        <v>1</v>
      </c>
      <c r="L15" s="16">
        <v>1</v>
      </c>
      <c r="N15" s="16">
        <v>1</v>
      </c>
      <c r="O15" s="16">
        <v>0</v>
      </c>
      <c r="P15" s="16">
        <v>1</v>
      </c>
      <c r="Q15" s="16">
        <v>1</v>
      </c>
      <c r="R15" s="16">
        <v>1</v>
      </c>
      <c r="S15" s="16">
        <v>0</v>
      </c>
      <c r="T15" s="16">
        <v>0</v>
      </c>
      <c r="U15" s="16">
        <v>0</v>
      </c>
    </row>
    <row r="16" spans="2:23" ht="15" customHeight="1" x14ac:dyDescent="0.2">
      <c r="B16" s="15" t="s">
        <v>84</v>
      </c>
      <c r="C16" s="16">
        <v>0</v>
      </c>
      <c r="D16" s="16">
        <v>0</v>
      </c>
      <c r="E16" s="16">
        <v>0</v>
      </c>
      <c r="F16" s="16">
        <v>0</v>
      </c>
      <c r="G16" s="16">
        <v>0</v>
      </c>
      <c r="H16" s="16">
        <v>0</v>
      </c>
      <c r="I16" s="16">
        <v>0</v>
      </c>
      <c r="K16" s="16">
        <v>0</v>
      </c>
      <c r="L16" s="16">
        <v>0</v>
      </c>
      <c r="N16" s="16">
        <v>0</v>
      </c>
      <c r="O16" s="16">
        <v>0</v>
      </c>
      <c r="P16" s="16">
        <v>0</v>
      </c>
      <c r="Q16" s="16">
        <v>0</v>
      </c>
      <c r="R16" s="16">
        <v>0</v>
      </c>
      <c r="S16" s="16">
        <v>0</v>
      </c>
      <c r="T16" s="16">
        <v>0</v>
      </c>
      <c r="U16" s="16">
        <v>0</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W304"/>
  <sheetViews>
    <sheetView showGridLines="0" workbookViewId="0">
      <pane xSplit="2" ySplit="8" topLeftCell="C9" activePane="bottomRight" state="frozen"/>
      <selection pane="topRight"/>
      <selection pane="bottomLeft"/>
      <selection pane="bottom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3">
      <c r="D2" s="4" t="s">
        <v>17</v>
      </c>
    </row>
    <row r="5" spans="2:23" ht="30" customHeight="1"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x14ac:dyDescent="0.2">
      <c r="B9" s="23" t="s">
        <v>40</v>
      </c>
      <c r="C9" s="20"/>
      <c r="D9" s="20"/>
      <c r="E9" s="20"/>
      <c r="F9" s="20"/>
      <c r="G9" s="20"/>
      <c r="H9" s="20"/>
      <c r="I9" s="20"/>
      <c r="J9" s="20"/>
      <c r="K9" s="20"/>
      <c r="L9" s="20"/>
      <c r="M9" s="20"/>
      <c r="N9" s="20"/>
      <c r="O9" s="20"/>
      <c r="P9" s="20"/>
      <c r="Q9" s="20"/>
      <c r="R9" s="20"/>
      <c r="S9" s="20"/>
      <c r="T9" s="20"/>
      <c r="U9" s="20"/>
      <c r="V9" s="20"/>
      <c r="W9" s="20"/>
    </row>
    <row r="10" spans="2:23" x14ac:dyDescent="0.2">
      <c r="B10" s="22" t="s">
        <v>15</v>
      </c>
      <c r="C10" s="20"/>
      <c r="D10" s="20"/>
      <c r="E10" s="20"/>
      <c r="F10" s="20"/>
      <c r="G10" s="20"/>
      <c r="H10" s="20"/>
      <c r="I10" s="20"/>
      <c r="J10" s="20"/>
      <c r="K10" s="20"/>
      <c r="L10" s="20"/>
      <c r="M10" s="20"/>
      <c r="N10" s="20"/>
      <c r="O10" s="20"/>
      <c r="P10" s="20"/>
      <c r="Q10" s="20"/>
      <c r="R10" s="20"/>
      <c r="S10" s="20"/>
      <c r="T10" s="20"/>
      <c r="U10" s="20"/>
      <c r="V10" s="20"/>
      <c r="W10" s="20"/>
    </row>
    <row r="11" spans="2:23" ht="16" x14ac:dyDescent="0.2">
      <c r="B11" s="15" t="s">
        <v>30</v>
      </c>
      <c r="C11" s="16">
        <v>0.41107324292859848</v>
      </c>
      <c r="D11" s="16">
        <v>0.32416514101573141</v>
      </c>
      <c r="E11" s="16">
        <v>0.43996524229363521</v>
      </c>
      <c r="F11" s="16">
        <v>0.60372809391749627</v>
      </c>
      <c r="G11" s="16">
        <v>0.37846700465937527</v>
      </c>
      <c r="H11" s="16">
        <v>0.33126210471960282</v>
      </c>
      <c r="I11" s="16">
        <v>0.37090010787513561</v>
      </c>
      <c r="K11" s="16">
        <v>0.42306944143054881</v>
      </c>
      <c r="L11" s="16">
        <v>0.40107303694969221</v>
      </c>
      <c r="N11" s="16">
        <v>1</v>
      </c>
      <c r="O11" s="16">
        <v>0</v>
      </c>
      <c r="P11" s="16">
        <v>0</v>
      </c>
      <c r="Q11" s="16">
        <v>0</v>
      </c>
      <c r="R11" s="16">
        <v>0</v>
      </c>
      <c r="S11" s="16">
        <v>0</v>
      </c>
      <c r="T11" s="16">
        <v>0</v>
      </c>
      <c r="U11" s="16">
        <v>0</v>
      </c>
    </row>
    <row r="12" spans="2:23" ht="16" x14ac:dyDescent="0.2">
      <c r="B12" s="15" t="s">
        <v>31</v>
      </c>
      <c r="C12" s="16">
        <v>0.1589700548634479</v>
      </c>
      <c r="D12" s="16">
        <v>0.17921124364167079</v>
      </c>
      <c r="E12" s="16">
        <v>0.245242654334066</v>
      </c>
      <c r="F12" s="16">
        <v>4.4203064220715849E-2</v>
      </c>
      <c r="G12" s="16">
        <v>0.16133187051509959</v>
      </c>
      <c r="H12" s="16">
        <v>0.14719717897063139</v>
      </c>
      <c r="I12" s="16">
        <v>0.17435838000290499</v>
      </c>
      <c r="K12" s="16">
        <v>0.1521036160730713</v>
      </c>
      <c r="L12" s="16">
        <v>0.16636462018311071</v>
      </c>
      <c r="N12" s="16">
        <v>0</v>
      </c>
      <c r="O12" s="16">
        <v>1</v>
      </c>
      <c r="P12" s="16">
        <v>0</v>
      </c>
      <c r="Q12" s="16">
        <v>0</v>
      </c>
      <c r="R12" s="16">
        <v>0</v>
      </c>
      <c r="S12" s="16">
        <v>0</v>
      </c>
      <c r="T12" s="16">
        <v>0</v>
      </c>
      <c r="U12" s="16">
        <v>0</v>
      </c>
    </row>
    <row r="13" spans="2:23" ht="16" x14ac:dyDescent="0.2">
      <c r="B13" s="15" t="s">
        <v>32</v>
      </c>
      <c r="C13" s="16">
        <v>0.16476936842348849</v>
      </c>
      <c r="D13" s="16">
        <v>4.7469845444502293E-2</v>
      </c>
      <c r="E13" s="16">
        <v>0.14333516205728289</v>
      </c>
      <c r="F13" s="16">
        <v>7.8008791082202794E-2</v>
      </c>
      <c r="G13" s="16">
        <v>0.29339609123290872</v>
      </c>
      <c r="H13" s="16">
        <v>0.29555779420563999</v>
      </c>
      <c r="I13" s="16">
        <v>0.13698838842500641</v>
      </c>
      <c r="K13" s="16">
        <v>0.19149380528546719</v>
      </c>
      <c r="L13" s="16">
        <v>0.13930930254766821</v>
      </c>
      <c r="N13" s="16">
        <v>0</v>
      </c>
      <c r="O13" s="16">
        <v>0</v>
      </c>
      <c r="P13" s="16">
        <v>1</v>
      </c>
      <c r="Q13" s="16">
        <v>0</v>
      </c>
      <c r="R13" s="16">
        <v>0</v>
      </c>
      <c r="S13" s="16">
        <v>0</v>
      </c>
      <c r="T13" s="16">
        <v>0</v>
      </c>
      <c r="U13" s="16">
        <v>0</v>
      </c>
    </row>
    <row r="14" spans="2:23" ht="16" x14ac:dyDescent="0.2">
      <c r="B14" s="15" t="s">
        <v>33</v>
      </c>
      <c r="C14" s="16">
        <v>5.3902821774627817E-2</v>
      </c>
      <c r="D14" s="16">
        <v>5.4067777785173923E-2</v>
      </c>
      <c r="E14" s="16">
        <v>3.2822458585140282E-2</v>
      </c>
      <c r="F14" s="16">
        <v>3.334520058146509E-2</v>
      </c>
      <c r="G14" s="16">
        <v>2.4966637934682231E-2</v>
      </c>
      <c r="H14" s="16">
        <v>4.6991810084495843E-2</v>
      </c>
      <c r="I14" s="16">
        <v>0.11501090363612509</v>
      </c>
      <c r="K14" s="16">
        <v>5.5308726945888523E-2</v>
      </c>
      <c r="L14" s="16">
        <v>5.2755104517057512E-2</v>
      </c>
      <c r="N14" s="16">
        <v>0</v>
      </c>
      <c r="O14" s="16">
        <v>0</v>
      </c>
      <c r="P14" s="16">
        <v>0</v>
      </c>
      <c r="Q14" s="16">
        <v>1</v>
      </c>
      <c r="R14" s="16">
        <v>0</v>
      </c>
      <c r="S14" s="16">
        <v>0</v>
      </c>
      <c r="T14" s="16">
        <v>0</v>
      </c>
      <c r="U14" s="16">
        <v>0</v>
      </c>
    </row>
    <row r="15" spans="2:23" ht="16" x14ac:dyDescent="0.2">
      <c r="B15" s="15" t="s">
        <v>34</v>
      </c>
      <c r="C15" s="16">
        <v>6.2528101378407586E-2</v>
      </c>
      <c r="D15" s="16">
        <v>7.250467166279452E-2</v>
      </c>
      <c r="E15" s="16">
        <v>1.1713869230824601E-2</v>
      </c>
      <c r="F15" s="16">
        <v>1.4028163301003311E-2</v>
      </c>
      <c r="G15" s="16">
        <v>8.8608893623181292E-2</v>
      </c>
      <c r="H15" s="16">
        <v>6.2668266512959758E-2</v>
      </c>
      <c r="I15" s="16">
        <v>0.1140596983564531</v>
      </c>
      <c r="K15" s="16">
        <v>8.1204373641945965E-2</v>
      </c>
      <c r="L15" s="16">
        <v>4.4512462431378123E-2</v>
      </c>
      <c r="N15" s="16">
        <v>0</v>
      </c>
      <c r="O15" s="16">
        <v>0</v>
      </c>
      <c r="P15" s="16">
        <v>0</v>
      </c>
      <c r="Q15" s="16">
        <v>0</v>
      </c>
      <c r="R15" s="16">
        <v>1</v>
      </c>
      <c r="S15" s="16">
        <v>0</v>
      </c>
      <c r="T15" s="16">
        <v>0</v>
      </c>
      <c r="U15" s="16">
        <v>0</v>
      </c>
    </row>
    <row r="16" spans="2:23" ht="16" x14ac:dyDescent="0.2">
      <c r="B16" s="15" t="s">
        <v>35</v>
      </c>
      <c r="C16" s="16">
        <v>8.0954713345700313E-2</v>
      </c>
      <c r="D16" s="16">
        <v>0.24110715204517361</v>
      </c>
      <c r="E16" s="16">
        <v>7.6367767742541962E-2</v>
      </c>
      <c r="F16" s="16">
        <v>0.10147041765495091</v>
      </c>
      <c r="G16" s="16">
        <v>1.8831615823864251E-2</v>
      </c>
      <c r="H16" s="16">
        <v>2.3746447836103139E-2</v>
      </c>
      <c r="I16" s="16">
        <v>5.143262114502601E-2</v>
      </c>
      <c r="K16" s="16">
        <v>6.3533540140587777E-2</v>
      </c>
      <c r="L16" s="16">
        <v>9.4112534208949036E-2</v>
      </c>
      <c r="N16" s="16">
        <v>0</v>
      </c>
      <c r="O16" s="16">
        <v>0</v>
      </c>
      <c r="P16" s="16">
        <v>0</v>
      </c>
      <c r="Q16" s="16">
        <v>0</v>
      </c>
      <c r="R16" s="16">
        <v>0</v>
      </c>
      <c r="S16" s="16">
        <v>1</v>
      </c>
      <c r="T16" s="16">
        <v>0</v>
      </c>
      <c r="U16" s="16">
        <v>0</v>
      </c>
    </row>
    <row r="17" spans="2:23" ht="16" x14ac:dyDescent="0.2">
      <c r="B17" s="15" t="s">
        <v>36</v>
      </c>
      <c r="C17" s="16">
        <v>7.1817577185324093E-3</v>
      </c>
      <c r="D17" s="16">
        <v>0</v>
      </c>
      <c r="E17" s="16">
        <v>0</v>
      </c>
      <c r="F17" s="16">
        <v>2.7110104509404539E-2</v>
      </c>
      <c r="G17" s="16">
        <v>0</v>
      </c>
      <c r="H17" s="16">
        <v>1.8475217515609248E-2</v>
      </c>
      <c r="I17" s="16">
        <v>0</v>
      </c>
      <c r="K17" s="16">
        <v>9.2714210226967856E-3</v>
      </c>
      <c r="L17" s="16">
        <v>5.1667981187720766E-3</v>
      </c>
      <c r="N17" s="16">
        <v>0</v>
      </c>
      <c r="O17" s="16">
        <v>0</v>
      </c>
      <c r="P17" s="16">
        <v>0</v>
      </c>
      <c r="Q17" s="16">
        <v>0</v>
      </c>
      <c r="R17" s="16">
        <v>0</v>
      </c>
      <c r="S17" s="16">
        <v>0</v>
      </c>
      <c r="T17" s="16">
        <v>1</v>
      </c>
      <c r="U17" s="16">
        <v>0</v>
      </c>
    </row>
    <row r="18" spans="2:23" ht="16" x14ac:dyDescent="0.2">
      <c r="B18" s="15" t="s">
        <v>37</v>
      </c>
      <c r="C18" s="16">
        <v>4.6607067425826917E-2</v>
      </c>
      <c r="D18" s="16">
        <v>8.1474168404953515E-2</v>
      </c>
      <c r="E18" s="16">
        <v>5.0552845756509077E-2</v>
      </c>
      <c r="F18" s="16">
        <v>9.8106164732761458E-2</v>
      </c>
      <c r="G18" s="16">
        <v>3.4397886210888698E-2</v>
      </c>
      <c r="H18" s="16">
        <v>3.0612028536993241E-2</v>
      </c>
      <c r="I18" s="16">
        <v>0</v>
      </c>
      <c r="K18" s="16">
        <v>1.6864575903511501E-2</v>
      </c>
      <c r="L18" s="16">
        <v>7.5916908989728138E-2</v>
      </c>
      <c r="N18" s="16">
        <v>0</v>
      </c>
      <c r="O18" s="16">
        <v>0</v>
      </c>
      <c r="P18" s="16">
        <v>0</v>
      </c>
      <c r="Q18" s="16">
        <v>0</v>
      </c>
      <c r="R18" s="16">
        <v>0</v>
      </c>
      <c r="S18" s="16">
        <v>0</v>
      </c>
      <c r="T18" s="16">
        <v>0</v>
      </c>
      <c r="U18" s="16">
        <v>1</v>
      </c>
    </row>
    <row r="20" spans="2:23" x14ac:dyDescent="0.2">
      <c r="B20" s="23" t="s">
        <v>41</v>
      </c>
      <c r="C20" s="20"/>
      <c r="D20" s="20"/>
      <c r="E20" s="20"/>
      <c r="F20" s="20"/>
      <c r="G20" s="20"/>
      <c r="H20" s="20"/>
      <c r="I20" s="20"/>
      <c r="J20" s="20"/>
      <c r="K20" s="20"/>
      <c r="L20" s="20"/>
      <c r="M20" s="20"/>
      <c r="N20" s="20"/>
      <c r="O20" s="20"/>
      <c r="P20" s="20"/>
      <c r="Q20" s="20"/>
      <c r="R20" s="20"/>
      <c r="S20" s="20"/>
      <c r="T20" s="20"/>
      <c r="U20" s="20"/>
      <c r="V20" s="20"/>
      <c r="W20" s="20"/>
    </row>
    <row r="21" spans="2:23" x14ac:dyDescent="0.2">
      <c r="B21" s="22" t="s">
        <v>15</v>
      </c>
      <c r="C21" s="20"/>
      <c r="D21" s="20"/>
      <c r="E21" s="20"/>
      <c r="F21" s="20"/>
      <c r="G21" s="20"/>
      <c r="H21" s="20"/>
      <c r="I21" s="20"/>
      <c r="J21" s="20"/>
      <c r="K21" s="20"/>
      <c r="L21" s="20"/>
      <c r="M21" s="20"/>
      <c r="N21" s="20"/>
      <c r="O21" s="20"/>
      <c r="P21" s="20"/>
      <c r="Q21" s="20"/>
      <c r="R21" s="20"/>
      <c r="S21" s="20"/>
      <c r="T21" s="20"/>
      <c r="U21" s="20"/>
      <c r="V21" s="20"/>
      <c r="W21" s="20"/>
    </row>
    <row r="22" spans="2:23" ht="16" x14ac:dyDescent="0.2">
      <c r="B22" s="15" t="s">
        <v>30</v>
      </c>
      <c r="C22" s="16">
        <v>0.38355954504184081</v>
      </c>
      <c r="D22" s="16">
        <v>0.31404958718986242</v>
      </c>
      <c r="E22" s="16">
        <v>0.41377640826783929</v>
      </c>
      <c r="F22" s="16">
        <v>0.57950680154025536</v>
      </c>
      <c r="G22" s="16">
        <v>0.34407074577408259</v>
      </c>
      <c r="H22" s="16">
        <v>0.29423983376078888</v>
      </c>
      <c r="I22" s="16">
        <v>0.34017961259860902</v>
      </c>
      <c r="K22" s="16">
        <v>0.38633579721051747</v>
      </c>
      <c r="L22" s="16">
        <v>0.38246736408454202</v>
      </c>
      <c r="N22" s="16">
        <v>0.88843405606884429</v>
      </c>
      <c r="O22" s="16">
        <v>0</v>
      </c>
      <c r="P22" s="16">
        <v>1.1003638784008649E-2</v>
      </c>
      <c r="Q22" s="16">
        <v>3.7889539445010313E-2</v>
      </c>
      <c r="R22" s="16">
        <v>0.15968455639052739</v>
      </c>
      <c r="S22" s="16">
        <v>3.3173235248395667E-2</v>
      </c>
      <c r="T22" s="16">
        <v>0</v>
      </c>
      <c r="U22" s="16">
        <v>3.9100484123958688E-2</v>
      </c>
    </row>
    <row r="23" spans="2:23" ht="16" x14ac:dyDescent="0.2">
      <c r="B23" s="15" t="s">
        <v>31</v>
      </c>
      <c r="C23" s="16">
        <v>0.13768597597277429</v>
      </c>
      <c r="D23" s="16">
        <v>0.19425981556460201</v>
      </c>
      <c r="E23" s="16">
        <v>0.2192391536206571</v>
      </c>
      <c r="F23" s="16">
        <v>6.0112278437584321E-2</v>
      </c>
      <c r="G23" s="16">
        <v>0.1267355869960419</v>
      </c>
      <c r="H23" s="16">
        <v>0.1381743926331471</v>
      </c>
      <c r="I23" s="16">
        <v>0.1058891791665366</v>
      </c>
      <c r="K23" s="16">
        <v>0.13118388791109331</v>
      </c>
      <c r="L23" s="16">
        <v>0.14463372308388059</v>
      </c>
      <c r="N23" s="16">
        <v>1.2865606176897269E-2</v>
      </c>
      <c r="O23" s="16">
        <v>0.78750447270599</v>
      </c>
      <c r="P23" s="16">
        <v>1.578855158633774E-2</v>
      </c>
      <c r="Q23" s="16">
        <v>5.8936357116747932E-2</v>
      </c>
      <c r="R23" s="16">
        <v>0</v>
      </c>
      <c r="S23" s="16">
        <v>0</v>
      </c>
      <c r="T23" s="16">
        <v>0</v>
      </c>
      <c r="U23" s="16">
        <v>3.06677665029116E-2</v>
      </c>
    </row>
    <row r="24" spans="2:23" ht="16" x14ac:dyDescent="0.2">
      <c r="B24" s="15" t="s">
        <v>32</v>
      </c>
      <c r="C24" s="16">
        <v>0.1609707389736024</v>
      </c>
      <c r="D24" s="16">
        <v>8.9372436441831071E-2</v>
      </c>
      <c r="E24" s="16">
        <v>0.1178555739866856</v>
      </c>
      <c r="F24" s="16">
        <v>0.1011291441235812</v>
      </c>
      <c r="G24" s="16">
        <v>0.29934032183487203</v>
      </c>
      <c r="H24" s="16">
        <v>0.24606867257925369</v>
      </c>
      <c r="I24" s="16">
        <v>0.1215913798302557</v>
      </c>
      <c r="K24" s="16">
        <v>0.18216524827751729</v>
      </c>
      <c r="L24" s="16">
        <v>0.14090734528618401</v>
      </c>
      <c r="N24" s="16">
        <v>6.9050144809552783E-3</v>
      </c>
      <c r="O24" s="16">
        <v>3.0452034189045091E-2</v>
      </c>
      <c r="P24" s="16">
        <v>0.87208202466056217</v>
      </c>
      <c r="Q24" s="16">
        <v>7.2404273261325716E-2</v>
      </c>
      <c r="R24" s="16">
        <v>3.7871003157625642E-2</v>
      </c>
      <c r="S24" s="16">
        <v>0</v>
      </c>
      <c r="T24" s="16">
        <v>0</v>
      </c>
      <c r="U24" s="16">
        <v>7.1407834426419653E-2</v>
      </c>
    </row>
    <row r="25" spans="2:23" ht="16" x14ac:dyDescent="0.2">
      <c r="B25" s="15" t="s">
        <v>33</v>
      </c>
      <c r="C25" s="16">
        <v>7.7622830525814229E-2</v>
      </c>
      <c r="D25" s="16">
        <v>5.9065072360454343E-2</v>
      </c>
      <c r="E25" s="16">
        <v>5.5927199366093798E-2</v>
      </c>
      <c r="F25" s="16">
        <v>2.4253010841090019E-2</v>
      </c>
      <c r="G25" s="16">
        <v>4.5828720493702881E-2</v>
      </c>
      <c r="H25" s="16">
        <v>7.0598139155655978E-2</v>
      </c>
      <c r="I25" s="16">
        <v>0.1800832682072169</v>
      </c>
      <c r="K25" s="16">
        <v>7.8456285669262618E-2</v>
      </c>
      <c r="L25" s="16">
        <v>7.7135943629158446E-2</v>
      </c>
      <c r="N25" s="16">
        <v>1.0913141074427471E-2</v>
      </c>
      <c r="O25" s="16">
        <v>6.9143083624503068E-2</v>
      </c>
      <c r="P25" s="16">
        <v>5.4343590743631147E-2</v>
      </c>
      <c r="Q25" s="16">
        <v>0.83076983017691597</v>
      </c>
      <c r="R25" s="16">
        <v>2.311639785964887E-2</v>
      </c>
      <c r="S25" s="16">
        <v>4.7815679714548011E-2</v>
      </c>
      <c r="T25" s="16">
        <v>0</v>
      </c>
      <c r="U25" s="16">
        <v>0</v>
      </c>
    </row>
    <row r="26" spans="2:23" ht="16" x14ac:dyDescent="0.2">
      <c r="B26" s="15" t="s">
        <v>34</v>
      </c>
      <c r="C26" s="16">
        <v>6.6898540782875743E-2</v>
      </c>
      <c r="D26" s="16">
        <v>4.1310112744331752E-2</v>
      </c>
      <c r="E26" s="16">
        <v>2.3985526631591259E-2</v>
      </c>
      <c r="F26" s="16">
        <v>0</v>
      </c>
      <c r="G26" s="16">
        <v>0.111383257547968</v>
      </c>
      <c r="H26" s="16">
        <v>7.61179881570693E-2</v>
      </c>
      <c r="I26" s="16">
        <v>0.12923288214045009</v>
      </c>
      <c r="K26" s="16">
        <v>7.7090137470529854E-2</v>
      </c>
      <c r="L26" s="16">
        <v>5.7206336147006147E-2</v>
      </c>
      <c r="N26" s="16">
        <v>3.5162212421663069E-3</v>
      </c>
      <c r="O26" s="16">
        <v>8.0610407716747531E-2</v>
      </c>
      <c r="P26" s="16">
        <v>2.372147541660214E-2</v>
      </c>
      <c r="Q26" s="16">
        <v>0</v>
      </c>
      <c r="R26" s="16">
        <v>0.77932804259219801</v>
      </c>
      <c r="S26" s="16">
        <v>0</v>
      </c>
      <c r="T26" s="16">
        <v>0</v>
      </c>
      <c r="U26" s="16">
        <v>0</v>
      </c>
    </row>
    <row r="27" spans="2:23" ht="16" x14ac:dyDescent="0.2">
      <c r="B27" s="15" t="s">
        <v>35</v>
      </c>
      <c r="C27" s="16">
        <v>0.1061872361152747</v>
      </c>
      <c r="D27" s="16">
        <v>0.2444311975216448</v>
      </c>
      <c r="E27" s="16">
        <v>0.1000348340085972</v>
      </c>
      <c r="F27" s="16">
        <v>0.13689260032472789</v>
      </c>
      <c r="G27" s="16">
        <v>3.5436645990522278E-2</v>
      </c>
      <c r="H27" s="16">
        <v>8.7243618326760419E-2</v>
      </c>
      <c r="I27" s="16">
        <v>6.562950365556558E-2</v>
      </c>
      <c r="K27" s="16">
        <v>0.1000883788399119</v>
      </c>
      <c r="L27" s="16">
        <v>0.1083695380929191</v>
      </c>
      <c r="N27" s="16">
        <v>5.4277314322920323E-2</v>
      </c>
      <c r="O27" s="16">
        <v>1.9442594158669089E-2</v>
      </c>
      <c r="P27" s="16">
        <v>1.2000660028611779E-2</v>
      </c>
      <c r="Q27" s="16">
        <v>0</v>
      </c>
      <c r="R27" s="16">
        <v>0</v>
      </c>
      <c r="S27" s="16">
        <v>0.86108198314164663</v>
      </c>
      <c r="T27" s="16">
        <v>0.81438594583802881</v>
      </c>
      <c r="U27" s="16">
        <v>4.24257796679917E-2</v>
      </c>
    </row>
    <row r="28" spans="2:23" ht="16" x14ac:dyDescent="0.2">
      <c r="B28" s="15" t="s">
        <v>36</v>
      </c>
      <c r="C28" s="16">
        <v>1.283212039464279E-2</v>
      </c>
      <c r="D28" s="16">
        <v>0</v>
      </c>
      <c r="E28" s="16">
        <v>1.807067019208464E-2</v>
      </c>
      <c r="F28" s="16">
        <v>0</v>
      </c>
      <c r="G28" s="16">
        <v>1.116844291994599E-2</v>
      </c>
      <c r="H28" s="16">
        <v>2.2478961569850971E-2</v>
      </c>
      <c r="I28" s="16">
        <v>2.222992426578076E-2</v>
      </c>
      <c r="K28" s="16">
        <v>1.9428988975501729E-2</v>
      </c>
      <c r="L28" s="16">
        <v>6.4293893701352842E-3</v>
      </c>
      <c r="N28" s="16">
        <v>1.6565056245616518E-2</v>
      </c>
      <c r="O28" s="16">
        <v>0</v>
      </c>
      <c r="P28" s="16">
        <v>0</v>
      </c>
      <c r="Q28" s="16">
        <v>0</v>
      </c>
      <c r="R28" s="16">
        <v>0</v>
      </c>
      <c r="S28" s="16">
        <v>5.7929101895409493E-2</v>
      </c>
      <c r="T28" s="16">
        <v>0.1856140541619711</v>
      </c>
      <c r="U28" s="16">
        <v>0</v>
      </c>
    </row>
    <row r="29" spans="2:23" ht="16" x14ac:dyDescent="0.2">
      <c r="B29" s="15" t="s">
        <v>37</v>
      </c>
      <c r="C29" s="16">
        <v>4.1203583371808822E-2</v>
      </c>
      <c r="D29" s="16">
        <v>5.7511778177273647E-2</v>
      </c>
      <c r="E29" s="16">
        <v>5.1110633926451148E-2</v>
      </c>
      <c r="F29" s="16">
        <v>9.8106164732761458E-2</v>
      </c>
      <c r="G29" s="16">
        <v>1.537547887816978E-2</v>
      </c>
      <c r="H29" s="16">
        <v>3.0612028536993241E-2</v>
      </c>
      <c r="I29" s="16">
        <v>5.1156782698062097E-3</v>
      </c>
      <c r="K29" s="16">
        <v>1.9057009447714161E-2</v>
      </c>
      <c r="L29" s="16">
        <v>6.3055541676205765E-2</v>
      </c>
      <c r="N29" s="16">
        <v>5.0392424203428354E-3</v>
      </c>
      <c r="O29" s="16">
        <v>0</v>
      </c>
      <c r="P29" s="16">
        <v>0</v>
      </c>
      <c r="Q29" s="16">
        <v>0</v>
      </c>
      <c r="R29" s="16">
        <v>0</v>
      </c>
      <c r="S29" s="16">
        <v>0</v>
      </c>
      <c r="T29" s="16">
        <v>0</v>
      </c>
      <c r="U29" s="16">
        <v>0.8163981352787183</v>
      </c>
    </row>
    <row r="31" spans="2:23" x14ac:dyDescent="0.2">
      <c r="B31" s="23" t="s">
        <v>42</v>
      </c>
      <c r="C31" s="20"/>
      <c r="D31" s="20"/>
      <c r="E31" s="20"/>
      <c r="F31" s="20"/>
      <c r="G31" s="20"/>
      <c r="H31" s="20"/>
      <c r="I31" s="20"/>
      <c r="J31" s="20"/>
      <c r="K31" s="20"/>
      <c r="L31" s="20"/>
      <c r="M31" s="20"/>
      <c r="N31" s="20"/>
      <c r="O31" s="20"/>
      <c r="P31" s="20"/>
      <c r="Q31" s="20"/>
      <c r="R31" s="20"/>
      <c r="S31" s="20"/>
      <c r="T31" s="20"/>
      <c r="U31" s="20"/>
      <c r="V31" s="20"/>
      <c r="W31" s="20"/>
    </row>
    <row r="32" spans="2:23" x14ac:dyDescent="0.2">
      <c r="B32" s="22" t="s">
        <v>15</v>
      </c>
      <c r="C32" s="20"/>
      <c r="D32" s="20"/>
      <c r="E32" s="20"/>
      <c r="F32" s="20"/>
      <c r="G32" s="20"/>
      <c r="H32" s="20"/>
      <c r="I32" s="20"/>
      <c r="J32" s="20"/>
      <c r="K32" s="20"/>
      <c r="L32" s="20"/>
      <c r="M32" s="20"/>
      <c r="N32" s="20"/>
      <c r="O32" s="20"/>
      <c r="P32" s="20"/>
      <c r="Q32" s="20"/>
      <c r="R32" s="20"/>
      <c r="S32" s="20"/>
      <c r="T32" s="20"/>
      <c r="U32" s="20"/>
      <c r="V32" s="20"/>
      <c r="W32" s="20"/>
    </row>
    <row r="33" spans="2:23" ht="16" x14ac:dyDescent="0.2">
      <c r="B33" s="15" t="s">
        <v>30</v>
      </c>
      <c r="C33" s="16">
        <v>0.51469567136137173</v>
      </c>
      <c r="D33" s="16">
        <v>0.32651997004686228</v>
      </c>
      <c r="E33" s="16">
        <v>0.53072869575218884</v>
      </c>
      <c r="F33" s="16">
        <v>0.68395038567570765</v>
      </c>
      <c r="G33" s="16">
        <v>0.47715521496550989</v>
      </c>
      <c r="H33" s="16">
        <v>0.51600100392521142</v>
      </c>
      <c r="I33" s="16">
        <v>0.52312637495733794</v>
      </c>
      <c r="K33" s="16">
        <v>0.50953946442933118</v>
      </c>
      <c r="L33" s="16">
        <v>0.5218817440859721</v>
      </c>
      <c r="N33" s="16">
        <v>0.84117111659299959</v>
      </c>
      <c r="O33" s="16">
        <v>0.22651857584121879</v>
      </c>
      <c r="P33" s="16">
        <v>0.31277354461832169</v>
      </c>
      <c r="Q33" s="16">
        <v>0.22961655701003339</v>
      </c>
      <c r="R33" s="16">
        <v>0.14579800279456359</v>
      </c>
      <c r="S33" s="16">
        <v>0.32866440156876731</v>
      </c>
      <c r="T33" s="16">
        <v>1</v>
      </c>
      <c r="U33" s="16">
        <v>0.47653032488340957</v>
      </c>
    </row>
    <row r="34" spans="2:23" ht="16" x14ac:dyDescent="0.2">
      <c r="B34" s="15" t="s">
        <v>43</v>
      </c>
      <c r="C34" s="16">
        <v>3.7729227484320532E-2</v>
      </c>
      <c r="D34" s="16">
        <v>3.1194558918462768E-2</v>
      </c>
      <c r="E34" s="16">
        <v>3.2822458585140282E-2</v>
      </c>
      <c r="F34" s="16">
        <v>2.6782775185394542E-2</v>
      </c>
      <c r="G34" s="16">
        <v>5.0298699883174161E-2</v>
      </c>
      <c r="H34" s="16">
        <v>4.8259296350748021E-2</v>
      </c>
      <c r="I34" s="16">
        <v>3.7281447219979183E-2</v>
      </c>
      <c r="K34" s="16">
        <v>3.4689966400509732E-2</v>
      </c>
      <c r="L34" s="16">
        <v>4.0839324798601029E-2</v>
      </c>
      <c r="N34" s="16">
        <v>4.9683435420822758E-3</v>
      </c>
      <c r="O34" s="16">
        <v>2.7239513777999411E-2</v>
      </c>
      <c r="P34" s="16">
        <v>1.9824130487886438E-2</v>
      </c>
      <c r="Q34" s="16">
        <v>0.44039668161242412</v>
      </c>
      <c r="R34" s="16">
        <v>0</v>
      </c>
      <c r="S34" s="16">
        <v>3.3173235248395667E-2</v>
      </c>
      <c r="T34" s="16">
        <v>0</v>
      </c>
      <c r="U34" s="16">
        <v>0</v>
      </c>
    </row>
    <row r="35" spans="2:23" ht="16" x14ac:dyDescent="0.2">
      <c r="B35" s="15" t="s">
        <v>44</v>
      </c>
      <c r="C35" s="16">
        <v>0.18790252560903761</v>
      </c>
      <c r="D35" s="16">
        <v>0.22044701903694591</v>
      </c>
      <c r="E35" s="16">
        <v>0.26321386417130782</v>
      </c>
      <c r="F35" s="16">
        <v>0.1347583986444599</v>
      </c>
      <c r="G35" s="16">
        <v>0.17315423387369039</v>
      </c>
      <c r="H35" s="16">
        <v>0.14899031426359621</v>
      </c>
      <c r="I35" s="16">
        <v>0.1856780525084834</v>
      </c>
      <c r="K35" s="16">
        <v>0.1823624679645667</v>
      </c>
      <c r="L35" s="16">
        <v>0.19407648764445429</v>
      </c>
      <c r="N35" s="16">
        <v>7.3251624031181017E-2</v>
      </c>
      <c r="O35" s="16">
        <v>0.66198975597139853</v>
      </c>
      <c r="P35" s="16">
        <v>0.131670091298039</v>
      </c>
      <c r="Q35" s="16">
        <v>0.1298376329073031</v>
      </c>
      <c r="R35" s="16">
        <v>0.14283789393991739</v>
      </c>
      <c r="S35" s="16">
        <v>0</v>
      </c>
      <c r="T35" s="16">
        <v>0</v>
      </c>
      <c r="U35" s="16">
        <v>0.23483576704062051</v>
      </c>
    </row>
    <row r="36" spans="2:23" ht="16" x14ac:dyDescent="0.2">
      <c r="B36" s="15" t="s">
        <v>34</v>
      </c>
      <c r="C36" s="16">
        <v>6.5467914737921809E-2</v>
      </c>
      <c r="D36" s="16">
        <v>3.7986067267860552E-2</v>
      </c>
      <c r="E36" s="16">
        <v>1.1713869230824601E-2</v>
      </c>
      <c r="F36" s="16">
        <v>1.437637774980704E-2</v>
      </c>
      <c r="G36" s="16">
        <v>6.6852257278004909E-2</v>
      </c>
      <c r="H36" s="16">
        <v>0.13186631216475159</v>
      </c>
      <c r="I36" s="16">
        <v>0.1208044473431983</v>
      </c>
      <c r="K36" s="16">
        <v>8.835002824262235E-2</v>
      </c>
      <c r="L36" s="16">
        <v>4.353352579598628E-2</v>
      </c>
      <c r="N36" s="16">
        <v>2.5126390261690019E-2</v>
      </c>
      <c r="O36" s="16">
        <v>1.7855354567207059E-2</v>
      </c>
      <c r="P36" s="16">
        <v>1.7921416891429641E-2</v>
      </c>
      <c r="Q36" s="16">
        <v>3.041107823033147E-2</v>
      </c>
      <c r="R36" s="16">
        <v>0.64324807161921294</v>
      </c>
      <c r="S36" s="16">
        <v>8.9182734080706871E-2</v>
      </c>
      <c r="T36" s="16">
        <v>0</v>
      </c>
      <c r="U36" s="16">
        <v>0</v>
      </c>
    </row>
    <row r="37" spans="2:23" ht="16" x14ac:dyDescent="0.2">
      <c r="B37" s="15" t="s">
        <v>35</v>
      </c>
      <c r="C37" s="16">
        <v>5.7856492565653533E-2</v>
      </c>
      <c r="D37" s="16">
        <v>0.21002349693118061</v>
      </c>
      <c r="E37" s="16">
        <v>7.2175878135877239E-2</v>
      </c>
      <c r="F37" s="16">
        <v>5.4161648231310408E-2</v>
      </c>
      <c r="G37" s="16">
        <v>7.0096962295931554E-3</v>
      </c>
      <c r="H37" s="16">
        <v>0</v>
      </c>
      <c r="I37" s="16">
        <v>2.9058595154908141E-2</v>
      </c>
      <c r="K37" s="16">
        <v>3.9061508553369637E-2</v>
      </c>
      <c r="L37" s="16">
        <v>7.2108754997718127E-2</v>
      </c>
      <c r="N37" s="16">
        <v>1.7590306631626449E-2</v>
      </c>
      <c r="O37" s="16">
        <v>2.6980106004875531E-2</v>
      </c>
      <c r="P37" s="16">
        <v>0</v>
      </c>
      <c r="Q37" s="16">
        <v>0</v>
      </c>
      <c r="R37" s="16">
        <v>0</v>
      </c>
      <c r="S37" s="16">
        <v>0.46467607150863388</v>
      </c>
      <c r="T37" s="16">
        <v>0</v>
      </c>
      <c r="U37" s="16">
        <v>0.19949670739077771</v>
      </c>
    </row>
    <row r="38" spans="2:23" ht="16" x14ac:dyDescent="0.2">
      <c r="B38" s="15" t="s">
        <v>32</v>
      </c>
      <c r="C38" s="16">
        <v>0.1272219168935404</v>
      </c>
      <c r="D38" s="16">
        <v>0.17382888779868791</v>
      </c>
      <c r="E38" s="16">
        <v>7.1274563932576598E-2</v>
      </c>
      <c r="F38" s="16">
        <v>8.5970414513320617E-2</v>
      </c>
      <c r="G38" s="16">
        <v>0.20967962216389979</v>
      </c>
      <c r="H38" s="16">
        <v>0.13127674422453259</v>
      </c>
      <c r="I38" s="16">
        <v>0.104051082816093</v>
      </c>
      <c r="K38" s="16">
        <v>0.1304768558205654</v>
      </c>
      <c r="L38" s="16">
        <v>0.1246014054194602</v>
      </c>
      <c r="N38" s="16">
        <v>3.7892218940420531E-2</v>
      </c>
      <c r="O38" s="16">
        <v>3.9416693837300773E-2</v>
      </c>
      <c r="P38" s="16">
        <v>0.50136693003118538</v>
      </c>
      <c r="Q38" s="16">
        <v>0.13565681407542429</v>
      </c>
      <c r="R38" s="16">
        <v>6.8116031646306016E-2</v>
      </c>
      <c r="S38" s="16">
        <v>4.6623343774853443E-2</v>
      </c>
      <c r="T38" s="16">
        <v>0</v>
      </c>
      <c r="U38" s="16">
        <v>5.4045997308629357E-2</v>
      </c>
    </row>
    <row r="39" spans="2:23" ht="16" x14ac:dyDescent="0.2">
      <c r="B39" s="15" t="s">
        <v>36</v>
      </c>
      <c r="C39" s="16">
        <v>3.0629140520950348E-3</v>
      </c>
      <c r="D39" s="16">
        <v>0</v>
      </c>
      <c r="E39" s="16">
        <v>1.807067019208464E-2</v>
      </c>
      <c r="F39" s="16">
        <v>0</v>
      </c>
      <c r="G39" s="16">
        <v>0</v>
      </c>
      <c r="H39" s="16">
        <v>0</v>
      </c>
      <c r="I39" s="16">
        <v>0</v>
      </c>
      <c r="K39" s="16">
        <v>6.2316323031465018E-3</v>
      </c>
      <c r="L39" s="16">
        <v>0</v>
      </c>
      <c r="N39" s="16">
        <v>0</v>
      </c>
      <c r="O39" s="16">
        <v>0</v>
      </c>
      <c r="P39" s="16">
        <v>0</v>
      </c>
      <c r="Q39" s="16">
        <v>0</v>
      </c>
      <c r="R39" s="16">
        <v>0</v>
      </c>
      <c r="S39" s="16">
        <v>3.7680213818642748E-2</v>
      </c>
      <c r="T39" s="16">
        <v>0</v>
      </c>
      <c r="U39" s="16">
        <v>0</v>
      </c>
    </row>
    <row r="41" spans="2:23" x14ac:dyDescent="0.2">
      <c r="B41" s="23" t="s">
        <v>45</v>
      </c>
      <c r="C41" s="20"/>
      <c r="D41" s="20"/>
      <c r="E41" s="20"/>
      <c r="F41" s="20"/>
      <c r="G41" s="20"/>
      <c r="H41" s="20"/>
      <c r="I41" s="20"/>
      <c r="J41" s="20"/>
      <c r="K41" s="20"/>
      <c r="L41" s="20"/>
      <c r="M41" s="20"/>
      <c r="N41" s="20"/>
      <c r="O41" s="20"/>
      <c r="P41" s="20"/>
      <c r="Q41" s="20"/>
      <c r="R41" s="20"/>
      <c r="S41" s="20"/>
      <c r="T41" s="20"/>
      <c r="U41" s="20"/>
      <c r="V41" s="20"/>
      <c r="W41" s="20"/>
    </row>
    <row r="42" spans="2:23" x14ac:dyDescent="0.2">
      <c r="B42" s="22" t="s">
        <v>15</v>
      </c>
      <c r="C42" s="20"/>
      <c r="D42" s="20"/>
      <c r="E42" s="20"/>
      <c r="F42" s="20"/>
      <c r="G42" s="20"/>
      <c r="H42" s="20"/>
      <c r="I42" s="20"/>
      <c r="J42" s="20"/>
      <c r="K42" s="20"/>
      <c r="L42" s="20"/>
      <c r="M42" s="20"/>
      <c r="N42" s="20"/>
      <c r="O42" s="20"/>
      <c r="P42" s="20"/>
      <c r="Q42" s="20"/>
      <c r="R42" s="20"/>
      <c r="S42" s="20"/>
      <c r="T42" s="20"/>
      <c r="U42" s="20"/>
      <c r="V42" s="20"/>
      <c r="W42" s="20"/>
    </row>
    <row r="43" spans="2:23" ht="16" x14ac:dyDescent="0.2">
      <c r="B43" s="15" t="s">
        <v>46</v>
      </c>
      <c r="C43" s="16">
        <v>1.7276395674638619E-2</v>
      </c>
      <c r="D43" s="16">
        <v>3.1194558918462768E-2</v>
      </c>
      <c r="E43" s="16">
        <v>3.9396764695626543E-2</v>
      </c>
      <c r="F43" s="16">
        <v>1.339053602053294E-2</v>
      </c>
      <c r="G43" s="16">
        <v>1.0660799564694731E-2</v>
      </c>
      <c r="H43" s="16">
        <v>1.5676456428463902E-2</v>
      </c>
      <c r="I43" s="16">
        <v>0</v>
      </c>
      <c r="K43" s="16">
        <v>1.6505226893400501E-2</v>
      </c>
      <c r="L43" s="16">
        <v>1.810443120065831E-2</v>
      </c>
      <c r="N43" s="16">
        <v>1.8006752776855001E-2</v>
      </c>
      <c r="O43" s="16">
        <v>0</v>
      </c>
      <c r="P43" s="16">
        <v>0</v>
      </c>
      <c r="Q43" s="16">
        <v>0</v>
      </c>
      <c r="R43" s="16">
        <v>1.9395493909176609E-2</v>
      </c>
      <c r="S43" s="16">
        <v>0</v>
      </c>
      <c r="T43" s="16">
        <v>0</v>
      </c>
      <c r="U43" s="16">
        <v>0.18584172926971779</v>
      </c>
    </row>
    <row r="44" spans="2:23" ht="16" x14ac:dyDescent="0.2">
      <c r="B44" s="15" t="s">
        <v>47</v>
      </c>
      <c r="C44" s="16">
        <v>4.9991948536576994E-3</v>
      </c>
      <c r="D44" s="16">
        <v>2.2873218866711151E-2</v>
      </c>
      <c r="E44" s="16">
        <v>0</v>
      </c>
      <c r="F44" s="16">
        <v>0</v>
      </c>
      <c r="G44" s="16">
        <v>1.0660799564694731E-2</v>
      </c>
      <c r="H44" s="16">
        <v>0</v>
      </c>
      <c r="I44" s="16">
        <v>0</v>
      </c>
      <c r="K44" s="16">
        <v>0</v>
      </c>
      <c r="L44" s="16">
        <v>9.9136575911517085E-3</v>
      </c>
      <c r="N44" s="16">
        <v>0</v>
      </c>
      <c r="O44" s="16">
        <v>0</v>
      </c>
      <c r="P44" s="16">
        <v>0</v>
      </c>
      <c r="Q44" s="16">
        <v>0</v>
      </c>
      <c r="R44" s="16">
        <v>0</v>
      </c>
      <c r="S44" s="16">
        <v>0</v>
      </c>
      <c r="T44" s="16">
        <v>0</v>
      </c>
      <c r="U44" s="16">
        <v>0.107262591915136</v>
      </c>
    </row>
    <row r="45" spans="2:23" ht="16" x14ac:dyDescent="0.2">
      <c r="B45" s="15" t="s">
        <v>48</v>
      </c>
      <c r="C45" s="16">
        <v>3.9834626767169942E-3</v>
      </c>
      <c r="D45" s="16">
        <v>0</v>
      </c>
      <c r="E45" s="16">
        <v>0</v>
      </c>
      <c r="F45" s="16">
        <v>1.5701266771484881E-2</v>
      </c>
      <c r="G45" s="16">
        <v>0</v>
      </c>
      <c r="H45" s="16">
        <v>9.4524311781249704E-3</v>
      </c>
      <c r="I45" s="16">
        <v>0</v>
      </c>
      <c r="K45" s="16">
        <v>0</v>
      </c>
      <c r="L45" s="16">
        <v>7.8994090368794626E-3</v>
      </c>
      <c r="N45" s="16">
        <v>0</v>
      </c>
      <c r="O45" s="16">
        <v>0</v>
      </c>
      <c r="P45" s="16">
        <v>0</v>
      </c>
      <c r="Q45" s="16">
        <v>0</v>
      </c>
      <c r="R45" s="16">
        <v>0</v>
      </c>
      <c r="S45" s="16">
        <v>0</v>
      </c>
      <c r="T45" s="16">
        <v>0</v>
      </c>
      <c r="U45" s="16">
        <v>8.5469069322082925E-2</v>
      </c>
    </row>
    <row r="46" spans="2:23" ht="16" x14ac:dyDescent="0.2">
      <c r="B46" s="15" t="s">
        <v>49</v>
      </c>
      <c r="C46" s="16">
        <v>2.7219365028696881E-2</v>
      </c>
      <c r="D46" s="16">
        <v>2.2873218866711151E-2</v>
      </c>
      <c r="E46" s="16">
        <v>5.0058517009198507E-2</v>
      </c>
      <c r="F46" s="16">
        <v>8.1060826959133636E-2</v>
      </c>
      <c r="G46" s="16">
        <v>1.116844291994599E-2</v>
      </c>
      <c r="H46" s="16">
        <v>0</v>
      </c>
      <c r="I46" s="16">
        <v>0</v>
      </c>
      <c r="K46" s="16">
        <v>2.9914918806901999E-2</v>
      </c>
      <c r="L46" s="16">
        <v>2.469625673320245E-2</v>
      </c>
      <c r="N46" s="16">
        <v>3.4672832493948418E-2</v>
      </c>
      <c r="O46" s="16">
        <v>0</v>
      </c>
      <c r="P46" s="16">
        <v>0</v>
      </c>
      <c r="Q46" s="16">
        <v>0</v>
      </c>
      <c r="R46" s="16">
        <v>0</v>
      </c>
      <c r="S46" s="16">
        <v>3.7680213818642748E-2</v>
      </c>
      <c r="T46" s="16">
        <v>0</v>
      </c>
      <c r="U46" s="16">
        <v>0.21275529598975981</v>
      </c>
    </row>
    <row r="47" spans="2:23" ht="16" x14ac:dyDescent="0.2">
      <c r="B47" s="15" t="s">
        <v>50</v>
      </c>
      <c r="C47" s="16">
        <v>2.35205645789969E-2</v>
      </c>
      <c r="D47" s="16">
        <v>6.2509072752554073E-2</v>
      </c>
      <c r="E47" s="16">
        <v>5.7771893007475129E-2</v>
      </c>
      <c r="F47" s="16">
        <v>2.4221292377240911E-2</v>
      </c>
      <c r="G47" s="16">
        <v>0</v>
      </c>
      <c r="H47" s="16">
        <v>7.0768613433631689E-3</v>
      </c>
      <c r="I47" s="16">
        <v>0</v>
      </c>
      <c r="K47" s="16">
        <v>2.4706928170738569E-2</v>
      </c>
      <c r="L47" s="16">
        <v>2.2458999218347209E-2</v>
      </c>
      <c r="N47" s="16">
        <v>2.7514599161856411E-2</v>
      </c>
      <c r="O47" s="16">
        <v>9.7558766103965511E-3</v>
      </c>
      <c r="P47" s="16">
        <v>0</v>
      </c>
      <c r="Q47" s="16">
        <v>5.8936357116747932E-2</v>
      </c>
      <c r="R47" s="16">
        <v>0</v>
      </c>
      <c r="S47" s="16">
        <v>4.7815679714548011E-2</v>
      </c>
      <c r="T47" s="16">
        <v>0</v>
      </c>
      <c r="U47" s="16">
        <v>7.7486450761417164E-2</v>
      </c>
    </row>
    <row r="48" spans="2:23" ht="16" x14ac:dyDescent="0.2">
      <c r="B48" s="15" t="s">
        <v>51</v>
      </c>
      <c r="C48" s="16">
        <v>4.346966872101779E-2</v>
      </c>
      <c r="D48" s="16">
        <v>5.515694914614263E-2</v>
      </c>
      <c r="E48" s="16">
        <v>3.7163005327549133E-2</v>
      </c>
      <c r="F48" s="16">
        <v>4.3119966093021142E-2</v>
      </c>
      <c r="G48" s="16">
        <v>8.4910551269567078E-2</v>
      </c>
      <c r="H48" s="16">
        <v>3.1879514803245412E-2</v>
      </c>
      <c r="I48" s="16">
        <v>1.534703480941863E-2</v>
      </c>
      <c r="K48" s="16">
        <v>3.7336862724831242E-2</v>
      </c>
      <c r="L48" s="16">
        <v>4.9656735898306423E-2</v>
      </c>
      <c r="N48" s="16">
        <v>3.5621484732157788E-2</v>
      </c>
      <c r="O48" s="16">
        <v>3.6245268291027262E-2</v>
      </c>
      <c r="P48" s="16">
        <v>3.3670794333910049E-2</v>
      </c>
      <c r="Q48" s="16">
        <v>0</v>
      </c>
      <c r="R48" s="16">
        <v>5.0809209800372922E-2</v>
      </c>
      <c r="S48" s="16">
        <v>1.867443125738066E-2</v>
      </c>
      <c r="T48" s="16">
        <v>0</v>
      </c>
      <c r="U48" s="16">
        <v>0.2520186949294832</v>
      </c>
    </row>
    <row r="49" spans="2:23" ht="16" x14ac:dyDescent="0.2">
      <c r="B49" s="15" t="s">
        <v>52</v>
      </c>
      <c r="C49" s="16">
        <v>2.2927450098508561E-2</v>
      </c>
      <c r="D49" s="16">
        <v>4.4828530957036469E-2</v>
      </c>
      <c r="E49" s="16">
        <v>4.3063681554964442E-2</v>
      </c>
      <c r="F49" s="16">
        <v>3.140253354296977E-2</v>
      </c>
      <c r="G49" s="16">
        <v>1.6723215536048389E-2</v>
      </c>
      <c r="H49" s="16">
        <v>9.022786337484278E-3</v>
      </c>
      <c r="I49" s="16">
        <v>0</v>
      </c>
      <c r="K49" s="16">
        <v>1.114193486782237E-2</v>
      </c>
      <c r="L49" s="16">
        <v>3.4560422422182373E-2</v>
      </c>
      <c r="N49" s="16">
        <v>2.5898947321662581E-2</v>
      </c>
      <c r="O49" s="16">
        <v>8.9912195251394197E-3</v>
      </c>
      <c r="P49" s="16">
        <v>4.9774565146750722E-2</v>
      </c>
      <c r="Q49" s="16">
        <v>0</v>
      </c>
      <c r="R49" s="16">
        <v>0</v>
      </c>
      <c r="S49" s="16">
        <v>3.2739631839014287E-2</v>
      </c>
      <c r="T49" s="16">
        <v>0</v>
      </c>
      <c r="U49" s="16">
        <v>0</v>
      </c>
    </row>
    <row r="50" spans="2:23" ht="16" x14ac:dyDescent="0.2">
      <c r="B50" s="15" t="s">
        <v>53</v>
      </c>
      <c r="C50" s="16">
        <v>4.8563187368658917E-2</v>
      </c>
      <c r="D50" s="16">
        <v>0.1643335905913233</v>
      </c>
      <c r="E50" s="16">
        <v>6.9145708728438851E-2</v>
      </c>
      <c r="F50" s="16">
        <v>2.4221292377240911E-2</v>
      </c>
      <c r="G50" s="16">
        <v>2.3326830538940701E-2</v>
      </c>
      <c r="H50" s="16">
        <v>4.2481041964127247E-2</v>
      </c>
      <c r="I50" s="16">
        <v>0</v>
      </c>
      <c r="K50" s="16">
        <v>4.4202948751090897E-2</v>
      </c>
      <c r="L50" s="16">
        <v>4.8799536131484633E-2</v>
      </c>
      <c r="N50" s="16">
        <v>4.9745384345180187E-2</v>
      </c>
      <c r="O50" s="16">
        <v>7.5366563574943368E-2</v>
      </c>
      <c r="P50" s="16">
        <v>6.9823991251421321E-3</v>
      </c>
      <c r="Q50" s="16">
        <v>2.4730341051890752E-2</v>
      </c>
      <c r="R50" s="16">
        <v>6.9290087689443475E-2</v>
      </c>
      <c r="S50" s="16">
        <v>9.6415419426801083E-2</v>
      </c>
      <c r="T50" s="16">
        <v>0</v>
      </c>
      <c r="U50" s="16">
        <v>0</v>
      </c>
    </row>
    <row r="51" spans="2:23" ht="16" x14ac:dyDescent="0.2">
      <c r="B51" s="15" t="s">
        <v>54</v>
      </c>
      <c r="C51" s="16">
        <v>9.1577185738312389E-2</v>
      </c>
      <c r="D51" s="16">
        <v>0.19089463991706521</v>
      </c>
      <c r="E51" s="16">
        <v>0.1254892051111679</v>
      </c>
      <c r="F51" s="16">
        <v>9.4746727764936783E-2</v>
      </c>
      <c r="G51" s="16">
        <v>0.1072710717355376</v>
      </c>
      <c r="H51" s="16">
        <v>3.9008254091339123E-2</v>
      </c>
      <c r="I51" s="16">
        <v>1.9142445705427329E-2</v>
      </c>
      <c r="K51" s="16">
        <v>0.1035511700764134</v>
      </c>
      <c r="L51" s="16">
        <v>8.0244926431689442E-2</v>
      </c>
      <c r="N51" s="16">
        <v>8.9282886621202595E-2</v>
      </c>
      <c r="O51" s="16">
        <v>8.3825122655718343E-2</v>
      </c>
      <c r="P51" s="16">
        <v>4.3708788500129943E-2</v>
      </c>
      <c r="Q51" s="16">
        <v>0.1848022266450281</v>
      </c>
      <c r="R51" s="16">
        <v>0.23382014889938929</v>
      </c>
      <c r="S51" s="16">
        <v>0.10298103355357741</v>
      </c>
      <c r="T51" s="16">
        <v>0</v>
      </c>
      <c r="U51" s="16">
        <v>3.06677665029116E-2</v>
      </c>
    </row>
    <row r="52" spans="2:23" ht="16" x14ac:dyDescent="0.2">
      <c r="B52" s="15" t="s">
        <v>55</v>
      </c>
      <c r="C52" s="16">
        <v>8.5831963774993025E-2</v>
      </c>
      <c r="D52" s="16">
        <v>8.2051610252074497E-2</v>
      </c>
      <c r="E52" s="16">
        <v>8.2764347239530522E-2</v>
      </c>
      <c r="F52" s="16">
        <v>7.2530229343412689E-2</v>
      </c>
      <c r="G52" s="16">
        <v>0.10847661070800831</v>
      </c>
      <c r="H52" s="16">
        <v>5.5234846353298318E-2</v>
      </c>
      <c r="I52" s="16">
        <v>0.1034757991343538</v>
      </c>
      <c r="K52" s="16">
        <v>8.4092493652340478E-2</v>
      </c>
      <c r="L52" s="16">
        <v>8.7898275478839341E-2</v>
      </c>
      <c r="N52" s="16">
        <v>8.8550736891481699E-2</v>
      </c>
      <c r="O52" s="16">
        <v>0.1747154533433809</v>
      </c>
      <c r="P52" s="16">
        <v>8.0206290356695742E-2</v>
      </c>
      <c r="Q52" s="16">
        <v>4.272791376357464E-2</v>
      </c>
      <c r="R52" s="16">
        <v>4.868500552690281E-2</v>
      </c>
      <c r="S52" s="16">
        <v>0</v>
      </c>
      <c r="T52" s="16">
        <v>0</v>
      </c>
      <c r="U52" s="16">
        <v>0</v>
      </c>
    </row>
    <row r="53" spans="2:23" ht="16" x14ac:dyDescent="0.2">
      <c r="B53" s="15" t="s">
        <v>56</v>
      </c>
      <c r="C53" s="16">
        <v>0.63063156148580213</v>
      </c>
      <c r="D53" s="16">
        <v>0.32328460973191891</v>
      </c>
      <c r="E53" s="16">
        <v>0.49514687732604878</v>
      </c>
      <c r="F53" s="16">
        <v>0.59960532875002659</v>
      </c>
      <c r="G53" s="16">
        <v>0.62680167816256271</v>
      </c>
      <c r="H53" s="16">
        <v>0.7901678075005536</v>
      </c>
      <c r="I53" s="16">
        <v>0.86203472035080031</v>
      </c>
      <c r="K53" s="16">
        <v>0.64854751605646066</v>
      </c>
      <c r="L53" s="16">
        <v>0.61576734985725867</v>
      </c>
      <c r="N53" s="16">
        <v>0.63070637565565535</v>
      </c>
      <c r="O53" s="16">
        <v>0.61110049599939398</v>
      </c>
      <c r="P53" s="16">
        <v>0.78565716253737139</v>
      </c>
      <c r="Q53" s="16">
        <v>0.68880316142275866</v>
      </c>
      <c r="R53" s="16">
        <v>0.57800005417471478</v>
      </c>
      <c r="S53" s="16">
        <v>0.66369359039003573</v>
      </c>
      <c r="T53" s="16">
        <v>1</v>
      </c>
      <c r="U53" s="16">
        <v>4.8498401309491561E-2</v>
      </c>
    </row>
    <row r="55" spans="2:23" x14ac:dyDescent="0.2">
      <c r="B55" s="23" t="s">
        <v>57</v>
      </c>
      <c r="C55" s="20"/>
      <c r="D55" s="20"/>
      <c r="E55" s="20"/>
      <c r="F55" s="20"/>
      <c r="G55" s="20"/>
      <c r="H55" s="20"/>
      <c r="I55" s="20"/>
      <c r="J55" s="20"/>
      <c r="K55" s="20"/>
      <c r="L55" s="20"/>
      <c r="M55" s="20"/>
      <c r="N55" s="20"/>
      <c r="O55" s="20"/>
      <c r="P55" s="20"/>
      <c r="Q55" s="20"/>
      <c r="R55" s="20"/>
      <c r="S55" s="20"/>
      <c r="T55" s="20"/>
      <c r="U55" s="20"/>
      <c r="V55" s="20"/>
      <c r="W55" s="20"/>
    </row>
    <row r="56" spans="2:23" x14ac:dyDescent="0.2">
      <c r="B56" s="22" t="s">
        <v>15</v>
      </c>
      <c r="C56" s="20"/>
      <c r="D56" s="20"/>
      <c r="E56" s="20"/>
      <c r="F56" s="20"/>
      <c r="G56" s="20"/>
      <c r="H56" s="20"/>
      <c r="I56" s="20"/>
      <c r="J56" s="20"/>
      <c r="K56" s="20"/>
      <c r="L56" s="20"/>
      <c r="M56" s="20"/>
      <c r="N56" s="20"/>
      <c r="O56" s="20"/>
      <c r="P56" s="20"/>
      <c r="Q56" s="20"/>
      <c r="R56" s="20"/>
      <c r="S56" s="20"/>
      <c r="T56" s="20"/>
      <c r="U56" s="20"/>
      <c r="V56" s="20"/>
      <c r="W56" s="20"/>
    </row>
    <row r="57" spans="2:23" ht="16" x14ac:dyDescent="0.2">
      <c r="B57" s="15" t="s">
        <v>58</v>
      </c>
      <c r="C57" s="16">
        <v>1.4040446578319E-2</v>
      </c>
      <c r="D57" s="16">
        <v>0</v>
      </c>
      <c r="E57" s="16">
        <v>0</v>
      </c>
      <c r="F57" s="16">
        <v>1.4028163301003311E-2</v>
      </c>
      <c r="G57" s="16">
        <v>1.8831615823864251E-2</v>
      </c>
      <c r="H57" s="16">
        <v>2.220623556729602E-2</v>
      </c>
      <c r="I57" s="16">
        <v>2.5157204894175281E-2</v>
      </c>
      <c r="K57" s="16">
        <v>1.431743144883557E-2</v>
      </c>
      <c r="L57" s="16">
        <v>1.382882344903506E-2</v>
      </c>
      <c r="N57" s="16">
        <v>1.1553817398602839E-2</v>
      </c>
      <c r="O57" s="16">
        <v>1.9461049498943159E-2</v>
      </c>
      <c r="P57" s="16">
        <v>0</v>
      </c>
      <c r="Q57" s="16">
        <v>0</v>
      </c>
      <c r="R57" s="16">
        <v>9.7584241216207516E-3</v>
      </c>
      <c r="S57" s="16">
        <v>6.9014901317660415E-2</v>
      </c>
      <c r="T57" s="16">
        <v>0</v>
      </c>
      <c r="U57" s="16">
        <v>0</v>
      </c>
    </row>
    <row r="58" spans="2:23" ht="16" x14ac:dyDescent="0.2">
      <c r="B58" s="15" t="s">
        <v>59</v>
      </c>
      <c r="C58" s="16">
        <v>2.2787031427553239E-2</v>
      </c>
      <c r="D58" s="16">
        <v>1.011555382586898E-2</v>
      </c>
      <c r="E58" s="16">
        <v>2.7834353250058459E-2</v>
      </c>
      <c r="F58" s="16">
        <v>1.4028163301003311E-2</v>
      </c>
      <c r="G58" s="16">
        <v>3.9684749500319791E-2</v>
      </c>
      <c r="H58" s="16">
        <v>2.9783649379532592E-2</v>
      </c>
      <c r="I58" s="16">
        <v>1.5749293765705219E-2</v>
      </c>
      <c r="K58" s="16">
        <v>2.0748584373784389E-2</v>
      </c>
      <c r="L58" s="16">
        <v>2.4878846261655589E-2</v>
      </c>
      <c r="N58" s="16">
        <v>3.5721455733262138E-2</v>
      </c>
      <c r="O58" s="16">
        <v>2.508969332397748E-2</v>
      </c>
      <c r="P58" s="16">
        <v>1.6443886673137679E-2</v>
      </c>
      <c r="Q58" s="16">
        <v>0</v>
      </c>
      <c r="R58" s="16">
        <v>2.2468905986258669E-2</v>
      </c>
      <c r="S58" s="16">
        <v>0</v>
      </c>
      <c r="T58" s="16">
        <v>0</v>
      </c>
      <c r="U58" s="16">
        <v>0</v>
      </c>
    </row>
    <row r="59" spans="2:23" ht="32" x14ac:dyDescent="0.2">
      <c r="B59" s="15" t="s">
        <v>60</v>
      </c>
      <c r="C59" s="16">
        <v>8.7275839843679093E-2</v>
      </c>
      <c r="D59" s="16">
        <v>0.12676682218420199</v>
      </c>
      <c r="E59" s="16">
        <v>7.6559155677810589E-2</v>
      </c>
      <c r="F59" s="16">
        <v>6.985993666659758E-2</v>
      </c>
      <c r="G59" s="16">
        <v>0.10698289297868489</v>
      </c>
      <c r="H59" s="16">
        <v>0.128612091659599</v>
      </c>
      <c r="I59" s="16">
        <v>4.031426082658713E-2</v>
      </c>
      <c r="K59" s="16">
        <v>9.2805305351125744E-2</v>
      </c>
      <c r="L59" s="16">
        <v>8.2233336909880411E-2</v>
      </c>
      <c r="N59" s="16">
        <v>9.7472292394673962E-2</v>
      </c>
      <c r="O59" s="16">
        <v>6.177427636771942E-2</v>
      </c>
      <c r="P59" s="16">
        <v>5.1159706908481359E-2</v>
      </c>
      <c r="Q59" s="16">
        <v>8.2710550666622779E-2</v>
      </c>
      <c r="R59" s="16">
        <v>0.10575284514264049</v>
      </c>
      <c r="S59" s="16">
        <v>8.9182734080706871E-2</v>
      </c>
      <c r="T59" s="16">
        <v>0</v>
      </c>
      <c r="U59" s="16">
        <v>0.19643744444328839</v>
      </c>
    </row>
    <row r="60" spans="2:23" ht="16" x14ac:dyDescent="0.2">
      <c r="B60" s="15" t="s">
        <v>61</v>
      </c>
      <c r="C60" s="16">
        <v>0.37318261653377999</v>
      </c>
      <c r="D60" s="16">
        <v>0.45311762942619338</v>
      </c>
      <c r="E60" s="16">
        <v>0.37546759249580858</v>
      </c>
      <c r="F60" s="16">
        <v>0.51706388092017985</v>
      </c>
      <c r="G60" s="16">
        <v>0.23432256867292439</v>
      </c>
      <c r="H60" s="16">
        <v>0.34044625063698231</v>
      </c>
      <c r="I60" s="16">
        <v>0.33809670898352151</v>
      </c>
      <c r="K60" s="16">
        <v>0.3464193335053477</v>
      </c>
      <c r="L60" s="16">
        <v>0.40096016312743099</v>
      </c>
      <c r="N60" s="16">
        <v>0.38970761659984221</v>
      </c>
      <c r="O60" s="16">
        <v>0.40453577412411468</v>
      </c>
      <c r="P60" s="16">
        <v>0.30233724624779301</v>
      </c>
      <c r="Q60" s="16">
        <v>0.26453267297280447</v>
      </c>
      <c r="R60" s="16">
        <v>0.4142872507072099</v>
      </c>
      <c r="S60" s="16">
        <v>0.36815399260797882</v>
      </c>
      <c r="T60" s="16">
        <v>0</v>
      </c>
      <c r="U60" s="16">
        <v>0.5262212537219263</v>
      </c>
    </row>
    <row r="61" spans="2:23" ht="16" x14ac:dyDescent="0.2">
      <c r="B61" s="15" t="s">
        <v>62</v>
      </c>
      <c r="C61" s="16">
        <v>0.50271406561666865</v>
      </c>
      <c r="D61" s="16">
        <v>0.4099999945637357</v>
      </c>
      <c r="E61" s="16">
        <v>0.52013889857632234</v>
      </c>
      <c r="F61" s="16">
        <v>0.38501985581121623</v>
      </c>
      <c r="G61" s="16">
        <v>0.60017817302420673</v>
      </c>
      <c r="H61" s="16">
        <v>0.47895177275659018</v>
      </c>
      <c r="I61" s="16">
        <v>0.58068253153001081</v>
      </c>
      <c r="K61" s="16">
        <v>0.52570934532090674</v>
      </c>
      <c r="L61" s="16">
        <v>0.47809883025199768</v>
      </c>
      <c r="N61" s="16">
        <v>0.4655448178736189</v>
      </c>
      <c r="O61" s="16">
        <v>0.48913920668524519</v>
      </c>
      <c r="P61" s="16">
        <v>0.63005916017058783</v>
      </c>
      <c r="Q61" s="16">
        <v>0.65275677636057272</v>
      </c>
      <c r="R61" s="16">
        <v>0.44773257404227018</v>
      </c>
      <c r="S61" s="16">
        <v>0.47364837199365378</v>
      </c>
      <c r="T61" s="16">
        <v>1</v>
      </c>
      <c r="U61" s="16">
        <v>0.27734130183478528</v>
      </c>
    </row>
    <row r="63" spans="2:23" x14ac:dyDescent="0.2">
      <c r="B63" s="23" t="s">
        <v>63</v>
      </c>
      <c r="C63" s="20"/>
      <c r="D63" s="20"/>
      <c r="E63" s="20"/>
      <c r="F63" s="20"/>
      <c r="G63" s="20"/>
      <c r="H63" s="20"/>
      <c r="I63" s="20"/>
      <c r="J63" s="20"/>
      <c r="K63" s="20"/>
      <c r="L63" s="20"/>
      <c r="M63" s="20"/>
      <c r="N63" s="20"/>
      <c r="O63" s="20"/>
      <c r="P63" s="20"/>
      <c r="Q63" s="20"/>
      <c r="R63" s="20"/>
      <c r="S63" s="20"/>
      <c r="T63" s="20"/>
      <c r="U63" s="20"/>
      <c r="V63" s="20"/>
      <c r="W63" s="20"/>
    </row>
    <row r="64" spans="2:23" x14ac:dyDescent="0.2">
      <c r="B64" s="22" t="s">
        <v>15</v>
      </c>
      <c r="C64" s="20"/>
      <c r="D64" s="20"/>
      <c r="E64" s="20"/>
      <c r="F64" s="20"/>
      <c r="G64" s="20"/>
      <c r="H64" s="20"/>
      <c r="I64" s="20"/>
      <c r="J64" s="20"/>
      <c r="K64" s="20"/>
      <c r="L64" s="20"/>
      <c r="M64" s="20"/>
      <c r="N64" s="20"/>
      <c r="O64" s="20"/>
      <c r="P64" s="20"/>
      <c r="Q64" s="20"/>
      <c r="R64" s="20"/>
      <c r="S64" s="20"/>
      <c r="T64" s="20"/>
      <c r="U64" s="20"/>
      <c r="V64" s="20"/>
      <c r="W64" s="20"/>
    </row>
    <row r="65" spans="2:23" ht="16" x14ac:dyDescent="0.2">
      <c r="B65" s="15" t="s">
        <v>58</v>
      </c>
      <c r="C65" s="16">
        <v>4.9669460105993109E-2</v>
      </c>
      <c r="D65" s="16">
        <v>0</v>
      </c>
      <c r="E65" s="16">
        <v>2.3985526631591259E-2</v>
      </c>
      <c r="F65" s="16">
        <v>4.396554081887509E-2</v>
      </c>
      <c r="G65" s="16">
        <v>7.2173856843985584E-2</v>
      </c>
      <c r="H65" s="16">
        <v>0.13052451576680391</v>
      </c>
      <c r="I65" s="16">
        <v>3.5238852655454872E-2</v>
      </c>
      <c r="K65" s="16">
        <v>3.840753100150697E-2</v>
      </c>
      <c r="L65" s="16">
        <v>6.0903252831596033E-2</v>
      </c>
      <c r="N65" s="16">
        <v>1.2559370453141721E-2</v>
      </c>
      <c r="O65" s="16">
        <v>6.5872015554353389E-2</v>
      </c>
      <c r="P65" s="16">
        <v>0.14668384998688511</v>
      </c>
      <c r="Q65" s="16">
        <v>6.84818155787216E-2</v>
      </c>
      <c r="R65" s="16">
        <v>2.621609954064413E-2</v>
      </c>
      <c r="S65" s="16">
        <v>1.867443125738066E-2</v>
      </c>
      <c r="T65" s="16">
        <v>0</v>
      </c>
      <c r="U65" s="16">
        <v>0</v>
      </c>
    </row>
    <row r="66" spans="2:23" ht="16" x14ac:dyDescent="0.2">
      <c r="B66" s="15" t="s">
        <v>59</v>
      </c>
      <c r="C66" s="16">
        <v>6.6633397626064197E-2</v>
      </c>
      <c r="D66" s="16">
        <v>2.7870513441991571E-2</v>
      </c>
      <c r="E66" s="16">
        <v>8.3937621582450481E-2</v>
      </c>
      <c r="F66" s="16">
        <v>8.0990193120708168E-2</v>
      </c>
      <c r="G66" s="16">
        <v>0.1240843337295362</v>
      </c>
      <c r="H66" s="16">
        <v>5.2103741370478053E-2</v>
      </c>
      <c r="I66" s="16">
        <v>3.0080360857622359E-2</v>
      </c>
      <c r="K66" s="16">
        <v>8.3864240607377627E-2</v>
      </c>
      <c r="L66" s="16">
        <v>5.0049959782600913E-2</v>
      </c>
      <c r="N66" s="16">
        <v>4.6173886809106661E-2</v>
      </c>
      <c r="O66" s="16">
        <v>6.4381108273407234E-2</v>
      </c>
      <c r="P66" s="16">
        <v>7.9344909885510476E-2</v>
      </c>
      <c r="Q66" s="16">
        <v>5.6927958314585393E-2</v>
      </c>
      <c r="R66" s="16">
        <v>0.13380433088695201</v>
      </c>
      <c r="S66" s="16">
        <v>0.118569804511205</v>
      </c>
      <c r="T66" s="16">
        <v>0.1856140541619711</v>
      </c>
      <c r="U66" s="16">
        <v>4.24257796679917E-2</v>
      </c>
    </row>
    <row r="67" spans="2:23" ht="32" x14ac:dyDescent="0.2">
      <c r="B67" s="15" t="s">
        <v>60</v>
      </c>
      <c r="C67" s="16">
        <v>0.1948656537109637</v>
      </c>
      <c r="D67" s="16">
        <v>0.32336787159132607</v>
      </c>
      <c r="E67" s="16">
        <v>0.162878365588667</v>
      </c>
      <c r="F67" s="16">
        <v>0.1882790482185645</v>
      </c>
      <c r="G67" s="16">
        <v>0.22873448053984999</v>
      </c>
      <c r="H67" s="16">
        <v>0.18579171133634659</v>
      </c>
      <c r="I67" s="16">
        <v>0.1199572444559257</v>
      </c>
      <c r="K67" s="16">
        <v>0.1420391536221281</v>
      </c>
      <c r="L67" s="16">
        <v>0.2473986502119466</v>
      </c>
      <c r="N67" s="16">
        <v>0.1655159684895938</v>
      </c>
      <c r="O67" s="16">
        <v>0.2376845211604989</v>
      </c>
      <c r="P67" s="16">
        <v>0.14115935409439501</v>
      </c>
      <c r="Q67" s="16">
        <v>0.16898979414283671</v>
      </c>
      <c r="R67" s="16">
        <v>0.25633732193655379</v>
      </c>
      <c r="S67" s="16">
        <v>0.19464083130919571</v>
      </c>
      <c r="T67" s="16">
        <v>0</v>
      </c>
      <c r="U67" s="16">
        <v>0.5209172962991746</v>
      </c>
    </row>
    <row r="68" spans="2:23" ht="16" x14ac:dyDescent="0.2">
      <c r="B68" s="15" t="s">
        <v>61</v>
      </c>
      <c r="C68" s="16">
        <v>0.26461118748340162</v>
      </c>
      <c r="D68" s="16">
        <v>0.30593454072927567</v>
      </c>
      <c r="E68" s="16">
        <v>0.28698880743924371</v>
      </c>
      <c r="F68" s="16">
        <v>0.31957517433668969</v>
      </c>
      <c r="G68" s="16">
        <v>0.19960002003004121</v>
      </c>
      <c r="H68" s="16">
        <v>0.23878282677334831</v>
      </c>
      <c r="I68" s="16">
        <v>0.24551583702107099</v>
      </c>
      <c r="K68" s="16">
        <v>0.26390209190528779</v>
      </c>
      <c r="L68" s="16">
        <v>0.26642649369538352</v>
      </c>
      <c r="N68" s="16">
        <v>0.30468391010821061</v>
      </c>
      <c r="O68" s="16">
        <v>0.22226331577698111</v>
      </c>
      <c r="P68" s="16">
        <v>0.24095102772597479</v>
      </c>
      <c r="Q68" s="16">
        <v>8.9986105820923312E-2</v>
      </c>
      <c r="R68" s="16">
        <v>0.26351667021335501</v>
      </c>
      <c r="S68" s="16">
        <v>0.34889230639136531</v>
      </c>
      <c r="T68" s="16">
        <v>0</v>
      </c>
      <c r="U68" s="16">
        <v>0.22294638598903391</v>
      </c>
    </row>
    <row r="69" spans="2:23" ht="16" x14ac:dyDescent="0.2">
      <c r="B69" s="15" t="s">
        <v>62</v>
      </c>
      <c r="C69" s="16">
        <v>0.42422030107357739</v>
      </c>
      <c r="D69" s="16">
        <v>0.34282707423740671</v>
      </c>
      <c r="E69" s="16">
        <v>0.44220967875804768</v>
      </c>
      <c r="F69" s="16">
        <v>0.36719004350516271</v>
      </c>
      <c r="G69" s="16">
        <v>0.37540730885658719</v>
      </c>
      <c r="H69" s="16">
        <v>0.39279720475302321</v>
      </c>
      <c r="I69" s="16">
        <v>0.5692077050099259</v>
      </c>
      <c r="K69" s="16">
        <v>0.47178698286369958</v>
      </c>
      <c r="L69" s="16">
        <v>0.37522164347847281</v>
      </c>
      <c r="N69" s="16">
        <v>0.47106686413994731</v>
      </c>
      <c r="O69" s="16">
        <v>0.4097990392347593</v>
      </c>
      <c r="P69" s="16">
        <v>0.39186085830723461</v>
      </c>
      <c r="Q69" s="16">
        <v>0.6156143261429331</v>
      </c>
      <c r="R69" s="16">
        <v>0.32012557742249498</v>
      </c>
      <c r="S69" s="16">
        <v>0.3192226265308532</v>
      </c>
      <c r="T69" s="16">
        <v>0.81438594583802881</v>
      </c>
      <c r="U69" s="16">
        <v>0.2137105380437998</v>
      </c>
    </row>
    <row r="71" spans="2:23" x14ac:dyDescent="0.2">
      <c r="B71" s="23" t="s">
        <v>64</v>
      </c>
      <c r="C71" s="20"/>
      <c r="D71" s="20"/>
      <c r="E71" s="20"/>
      <c r="F71" s="20"/>
      <c r="G71" s="20"/>
      <c r="H71" s="20"/>
      <c r="I71" s="20"/>
      <c r="J71" s="20"/>
      <c r="K71" s="20"/>
      <c r="L71" s="20"/>
      <c r="M71" s="20"/>
      <c r="N71" s="20"/>
      <c r="O71" s="20"/>
      <c r="P71" s="20"/>
      <c r="Q71" s="20"/>
      <c r="R71" s="20"/>
      <c r="S71" s="20"/>
      <c r="T71" s="20"/>
      <c r="U71" s="20"/>
      <c r="V71" s="20"/>
      <c r="W71" s="20"/>
    </row>
    <row r="72" spans="2:23" x14ac:dyDescent="0.2">
      <c r="B72" s="22" t="s">
        <v>15</v>
      </c>
      <c r="C72" s="20"/>
      <c r="D72" s="20"/>
      <c r="E72" s="20"/>
      <c r="F72" s="20"/>
      <c r="G72" s="20"/>
      <c r="H72" s="20"/>
      <c r="I72" s="20"/>
      <c r="J72" s="20"/>
      <c r="K72" s="20"/>
      <c r="L72" s="20"/>
      <c r="M72" s="20"/>
      <c r="N72" s="20"/>
      <c r="O72" s="20"/>
      <c r="P72" s="20"/>
      <c r="Q72" s="20"/>
      <c r="R72" s="20"/>
      <c r="S72" s="20"/>
      <c r="T72" s="20"/>
      <c r="U72" s="20"/>
      <c r="V72" s="20"/>
      <c r="W72" s="20"/>
    </row>
    <row r="73" spans="2:23" ht="16" x14ac:dyDescent="0.2">
      <c r="B73" s="15" t="s">
        <v>58</v>
      </c>
      <c r="C73" s="16">
        <v>2.31013501043912E-2</v>
      </c>
      <c r="D73" s="16">
        <v>3.1194558918462768E-2</v>
      </c>
      <c r="E73" s="16">
        <v>2.785895587271997E-2</v>
      </c>
      <c r="F73" s="16">
        <v>2.7110104509404539E-2</v>
      </c>
      <c r="G73" s="16">
        <v>3.7417085838788069E-2</v>
      </c>
      <c r="H73" s="16">
        <v>0</v>
      </c>
      <c r="I73" s="16">
        <v>1.4624877594587081E-2</v>
      </c>
      <c r="K73" s="16">
        <v>3.6528888734873671E-2</v>
      </c>
      <c r="L73" s="16">
        <v>1.0056180301268069E-2</v>
      </c>
      <c r="N73" s="16">
        <v>2.64823782956362E-2</v>
      </c>
      <c r="O73" s="16">
        <v>1.9461049498943159E-2</v>
      </c>
      <c r="P73" s="16">
        <v>1.6540366987537952E-2</v>
      </c>
      <c r="Q73" s="16">
        <v>0</v>
      </c>
      <c r="R73" s="16">
        <v>5.0809209800372922E-2</v>
      </c>
      <c r="S73" s="16">
        <v>3.9763955611386972E-2</v>
      </c>
      <c r="T73" s="16">
        <v>0</v>
      </c>
      <c r="U73" s="16">
        <v>0</v>
      </c>
    </row>
    <row r="74" spans="2:23" ht="16" x14ac:dyDescent="0.2">
      <c r="B74" s="15" t="s">
        <v>59</v>
      </c>
      <c r="C74" s="16">
        <v>2.986867588820338E-2</v>
      </c>
      <c r="D74" s="16">
        <v>3.1194558918462768E-2</v>
      </c>
      <c r="E74" s="16">
        <v>4.596244148741984E-2</v>
      </c>
      <c r="F74" s="16">
        <v>4.2811371280889417E-2</v>
      </c>
      <c r="G74" s="16">
        <v>4.3623748692731862E-2</v>
      </c>
      <c r="H74" s="16">
        <v>0</v>
      </c>
      <c r="I74" s="16">
        <v>1.4624877594587081E-2</v>
      </c>
      <c r="K74" s="16">
        <v>3.5550904283500738E-2</v>
      </c>
      <c r="L74" s="16">
        <v>2.4433395873688601E-2</v>
      </c>
      <c r="N74" s="16">
        <v>2.4708376614099279E-2</v>
      </c>
      <c r="O74" s="16">
        <v>1.477804732730283E-2</v>
      </c>
      <c r="P74" s="16">
        <v>1.6443886673137679E-2</v>
      </c>
      <c r="Q74" s="16">
        <v>0</v>
      </c>
      <c r="R74" s="16">
        <v>6.9290087689443475E-2</v>
      </c>
      <c r="S74" s="16">
        <v>0</v>
      </c>
      <c r="T74" s="16">
        <v>0.63720867573915119</v>
      </c>
      <c r="U74" s="16">
        <v>5.686750222569148E-2</v>
      </c>
    </row>
    <row r="75" spans="2:23" ht="32" x14ac:dyDescent="0.2">
      <c r="B75" s="15" t="s">
        <v>60</v>
      </c>
      <c r="C75" s="16">
        <v>0.147050892617649</v>
      </c>
      <c r="D75" s="16">
        <v>0.2052831876334644</v>
      </c>
      <c r="E75" s="16">
        <v>0.1145678571304436</v>
      </c>
      <c r="F75" s="16">
        <v>0.1089548546089989</v>
      </c>
      <c r="G75" s="16">
        <v>0.19528563407854729</v>
      </c>
      <c r="H75" s="16">
        <v>0.1607350377717226</v>
      </c>
      <c r="I75" s="16">
        <v>0.1170379101237489</v>
      </c>
      <c r="K75" s="16">
        <v>0.14718905467963089</v>
      </c>
      <c r="L75" s="16">
        <v>0.14753875472061451</v>
      </c>
      <c r="N75" s="16">
        <v>0.13212677452570859</v>
      </c>
      <c r="O75" s="16">
        <v>0.1637429530625131</v>
      </c>
      <c r="P75" s="16">
        <v>8.5770360977623306E-2</v>
      </c>
      <c r="Q75" s="16">
        <v>0.1829428517097057</v>
      </c>
      <c r="R75" s="16">
        <v>0.16653609042072429</v>
      </c>
      <c r="S75" s="16">
        <v>0.14047994006197201</v>
      </c>
      <c r="T75" s="16">
        <v>0</v>
      </c>
      <c r="U75" s="16">
        <v>0.43593272718707382</v>
      </c>
    </row>
    <row r="76" spans="2:23" ht="16" x14ac:dyDescent="0.2">
      <c r="B76" s="15" t="s">
        <v>61</v>
      </c>
      <c r="C76" s="16">
        <v>0.38624130262344902</v>
      </c>
      <c r="D76" s="16">
        <v>0.27864821649717092</v>
      </c>
      <c r="E76" s="16">
        <v>0.44293132040570998</v>
      </c>
      <c r="F76" s="16">
        <v>0.59866589781052371</v>
      </c>
      <c r="G76" s="16">
        <v>0.29463436267034121</v>
      </c>
      <c r="H76" s="16">
        <v>0.45331913379516148</v>
      </c>
      <c r="I76" s="16">
        <v>0.27144245931583483</v>
      </c>
      <c r="K76" s="16">
        <v>0.40731176763902388</v>
      </c>
      <c r="L76" s="16">
        <v>0.36301657331847309</v>
      </c>
      <c r="N76" s="16">
        <v>0.40754337701180571</v>
      </c>
      <c r="O76" s="16">
        <v>0.40511054373778482</v>
      </c>
      <c r="P76" s="16">
        <v>0.37522162653536839</v>
      </c>
      <c r="Q76" s="16">
        <v>0.22463305384013449</v>
      </c>
      <c r="R76" s="16">
        <v>0.41672274712817692</v>
      </c>
      <c r="S76" s="16">
        <v>0.30946032387706218</v>
      </c>
      <c r="T76" s="16">
        <v>0.1856140541619711</v>
      </c>
      <c r="U76" s="16">
        <v>0.50719977058723464</v>
      </c>
    </row>
    <row r="77" spans="2:23" ht="16" x14ac:dyDescent="0.2">
      <c r="B77" s="15" t="s">
        <v>62</v>
      </c>
      <c r="C77" s="16">
        <v>0.4137377787663073</v>
      </c>
      <c r="D77" s="16">
        <v>0.45367947803243908</v>
      </c>
      <c r="E77" s="16">
        <v>0.3686794251037066</v>
      </c>
      <c r="F77" s="16">
        <v>0.22245777179018361</v>
      </c>
      <c r="G77" s="16">
        <v>0.42903916871959169</v>
      </c>
      <c r="H77" s="16">
        <v>0.38594582843311598</v>
      </c>
      <c r="I77" s="16">
        <v>0.58226987537124197</v>
      </c>
      <c r="K77" s="16">
        <v>0.37341938466297098</v>
      </c>
      <c r="L77" s="16">
        <v>0.45495509578595572</v>
      </c>
      <c r="N77" s="16">
        <v>0.40913909355275041</v>
      </c>
      <c r="O77" s="16">
        <v>0.39690740637345612</v>
      </c>
      <c r="P77" s="16">
        <v>0.50602375882633255</v>
      </c>
      <c r="Q77" s="16">
        <v>0.59242409445015987</v>
      </c>
      <c r="R77" s="16">
        <v>0.29664186496128248</v>
      </c>
      <c r="S77" s="16">
        <v>0.51029578044957868</v>
      </c>
      <c r="T77" s="16">
        <v>0.1771772700988776</v>
      </c>
      <c r="U77" s="16">
        <v>0</v>
      </c>
    </row>
    <row r="79" spans="2:23" x14ac:dyDescent="0.2">
      <c r="B79" s="23" t="s">
        <v>65</v>
      </c>
      <c r="C79" s="20"/>
      <c r="D79" s="20"/>
      <c r="E79" s="20"/>
      <c r="F79" s="20"/>
      <c r="G79" s="20"/>
      <c r="H79" s="20"/>
      <c r="I79" s="20"/>
      <c r="J79" s="20"/>
      <c r="K79" s="20"/>
      <c r="L79" s="20"/>
      <c r="M79" s="20"/>
      <c r="N79" s="20"/>
      <c r="O79" s="20"/>
      <c r="P79" s="20"/>
      <c r="Q79" s="20"/>
      <c r="R79" s="20"/>
      <c r="S79" s="20"/>
      <c r="T79" s="20"/>
      <c r="U79" s="20"/>
      <c r="V79" s="20"/>
      <c r="W79" s="20"/>
    </row>
    <row r="80" spans="2:23" x14ac:dyDescent="0.2">
      <c r="B80" s="22" t="s">
        <v>15</v>
      </c>
      <c r="C80" s="20"/>
      <c r="D80" s="20"/>
      <c r="E80" s="20"/>
      <c r="F80" s="20"/>
      <c r="G80" s="20"/>
      <c r="H80" s="20"/>
      <c r="I80" s="20"/>
      <c r="J80" s="20"/>
      <c r="K80" s="20"/>
      <c r="L80" s="20"/>
      <c r="M80" s="20"/>
      <c r="N80" s="20"/>
      <c r="O80" s="20"/>
      <c r="P80" s="20"/>
      <c r="Q80" s="20"/>
      <c r="R80" s="20"/>
      <c r="S80" s="20"/>
      <c r="T80" s="20"/>
      <c r="U80" s="20"/>
      <c r="V80" s="20"/>
      <c r="W80" s="20"/>
    </row>
    <row r="81" spans="2:23" ht="16" x14ac:dyDescent="0.2">
      <c r="B81" s="15" t="s">
        <v>58</v>
      </c>
      <c r="C81" s="16">
        <v>2.882752603680612E-2</v>
      </c>
      <c r="D81" s="16">
        <v>0</v>
      </c>
      <c r="E81" s="16">
        <v>2.563104585585383E-2</v>
      </c>
      <c r="F81" s="16">
        <v>0</v>
      </c>
      <c r="G81" s="16">
        <v>6.891473263689829E-2</v>
      </c>
      <c r="H81" s="16">
        <v>1.071991744437714E-2</v>
      </c>
      <c r="I81" s="16">
        <v>5.2987236366990473E-2</v>
      </c>
      <c r="K81" s="16">
        <v>3.0394359784352499E-2</v>
      </c>
      <c r="L81" s="16">
        <v>2.7416038453558639E-2</v>
      </c>
      <c r="N81" s="16">
        <v>2.366975232938956E-2</v>
      </c>
      <c r="O81" s="16">
        <v>6.3581126687715359E-2</v>
      </c>
      <c r="P81" s="16">
        <v>1.9281517261078521E-2</v>
      </c>
      <c r="Q81" s="16">
        <v>2.0076179229450299E-2</v>
      </c>
      <c r="R81" s="16">
        <v>0</v>
      </c>
      <c r="S81" s="16">
        <v>5.8438386868767622E-2</v>
      </c>
      <c r="T81" s="16">
        <v>0</v>
      </c>
      <c r="U81" s="16">
        <v>0</v>
      </c>
    </row>
    <row r="82" spans="2:23" ht="16" x14ac:dyDescent="0.2">
      <c r="B82" s="15" t="s">
        <v>59</v>
      </c>
      <c r="C82" s="16">
        <v>6.7013096097722491E-2</v>
      </c>
      <c r="D82" s="16">
        <v>4.2560147284296759E-2</v>
      </c>
      <c r="E82" s="16">
        <v>6.2107528129315213E-2</v>
      </c>
      <c r="F82" s="16">
        <v>0.10591065190211579</v>
      </c>
      <c r="G82" s="16">
        <v>3.069849360791618E-2</v>
      </c>
      <c r="H82" s="16">
        <v>6.5043836347721554E-2</v>
      </c>
      <c r="I82" s="16">
        <v>8.6601116062513833E-2</v>
      </c>
      <c r="K82" s="16">
        <v>8.1627830950745925E-2</v>
      </c>
      <c r="L82" s="16">
        <v>4.8754661119117873E-2</v>
      </c>
      <c r="N82" s="16">
        <v>8.3025681662302453E-2</v>
      </c>
      <c r="O82" s="16">
        <v>6.0317113714013652E-2</v>
      </c>
      <c r="P82" s="16">
        <v>8.7724100826599913E-3</v>
      </c>
      <c r="Q82" s="16">
        <v>0</v>
      </c>
      <c r="R82" s="16">
        <v>9.2419756521081323E-2</v>
      </c>
      <c r="S82" s="16">
        <v>8.7302526931965621E-2</v>
      </c>
      <c r="T82" s="16">
        <v>0.82282272990112226</v>
      </c>
      <c r="U82" s="16">
        <v>0</v>
      </c>
    </row>
    <row r="83" spans="2:23" ht="32" x14ac:dyDescent="0.2">
      <c r="B83" s="15" t="s">
        <v>60</v>
      </c>
      <c r="C83" s="16">
        <v>0.26019059009201628</v>
      </c>
      <c r="D83" s="16">
        <v>0.35414828093022938</v>
      </c>
      <c r="E83" s="16">
        <v>0.1953918484881989</v>
      </c>
      <c r="F83" s="16">
        <v>0.18289294904733969</v>
      </c>
      <c r="G83" s="16">
        <v>0.14192257129238489</v>
      </c>
      <c r="H83" s="16">
        <v>0.30687048194637712</v>
      </c>
      <c r="I83" s="16">
        <v>0.37634142813575261</v>
      </c>
      <c r="K83" s="16">
        <v>0.24851308214452561</v>
      </c>
      <c r="L83" s="16">
        <v>0.27272319571050102</v>
      </c>
      <c r="N83" s="16">
        <v>0.24120403173915181</v>
      </c>
      <c r="O83" s="16">
        <v>0.26776563944396758</v>
      </c>
      <c r="P83" s="16">
        <v>0.24959673699415741</v>
      </c>
      <c r="Q83" s="16">
        <v>0.36419709253559862</v>
      </c>
      <c r="R83" s="16">
        <v>0.32912401520051532</v>
      </c>
      <c r="S83" s="16">
        <v>0.27835623380116481</v>
      </c>
      <c r="T83" s="16">
        <v>0.1771772700988776</v>
      </c>
      <c r="U83" s="16">
        <v>0.27287345714728978</v>
      </c>
    </row>
    <row r="84" spans="2:23" ht="16" x14ac:dyDescent="0.2">
      <c r="B84" s="15" t="s">
        <v>61</v>
      </c>
      <c r="C84" s="16">
        <v>0.36508621747770992</v>
      </c>
      <c r="D84" s="16">
        <v>0.38820969876081451</v>
      </c>
      <c r="E84" s="16">
        <v>0.25929829021338402</v>
      </c>
      <c r="F84" s="16">
        <v>0.4223819467460096</v>
      </c>
      <c r="G84" s="16">
        <v>0.39512089547058932</v>
      </c>
      <c r="H84" s="16">
        <v>0.38834895762875421</v>
      </c>
      <c r="I84" s="16">
        <v>0.34882098787048821</v>
      </c>
      <c r="K84" s="16">
        <v>0.4018105339395821</v>
      </c>
      <c r="L84" s="16">
        <v>0.33068693406578309</v>
      </c>
      <c r="N84" s="16">
        <v>0.36454481684558587</v>
      </c>
      <c r="O84" s="16">
        <v>0.29730092005033493</v>
      </c>
      <c r="P84" s="16">
        <v>0.3542167954551243</v>
      </c>
      <c r="Q84" s="16">
        <v>0.36926001999484109</v>
      </c>
      <c r="R84" s="16">
        <v>0.53774175719321182</v>
      </c>
      <c r="S84" s="16">
        <v>0.4195143731372114</v>
      </c>
      <c r="T84" s="16">
        <v>0</v>
      </c>
      <c r="U84" s="16">
        <v>0.29274282751231651</v>
      </c>
    </row>
    <row r="85" spans="2:23" ht="16" x14ac:dyDescent="0.2">
      <c r="B85" s="15" t="s">
        <v>62</v>
      </c>
      <c r="C85" s="16">
        <v>0.27888257029574509</v>
      </c>
      <c r="D85" s="16">
        <v>0.21508187302465939</v>
      </c>
      <c r="E85" s="16">
        <v>0.45757128731324809</v>
      </c>
      <c r="F85" s="16">
        <v>0.28881445230453512</v>
      </c>
      <c r="G85" s="16">
        <v>0.36334330699221151</v>
      </c>
      <c r="H85" s="16">
        <v>0.2290168066327701</v>
      </c>
      <c r="I85" s="16">
        <v>0.13524923156425481</v>
      </c>
      <c r="K85" s="16">
        <v>0.23765419318079409</v>
      </c>
      <c r="L85" s="16">
        <v>0.3204191706510392</v>
      </c>
      <c r="N85" s="16">
        <v>0.28755571742357039</v>
      </c>
      <c r="O85" s="16">
        <v>0.31103520010396851</v>
      </c>
      <c r="P85" s="16">
        <v>0.36813254020697972</v>
      </c>
      <c r="Q85" s="16">
        <v>0.24646670824010999</v>
      </c>
      <c r="R85" s="16">
        <v>4.0714471085191703E-2</v>
      </c>
      <c r="S85" s="16">
        <v>0.15638847926089039</v>
      </c>
      <c r="T85" s="16">
        <v>0</v>
      </c>
      <c r="U85" s="16">
        <v>0.43438371534039338</v>
      </c>
    </row>
    <row r="87" spans="2:23" x14ac:dyDescent="0.2">
      <c r="B87" s="23" t="s">
        <v>66</v>
      </c>
      <c r="C87" s="20"/>
      <c r="D87" s="20"/>
      <c r="E87" s="20"/>
      <c r="F87" s="20"/>
      <c r="G87" s="20"/>
      <c r="H87" s="20"/>
      <c r="I87" s="20"/>
      <c r="J87" s="20"/>
      <c r="K87" s="20"/>
      <c r="L87" s="20"/>
      <c r="M87" s="20"/>
      <c r="N87" s="20"/>
      <c r="O87" s="20"/>
      <c r="P87" s="20"/>
      <c r="Q87" s="20"/>
      <c r="R87" s="20"/>
      <c r="S87" s="20"/>
      <c r="T87" s="20"/>
      <c r="U87" s="20"/>
      <c r="V87" s="20"/>
      <c r="W87" s="20"/>
    </row>
    <row r="88" spans="2:23" x14ac:dyDescent="0.2">
      <c r="B88" s="22" t="s">
        <v>15</v>
      </c>
      <c r="C88" s="20"/>
      <c r="D88" s="20"/>
      <c r="E88" s="20"/>
      <c r="F88" s="20"/>
      <c r="G88" s="20"/>
      <c r="H88" s="20"/>
      <c r="I88" s="20"/>
      <c r="J88" s="20"/>
      <c r="K88" s="20"/>
      <c r="L88" s="20"/>
      <c r="M88" s="20"/>
      <c r="N88" s="20"/>
      <c r="O88" s="20"/>
      <c r="P88" s="20"/>
      <c r="Q88" s="20"/>
      <c r="R88" s="20"/>
      <c r="S88" s="20"/>
      <c r="T88" s="20"/>
      <c r="U88" s="20"/>
      <c r="V88" s="20"/>
      <c r="W88" s="20"/>
    </row>
    <row r="89" spans="2:23" ht="16" x14ac:dyDescent="0.2">
      <c r="B89" s="15" t="s">
        <v>58</v>
      </c>
      <c r="C89" s="16">
        <v>4.8985478009017903E-2</v>
      </c>
      <c r="D89" s="16">
        <v>5.515694914614263E-2</v>
      </c>
      <c r="E89" s="16">
        <v>3.244658017432752E-2</v>
      </c>
      <c r="F89" s="16">
        <v>0</v>
      </c>
      <c r="G89" s="16">
        <v>1.8178139149539151E-2</v>
      </c>
      <c r="H89" s="16">
        <v>8.1007395952132924E-2</v>
      </c>
      <c r="I89" s="16">
        <v>0.1007675041933872</v>
      </c>
      <c r="K89" s="16">
        <v>4.7195585250938962E-2</v>
      </c>
      <c r="L89" s="16">
        <v>5.0945014895141867E-2</v>
      </c>
      <c r="N89" s="16">
        <v>7.3758649045096422E-2</v>
      </c>
      <c r="O89" s="16">
        <v>3.1407991519420697E-2</v>
      </c>
      <c r="P89" s="16">
        <v>2.469951206721948E-2</v>
      </c>
      <c r="Q89" s="16">
        <v>3.005158770874489E-2</v>
      </c>
      <c r="R89" s="16">
        <v>7.5693439142316452E-2</v>
      </c>
      <c r="S89" s="16">
        <v>0</v>
      </c>
      <c r="T89" s="16">
        <v>0.1771772700988776</v>
      </c>
      <c r="U89" s="16">
        <v>4.24257796679917E-2</v>
      </c>
    </row>
    <row r="90" spans="2:23" ht="16" x14ac:dyDescent="0.2">
      <c r="B90" s="15" t="s">
        <v>59</v>
      </c>
      <c r="C90" s="16">
        <v>9.5101043294306437E-2</v>
      </c>
      <c r="D90" s="16">
        <v>5.4067777785173923E-2</v>
      </c>
      <c r="E90" s="16">
        <v>0.1114601701896927</v>
      </c>
      <c r="F90" s="16">
        <v>0.1762444038911942</v>
      </c>
      <c r="G90" s="16">
        <v>0.1101095259721637</v>
      </c>
      <c r="H90" s="16">
        <v>9.5034666679926452E-2</v>
      </c>
      <c r="I90" s="16">
        <v>3.2153245198593958E-2</v>
      </c>
      <c r="K90" s="16">
        <v>9.8650327808333424E-2</v>
      </c>
      <c r="L90" s="16">
        <v>9.2029926008518614E-2</v>
      </c>
      <c r="N90" s="16">
        <v>0.14635326357007991</v>
      </c>
      <c r="O90" s="16">
        <v>7.5925999536702315E-2</v>
      </c>
      <c r="P90" s="16">
        <v>6.0620748365183073E-2</v>
      </c>
      <c r="Q90" s="16">
        <v>4.6094297933678058E-2</v>
      </c>
      <c r="R90" s="16">
        <v>1.288905420134534E-2</v>
      </c>
      <c r="S90" s="16">
        <v>0</v>
      </c>
      <c r="T90" s="16">
        <v>0.63720867573915119</v>
      </c>
      <c r="U90" s="16">
        <v>6.8162107791177276E-2</v>
      </c>
    </row>
    <row r="91" spans="2:23" ht="32" x14ac:dyDescent="0.2">
      <c r="B91" s="15" t="s">
        <v>60</v>
      </c>
      <c r="C91" s="16">
        <v>0.21319177965909489</v>
      </c>
      <c r="D91" s="16">
        <v>0.28359327033058068</v>
      </c>
      <c r="E91" s="16">
        <v>0.1747802536834423</v>
      </c>
      <c r="F91" s="16">
        <v>0.25196988736610237</v>
      </c>
      <c r="G91" s="16">
        <v>0.1657407649943167</v>
      </c>
      <c r="H91" s="16">
        <v>0.1624934390323885</v>
      </c>
      <c r="I91" s="16">
        <v>0.23881920192294651</v>
      </c>
      <c r="K91" s="16">
        <v>0.21501114548423661</v>
      </c>
      <c r="L91" s="16">
        <v>0.21231431471863479</v>
      </c>
      <c r="N91" s="16">
        <v>0.1989857754297307</v>
      </c>
      <c r="O91" s="16">
        <v>0.2597604519090348</v>
      </c>
      <c r="P91" s="16">
        <v>0.19725800273065369</v>
      </c>
      <c r="Q91" s="16">
        <v>0.26906083829211652</v>
      </c>
      <c r="R91" s="16">
        <v>7.6662705143543369E-2</v>
      </c>
      <c r="S91" s="16">
        <v>0.3236713833766971</v>
      </c>
      <c r="T91" s="16">
        <v>0.1856140541619711</v>
      </c>
      <c r="U91" s="16">
        <v>0.19854472900317849</v>
      </c>
    </row>
    <row r="92" spans="2:23" ht="16" x14ac:dyDescent="0.2">
      <c r="B92" s="15" t="s">
        <v>61</v>
      </c>
      <c r="C92" s="16">
        <v>0.28566197092183399</v>
      </c>
      <c r="D92" s="16">
        <v>0.36282272734507531</v>
      </c>
      <c r="E92" s="16">
        <v>0.26802753315195582</v>
      </c>
      <c r="F92" s="16">
        <v>0.32772565544107518</v>
      </c>
      <c r="G92" s="16">
        <v>0.3112410466512921</v>
      </c>
      <c r="H92" s="16">
        <v>0.32965980357417329</v>
      </c>
      <c r="I92" s="16">
        <v>0.16550497421353769</v>
      </c>
      <c r="K92" s="16">
        <v>0.28252766750865371</v>
      </c>
      <c r="L92" s="16">
        <v>0.28994030168186169</v>
      </c>
      <c r="N92" s="16">
        <v>0.30815999220937851</v>
      </c>
      <c r="O92" s="16">
        <v>0.23506283957255561</v>
      </c>
      <c r="P92" s="16">
        <v>0.30255536015742451</v>
      </c>
      <c r="Q92" s="16">
        <v>0.1486781839125815</v>
      </c>
      <c r="R92" s="16">
        <v>0.32147945536873529</v>
      </c>
      <c r="S92" s="16">
        <v>0.2477096752157843</v>
      </c>
      <c r="T92" s="16">
        <v>0</v>
      </c>
      <c r="U92" s="16">
        <v>0.42333721087284709</v>
      </c>
    </row>
    <row r="93" spans="2:23" ht="16" x14ac:dyDescent="0.2">
      <c r="B93" s="15" t="s">
        <v>62</v>
      </c>
      <c r="C93" s="16">
        <v>0.35705972811574649</v>
      </c>
      <c r="D93" s="16">
        <v>0.24435927539302749</v>
      </c>
      <c r="E93" s="16">
        <v>0.41328546280058159</v>
      </c>
      <c r="F93" s="16">
        <v>0.24406005330162839</v>
      </c>
      <c r="G93" s="16">
        <v>0.39473052323268848</v>
      </c>
      <c r="H93" s="16">
        <v>0.33180469476137869</v>
      </c>
      <c r="I93" s="16">
        <v>0.46275507447153458</v>
      </c>
      <c r="K93" s="16">
        <v>0.35661527394783749</v>
      </c>
      <c r="L93" s="16">
        <v>0.35477044269584301</v>
      </c>
      <c r="N93" s="16">
        <v>0.27274231974571461</v>
      </c>
      <c r="O93" s="16">
        <v>0.39784271746228661</v>
      </c>
      <c r="P93" s="16">
        <v>0.41486637667951909</v>
      </c>
      <c r="Q93" s="16">
        <v>0.5061150921528792</v>
      </c>
      <c r="R93" s="16">
        <v>0.51327534614405956</v>
      </c>
      <c r="S93" s="16">
        <v>0.42861894140751849</v>
      </c>
      <c r="T93" s="16">
        <v>0</v>
      </c>
      <c r="U93" s="16">
        <v>0.26753017266480528</v>
      </c>
    </row>
    <row r="95" spans="2:23" x14ac:dyDescent="0.2">
      <c r="B95" s="23" t="s">
        <v>67</v>
      </c>
      <c r="C95" s="20"/>
      <c r="D95" s="20"/>
      <c r="E95" s="20"/>
      <c r="F95" s="20"/>
      <c r="G95" s="20"/>
      <c r="H95" s="20"/>
      <c r="I95" s="20"/>
      <c r="J95" s="20"/>
      <c r="K95" s="20"/>
      <c r="L95" s="20"/>
      <c r="M95" s="20"/>
      <c r="N95" s="20"/>
      <c r="O95" s="20"/>
      <c r="P95" s="20"/>
      <c r="Q95" s="20"/>
      <c r="R95" s="20"/>
      <c r="S95" s="20"/>
      <c r="T95" s="20"/>
      <c r="U95" s="20"/>
      <c r="V95" s="20"/>
      <c r="W95" s="20"/>
    </row>
    <row r="96" spans="2:23" x14ac:dyDescent="0.2">
      <c r="B96" s="22" t="s">
        <v>15</v>
      </c>
      <c r="C96" s="20"/>
      <c r="D96" s="20"/>
      <c r="E96" s="20"/>
      <c r="F96" s="20"/>
      <c r="G96" s="20"/>
      <c r="H96" s="20"/>
      <c r="I96" s="20"/>
      <c r="J96" s="20"/>
      <c r="K96" s="20"/>
      <c r="L96" s="20"/>
      <c r="M96" s="20"/>
      <c r="N96" s="20"/>
      <c r="O96" s="20"/>
      <c r="P96" s="20"/>
      <c r="Q96" s="20"/>
      <c r="R96" s="20"/>
      <c r="S96" s="20"/>
      <c r="T96" s="20"/>
      <c r="U96" s="20"/>
      <c r="V96" s="20"/>
      <c r="W96" s="20"/>
    </row>
    <row r="97" spans="2:23" ht="16" x14ac:dyDescent="0.2">
      <c r="B97" s="15" t="s">
        <v>58</v>
      </c>
      <c r="C97" s="16">
        <v>1.6436085086849971E-2</v>
      </c>
      <c r="D97" s="16">
        <v>8.4401968348754131E-2</v>
      </c>
      <c r="E97" s="16">
        <v>0</v>
      </c>
      <c r="F97" s="16">
        <v>0</v>
      </c>
      <c r="G97" s="16">
        <v>0</v>
      </c>
      <c r="H97" s="16">
        <v>1.1486318122918881E-2</v>
      </c>
      <c r="I97" s="16">
        <v>1.4624877594587081E-2</v>
      </c>
      <c r="K97" s="16">
        <v>2.7031276791262621E-2</v>
      </c>
      <c r="L97" s="16">
        <v>6.1350122112886494E-3</v>
      </c>
      <c r="N97" s="16">
        <v>1.0539673165535659E-2</v>
      </c>
      <c r="O97" s="16">
        <v>5.2893914380880057E-2</v>
      </c>
      <c r="P97" s="16">
        <v>2.242503581562523E-2</v>
      </c>
      <c r="Q97" s="16">
        <v>0</v>
      </c>
      <c r="R97" s="16">
        <v>0</v>
      </c>
      <c r="S97" s="16">
        <v>0</v>
      </c>
      <c r="T97" s="16">
        <v>0</v>
      </c>
      <c r="U97" s="16">
        <v>0</v>
      </c>
    </row>
    <row r="98" spans="2:23" ht="16" x14ac:dyDescent="0.2">
      <c r="B98" s="15" t="s">
        <v>59</v>
      </c>
      <c r="C98" s="16">
        <v>4.0200039162267068E-2</v>
      </c>
      <c r="D98" s="16">
        <v>6.8716503364111337E-2</v>
      </c>
      <c r="E98" s="16">
        <v>8.7070454909336362E-2</v>
      </c>
      <c r="F98" s="16">
        <v>4.1446862622539563E-2</v>
      </c>
      <c r="G98" s="16">
        <v>3.4495273458886692E-2</v>
      </c>
      <c r="H98" s="16">
        <v>1.1486318122918881E-2</v>
      </c>
      <c r="I98" s="16">
        <v>6.8329156710299913E-3</v>
      </c>
      <c r="K98" s="16">
        <v>2.6526495334999699E-2</v>
      </c>
      <c r="L98" s="16">
        <v>5.3754228413373108E-2</v>
      </c>
      <c r="N98" s="16">
        <v>3.4661411292730412E-2</v>
      </c>
      <c r="O98" s="16">
        <v>1.477804732730283E-2</v>
      </c>
      <c r="P98" s="16">
        <v>4.9526034198759422E-2</v>
      </c>
      <c r="Q98" s="16">
        <v>8.8987944825492826E-2</v>
      </c>
      <c r="R98" s="16">
        <v>2.311639785964887E-2</v>
      </c>
      <c r="S98" s="16">
        <v>0</v>
      </c>
      <c r="T98" s="16">
        <v>0</v>
      </c>
      <c r="U98" s="16">
        <v>0.19739268649732841</v>
      </c>
    </row>
    <row r="99" spans="2:23" ht="32" x14ac:dyDescent="0.2">
      <c r="B99" s="15" t="s">
        <v>60</v>
      </c>
      <c r="C99" s="16">
        <v>0.27169334954016311</v>
      </c>
      <c r="D99" s="16">
        <v>0.242802893727224</v>
      </c>
      <c r="E99" s="16">
        <v>0.32008694335759502</v>
      </c>
      <c r="F99" s="16">
        <v>0.36327506118769443</v>
      </c>
      <c r="G99" s="16">
        <v>0.29989743077710079</v>
      </c>
      <c r="H99" s="16">
        <v>0.28744470296913421</v>
      </c>
      <c r="I99" s="16">
        <v>0.14567228560927289</v>
      </c>
      <c r="K99" s="16">
        <v>0.25114384547836449</v>
      </c>
      <c r="L99" s="16">
        <v>0.29295872575972098</v>
      </c>
      <c r="N99" s="16">
        <v>0.26295360746773477</v>
      </c>
      <c r="O99" s="16">
        <v>0.30560742195404222</v>
      </c>
      <c r="P99" s="16">
        <v>0.2185351439829149</v>
      </c>
      <c r="Q99" s="16">
        <v>0.20927308694645411</v>
      </c>
      <c r="R99" s="16">
        <v>0.40486037574220479</v>
      </c>
      <c r="S99" s="16">
        <v>0.19171995965617861</v>
      </c>
      <c r="T99" s="16">
        <v>0</v>
      </c>
      <c r="U99" s="16">
        <v>0.49208422014647568</v>
      </c>
    </row>
    <row r="100" spans="2:23" ht="16" x14ac:dyDescent="0.2">
      <c r="B100" s="15" t="s">
        <v>61</v>
      </c>
      <c r="C100" s="16">
        <v>0.34868150060850578</v>
      </c>
      <c r="D100" s="16">
        <v>0.39789898436482352</v>
      </c>
      <c r="E100" s="16">
        <v>0.35688595399301121</v>
      </c>
      <c r="F100" s="16">
        <v>0.32108071992252568</v>
      </c>
      <c r="G100" s="16">
        <v>0.36609054272651698</v>
      </c>
      <c r="H100" s="16">
        <v>0.37620675827706018</v>
      </c>
      <c r="I100" s="16">
        <v>0.29942678381143889</v>
      </c>
      <c r="K100" s="16">
        <v>0.35443608177459651</v>
      </c>
      <c r="L100" s="16">
        <v>0.34452630252054628</v>
      </c>
      <c r="N100" s="16">
        <v>0.32110125096985792</v>
      </c>
      <c r="O100" s="16">
        <v>0.36168059655087681</v>
      </c>
      <c r="P100" s="16">
        <v>0.36739627133422459</v>
      </c>
      <c r="Q100" s="16">
        <v>0.37358459817422629</v>
      </c>
      <c r="R100" s="16">
        <v>0.37482223836405248</v>
      </c>
      <c r="S100" s="16">
        <v>0.3991543387781209</v>
      </c>
      <c r="T100" s="16">
        <v>0.1856140541619711</v>
      </c>
      <c r="U100" s="16">
        <v>0.31052309335619582</v>
      </c>
    </row>
    <row r="101" spans="2:23" ht="16" x14ac:dyDescent="0.2">
      <c r="B101" s="15" t="s">
        <v>62</v>
      </c>
      <c r="C101" s="16">
        <v>0.32298902560221399</v>
      </c>
      <c r="D101" s="16">
        <v>0.20617965019508699</v>
      </c>
      <c r="E101" s="16">
        <v>0.23595664774005751</v>
      </c>
      <c r="F101" s="16">
        <v>0.27419735626724051</v>
      </c>
      <c r="G101" s="16">
        <v>0.29951675303749559</v>
      </c>
      <c r="H101" s="16">
        <v>0.31337590250796782</v>
      </c>
      <c r="I101" s="16">
        <v>0.53344313731367088</v>
      </c>
      <c r="K101" s="16">
        <v>0.34086230062077683</v>
      </c>
      <c r="L101" s="16">
        <v>0.30262573109507068</v>
      </c>
      <c r="N101" s="16">
        <v>0.37074405710414121</v>
      </c>
      <c r="O101" s="16">
        <v>0.26504001978689817</v>
      </c>
      <c r="P101" s="16">
        <v>0.34211751466847568</v>
      </c>
      <c r="Q101" s="16">
        <v>0.32815437005382669</v>
      </c>
      <c r="R101" s="16">
        <v>0.1972009880340938</v>
      </c>
      <c r="S101" s="16">
        <v>0.40912570156570027</v>
      </c>
      <c r="T101" s="16">
        <v>0.81438594583802881</v>
      </c>
      <c r="U101" s="16">
        <v>0</v>
      </c>
    </row>
    <row r="103" spans="2:23" x14ac:dyDescent="0.2">
      <c r="B103" s="23" t="s">
        <v>68</v>
      </c>
      <c r="C103" s="20"/>
      <c r="D103" s="20"/>
      <c r="E103" s="20"/>
      <c r="F103" s="20"/>
      <c r="G103" s="20"/>
      <c r="H103" s="20"/>
      <c r="I103" s="20"/>
      <c r="J103" s="20"/>
      <c r="K103" s="20"/>
      <c r="L103" s="20"/>
      <c r="M103" s="20"/>
      <c r="N103" s="20"/>
      <c r="O103" s="20"/>
      <c r="P103" s="20"/>
      <c r="Q103" s="20"/>
      <c r="R103" s="20"/>
      <c r="S103" s="20"/>
      <c r="T103" s="20"/>
      <c r="U103" s="20"/>
      <c r="V103" s="20"/>
      <c r="W103" s="20"/>
    </row>
    <row r="104" spans="2:23" x14ac:dyDescent="0.2">
      <c r="B104" s="22" t="s">
        <v>15</v>
      </c>
      <c r="C104" s="20"/>
      <c r="D104" s="20"/>
      <c r="E104" s="20"/>
      <c r="F104" s="20"/>
      <c r="G104" s="20"/>
      <c r="H104" s="20"/>
      <c r="I104" s="20"/>
      <c r="J104" s="20"/>
      <c r="K104" s="20"/>
      <c r="L104" s="20"/>
      <c r="M104" s="20"/>
      <c r="N104" s="20"/>
      <c r="O104" s="20"/>
      <c r="P104" s="20"/>
      <c r="Q104" s="20"/>
      <c r="R104" s="20"/>
      <c r="S104" s="20"/>
      <c r="T104" s="20"/>
      <c r="U104" s="20"/>
      <c r="V104" s="20"/>
      <c r="W104" s="20"/>
    </row>
    <row r="105" spans="2:23" ht="16" x14ac:dyDescent="0.2">
      <c r="B105" s="15" t="s">
        <v>69</v>
      </c>
      <c r="C105" s="16">
        <v>0.52335410036918106</v>
      </c>
      <c r="D105" s="16">
        <v>0.52514851130821327</v>
      </c>
      <c r="E105" s="16">
        <v>0.58242447139258191</v>
      </c>
      <c r="F105" s="16">
        <v>0.75890058857680831</v>
      </c>
      <c r="G105" s="16">
        <v>0.48199611130263142</v>
      </c>
      <c r="H105" s="16">
        <v>0.38404041353777191</v>
      </c>
      <c r="I105" s="16">
        <v>0.41337403840866271</v>
      </c>
      <c r="K105" s="16">
        <v>0.55836449437866642</v>
      </c>
      <c r="L105" s="16">
        <v>0.49130305411569841</v>
      </c>
      <c r="N105" s="16">
        <v>0.83260832160672771</v>
      </c>
      <c r="O105" s="16">
        <v>0.20100497669401091</v>
      </c>
      <c r="P105" s="16">
        <v>0.24391311758508599</v>
      </c>
      <c r="Q105" s="16">
        <v>0.1123979533837024</v>
      </c>
      <c r="R105" s="16">
        <v>0.2565367379274695</v>
      </c>
      <c r="S105" s="16">
        <v>0.55652160584584986</v>
      </c>
      <c r="T105" s="16">
        <v>1</v>
      </c>
      <c r="U105" s="16">
        <v>0.60957590018263785</v>
      </c>
    </row>
    <row r="106" spans="2:23" ht="16" x14ac:dyDescent="0.2">
      <c r="B106" s="15" t="s">
        <v>70</v>
      </c>
      <c r="C106" s="16">
        <v>0.39816621183878298</v>
      </c>
      <c r="D106" s="16">
        <v>0.32620541879911841</v>
      </c>
      <c r="E106" s="16">
        <v>0.27160285573406262</v>
      </c>
      <c r="F106" s="16">
        <v>0.21363026091712611</v>
      </c>
      <c r="G106" s="16">
        <v>0.45331965463507329</v>
      </c>
      <c r="H106" s="16">
        <v>0.56041277663145883</v>
      </c>
      <c r="I106" s="16">
        <v>0.54093134418870392</v>
      </c>
      <c r="K106" s="16">
        <v>0.38336567133311772</v>
      </c>
      <c r="L106" s="16">
        <v>0.41434032653644171</v>
      </c>
      <c r="N106" s="16">
        <v>8.6819384273559869E-2</v>
      </c>
      <c r="O106" s="16">
        <v>0.70094872182888912</v>
      </c>
      <c r="P106" s="16">
        <v>0.71780409466269202</v>
      </c>
      <c r="Q106" s="16">
        <v>0.84458834290269014</v>
      </c>
      <c r="R106" s="16">
        <v>0.72099435608627183</v>
      </c>
      <c r="S106" s="16">
        <v>0.29841148262366463</v>
      </c>
      <c r="T106" s="16">
        <v>0</v>
      </c>
      <c r="U106" s="16">
        <v>0.21884135411102579</v>
      </c>
    </row>
    <row r="107" spans="2:23" ht="16" x14ac:dyDescent="0.2">
      <c r="B107" s="15" t="s">
        <v>71</v>
      </c>
      <c r="C107" s="16">
        <v>7.8479687792035957E-2</v>
      </c>
      <c r="D107" s="16">
        <v>0.1486460698926684</v>
      </c>
      <c r="E107" s="16">
        <v>0.14597267287335561</v>
      </c>
      <c r="F107" s="16">
        <v>2.746915050606584E-2</v>
      </c>
      <c r="G107" s="16">
        <v>6.4684234062295218E-2</v>
      </c>
      <c r="H107" s="16">
        <v>5.5546809830769338E-2</v>
      </c>
      <c r="I107" s="16">
        <v>4.5694617402633343E-2</v>
      </c>
      <c r="K107" s="16">
        <v>5.8269834288215999E-2</v>
      </c>
      <c r="L107" s="16">
        <v>9.4356619347859924E-2</v>
      </c>
      <c r="N107" s="16">
        <v>8.0572294119712465E-2</v>
      </c>
      <c r="O107" s="16">
        <v>9.8046301477099876E-2</v>
      </c>
      <c r="P107" s="16">
        <v>3.828278775222161E-2</v>
      </c>
      <c r="Q107" s="16">
        <v>4.3013703713607417E-2</v>
      </c>
      <c r="R107" s="16">
        <v>2.2468905986258669E-2</v>
      </c>
      <c r="S107" s="16">
        <v>0.14506691153048559</v>
      </c>
      <c r="T107" s="16">
        <v>0</v>
      </c>
      <c r="U107" s="16">
        <v>0.17158274570633639</v>
      </c>
    </row>
    <row r="109" spans="2:23" x14ac:dyDescent="0.2">
      <c r="B109" s="23" t="s">
        <v>72</v>
      </c>
      <c r="C109" s="20"/>
      <c r="D109" s="20"/>
      <c r="E109" s="20"/>
      <c r="F109" s="20"/>
      <c r="G109" s="20"/>
      <c r="H109" s="20"/>
      <c r="I109" s="20"/>
      <c r="J109" s="20"/>
      <c r="K109" s="20"/>
      <c r="L109" s="20"/>
      <c r="M109" s="20"/>
      <c r="N109" s="20"/>
      <c r="O109" s="20"/>
      <c r="P109" s="20"/>
      <c r="Q109" s="20"/>
      <c r="R109" s="20"/>
      <c r="S109" s="20"/>
      <c r="T109" s="20"/>
      <c r="U109" s="20"/>
      <c r="V109" s="20"/>
      <c r="W109" s="20"/>
    </row>
    <row r="110" spans="2:23" x14ac:dyDescent="0.2">
      <c r="B110" s="22" t="s">
        <v>15</v>
      </c>
      <c r="C110" s="20"/>
      <c r="D110" s="20"/>
      <c r="E110" s="20"/>
      <c r="F110" s="20"/>
      <c r="G110" s="20"/>
      <c r="H110" s="20"/>
      <c r="I110" s="20"/>
      <c r="J110" s="20"/>
      <c r="K110" s="20"/>
      <c r="L110" s="20"/>
      <c r="M110" s="20"/>
      <c r="N110" s="20"/>
      <c r="O110" s="20"/>
      <c r="P110" s="20"/>
      <c r="Q110" s="20"/>
      <c r="R110" s="20"/>
      <c r="S110" s="20"/>
      <c r="T110" s="20"/>
      <c r="U110" s="20"/>
      <c r="V110" s="20"/>
      <c r="W110" s="20"/>
    </row>
    <row r="111" spans="2:23" ht="32" x14ac:dyDescent="0.2">
      <c r="B111" s="15" t="s">
        <v>73</v>
      </c>
      <c r="C111" s="16">
        <v>0.45196858406714069</v>
      </c>
      <c r="D111" s="16">
        <v>0.28360654120727491</v>
      </c>
      <c r="E111" s="16">
        <v>0.46719255642962909</v>
      </c>
      <c r="F111" s="16">
        <v>0.68208114313418522</v>
      </c>
      <c r="G111" s="16">
        <v>0.47480870052300977</v>
      </c>
      <c r="H111" s="16">
        <v>0.38554343833185212</v>
      </c>
      <c r="I111" s="16">
        <v>0.39256249421883521</v>
      </c>
      <c r="K111" s="16">
        <v>0.52844415443014425</v>
      </c>
      <c r="L111" s="16">
        <v>0.37902837995787519</v>
      </c>
      <c r="N111" s="16">
        <v>0.75087701537620111</v>
      </c>
      <c r="O111" s="16">
        <v>0.18203948898364941</v>
      </c>
      <c r="P111" s="16">
        <v>0.21398849812594289</v>
      </c>
      <c r="Q111" s="16">
        <v>0.17133431050045031</v>
      </c>
      <c r="R111" s="16">
        <v>0.1260060995677395</v>
      </c>
      <c r="S111" s="16">
        <v>0.2467447353183839</v>
      </c>
      <c r="T111" s="16">
        <v>1</v>
      </c>
      <c r="U111" s="16">
        <v>0.58187095237148423</v>
      </c>
    </row>
    <row r="112" spans="2:23" ht="32" x14ac:dyDescent="0.2">
      <c r="B112" s="15" t="s">
        <v>74</v>
      </c>
      <c r="C112" s="16">
        <v>0.40584386355748481</v>
      </c>
      <c r="D112" s="16">
        <v>0.16779230945629189</v>
      </c>
      <c r="E112" s="16">
        <v>0.37850687541855987</v>
      </c>
      <c r="F112" s="16">
        <v>0.2429804623390571</v>
      </c>
      <c r="G112" s="16">
        <v>0.45287673913806992</v>
      </c>
      <c r="H112" s="16">
        <v>0.57987524288343428</v>
      </c>
      <c r="I112" s="16">
        <v>0.55988912309131245</v>
      </c>
      <c r="K112" s="16">
        <v>0.35484130325936097</v>
      </c>
      <c r="L112" s="16">
        <v>0.45748553852538332</v>
      </c>
      <c r="N112" s="16">
        <v>0.14800942376829199</v>
      </c>
      <c r="O112" s="16">
        <v>0.69756148442060961</v>
      </c>
      <c r="P112" s="16">
        <v>0.66602468909043588</v>
      </c>
      <c r="Q112" s="16">
        <v>0.74086013720100741</v>
      </c>
      <c r="R112" s="16">
        <v>0.69563799722118191</v>
      </c>
      <c r="S112" s="16">
        <v>0.29194831506511509</v>
      </c>
      <c r="T112" s="16">
        <v>0</v>
      </c>
      <c r="U112" s="16">
        <v>0.23613332574292711</v>
      </c>
    </row>
    <row r="113" spans="2:23" ht="16" x14ac:dyDescent="0.2">
      <c r="B113" s="15" t="s">
        <v>75</v>
      </c>
      <c r="C113" s="16">
        <v>0.1007720120223414</v>
      </c>
      <c r="D113" s="16">
        <v>0.54860114933643334</v>
      </c>
      <c r="E113" s="16">
        <v>0.10762176598179569</v>
      </c>
      <c r="F113" s="16">
        <v>1.4028163301003311E-2</v>
      </c>
      <c r="G113" s="16">
        <v>1.5850275606127829E-2</v>
      </c>
      <c r="H113" s="16">
        <v>9.4524311781249704E-3</v>
      </c>
      <c r="I113" s="16">
        <v>0</v>
      </c>
      <c r="K113" s="16">
        <v>8.6970510141408108E-2</v>
      </c>
      <c r="L113" s="16">
        <v>0.1104708211177564</v>
      </c>
      <c r="N113" s="16">
        <v>6.9448176439029424E-2</v>
      </c>
      <c r="O113" s="16">
        <v>0.10438469875412371</v>
      </c>
      <c r="P113" s="16">
        <v>7.2246150471862253E-2</v>
      </c>
      <c r="Q113" s="16">
        <v>0</v>
      </c>
      <c r="R113" s="16">
        <v>0.16104908136514559</v>
      </c>
      <c r="S113" s="16">
        <v>0.33538123884093718</v>
      </c>
      <c r="T113" s="16">
        <v>0</v>
      </c>
      <c r="U113" s="16">
        <v>0.13956994221759689</v>
      </c>
    </row>
    <row r="114" spans="2:23" ht="16" x14ac:dyDescent="0.2">
      <c r="B114" s="15" t="s">
        <v>76</v>
      </c>
      <c r="C114" s="16">
        <v>4.1415540353033041E-2</v>
      </c>
      <c r="D114" s="16">
        <v>0</v>
      </c>
      <c r="E114" s="16">
        <v>4.6678802170015278E-2</v>
      </c>
      <c r="F114" s="16">
        <v>6.0910231225754771E-2</v>
      </c>
      <c r="G114" s="16">
        <v>5.6464284732792462E-2</v>
      </c>
      <c r="H114" s="16">
        <v>2.5128887606588868E-2</v>
      </c>
      <c r="I114" s="16">
        <v>4.7548382689852217E-2</v>
      </c>
      <c r="K114" s="16">
        <v>2.974403216908671E-2</v>
      </c>
      <c r="L114" s="16">
        <v>5.3015260398984888E-2</v>
      </c>
      <c r="N114" s="16">
        <v>3.1665384416477468E-2</v>
      </c>
      <c r="O114" s="16">
        <v>1.6014327841617101E-2</v>
      </c>
      <c r="P114" s="16">
        <v>4.7740662311758622E-2</v>
      </c>
      <c r="Q114" s="16">
        <v>8.7805552298542311E-2</v>
      </c>
      <c r="R114" s="16">
        <v>1.7306821845933101E-2</v>
      </c>
      <c r="S114" s="16">
        <v>0.12592571077556369</v>
      </c>
      <c r="T114" s="16">
        <v>0</v>
      </c>
      <c r="U114" s="16">
        <v>4.24257796679917E-2</v>
      </c>
    </row>
    <row r="116" spans="2:23" x14ac:dyDescent="0.2">
      <c r="B116" s="23" t="s">
        <v>77</v>
      </c>
      <c r="C116" s="20"/>
      <c r="D116" s="20"/>
      <c r="E116" s="20"/>
      <c r="F116" s="20"/>
      <c r="G116" s="20"/>
      <c r="H116" s="20"/>
      <c r="I116" s="20"/>
      <c r="J116" s="20"/>
      <c r="K116" s="20"/>
      <c r="L116" s="20"/>
      <c r="M116" s="20"/>
      <c r="N116" s="20"/>
      <c r="O116" s="20"/>
      <c r="P116" s="20"/>
      <c r="Q116" s="20"/>
      <c r="R116" s="20"/>
      <c r="S116" s="20"/>
      <c r="T116" s="20"/>
      <c r="U116" s="20"/>
      <c r="V116" s="20"/>
      <c r="W116" s="20"/>
    </row>
    <row r="117" spans="2:23" x14ac:dyDescent="0.2">
      <c r="B117" s="22" t="s">
        <v>15</v>
      </c>
      <c r="C117" s="20"/>
      <c r="D117" s="20"/>
      <c r="E117" s="20"/>
      <c r="F117" s="20"/>
      <c r="G117" s="20"/>
      <c r="H117" s="20"/>
      <c r="I117" s="20"/>
      <c r="J117" s="20"/>
      <c r="K117" s="20"/>
      <c r="L117" s="20"/>
      <c r="M117" s="20"/>
      <c r="N117" s="20"/>
      <c r="O117" s="20"/>
      <c r="P117" s="20"/>
      <c r="Q117" s="20"/>
      <c r="R117" s="20"/>
      <c r="S117" s="20"/>
      <c r="T117" s="20"/>
      <c r="U117" s="20"/>
      <c r="V117" s="20"/>
      <c r="W117" s="20"/>
    </row>
    <row r="118" spans="2:23" ht="16" x14ac:dyDescent="0.2">
      <c r="B118" s="15" t="s">
        <v>43</v>
      </c>
      <c r="C118" s="16">
        <v>0.21168532789468039</v>
      </c>
      <c r="D118" s="16">
        <v>0.2208078141797834</v>
      </c>
      <c r="E118" s="16">
        <v>0.19108552272658341</v>
      </c>
      <c r="F118" s="16">
        <v>0.1197840979598587</v>
      </c>
      <c r="G118" s="16">
        <v>0.16628336715531669</v>
      </c>
      <c r="H118" s="16">
        <v>0.28816475907230732</v>
      </c>
      <c r="I118" s="16">
        <v>0.2811715356323029</v>
      </c>
      <c r="K118" s="16">
        <v>0.24420352118631361</v>
      </c>
      <c r="L118" s="16">
        <v>0.1807530511045424</v>
      </c>
      <c r="N118" s="16">
        <v>6.6479626575807541E-2</v>
      </c>
      <c r="O118" s="16">
        <v>3.8059394836850821E-2</v>
      </c>
      <c r="P118" s="16">
        <v>0.50496775453963383</v>
      </c>
      <c r="Q118" s="16">
        <v>0.91532064989565942</v>
      </c>
      <c r="R118" s="16">
        <v>0.29689345583731042</v>
      </c>
      <c r="S118" s="16">
        <v>0.1150824270176873</v>
      </c>
      <c r="T118" s="16">
        <v>1</v>
      </c>
      <c r="U118" s="16">
        <v>3.20128034887395E-2</v>
      </c>
    </row>
    <row r="119" spans="2:23" ht="16" x14ac:dyDescent="0.2">
      <c r="B119" s="15" t="s">
        <v>44</v>
      </c>
      <c r="C119" s="16">
        <v>0.38831896612896238</v>
      </c>
      <c r="D119" s="16">
        <v>0.46461651044596319</v>
      </c>
      <c r="E119" s="16">
        <v>0.32411836197714372</v>
      </c>
      <c r="F119" s="16">
        <v>0.5271586280152607</v>
      </c>
      <c r="G119" s="16">
        <v>0.39182074787697141</v>
      </c>
      <c r="H119" s="16">
        <v>0.30231784625529878</v>
      </c>
      <c r="I119" s="16">
        <v>0.33316851592888308</v>
      </c>
      <c r="K119" s="16">
        <v>0.34567274068968518</v>
      </c>
      <c r="L119" s="16">
        <v>0.43170708919083528</v>
      </c>
      <c r="N119" s="16">
        <v>0.30331616410243339</v>
      </c>
      <c r="O119" s="16">
        <v>0.91996552452387936</v>
      </c>
      <c r="P119" s="16">
        <v>0.1792246756463981</v>
      </c>
      <c r="Q119" s="16">
        <v>0</v>
      </c>
      <c r="R119" s="16">
        <v>0.32996154610916911</v>
      </c>
      <c r="S119" s="16">
        <v>0.47432191733754209</v>
      </c>
      <c r="T119" s="16">
        <v>0</v>
      </c>
      <c r="U119" s="16">
        <v>0.55486979336684217</v>
      </c>
    </row>
    <row r="120" spans="2:23" ht="16" x14ac:dyDescent="0.2">
      <c r="B120" s="15" t="s">
        <v>32</v>
      </c>
      <c r="C120" s="16">
        <v>4.8505670959152709E-2</v>
      </c>
      <c r="D120" s="16">
        <v>0</v>
      </c>
      <c r="E120" s="16">
        <v>6.991515269639588E-2</v>
      </c>
      <c r="F120" s="16">
        <v>2.8358883586545942E-2</v>
      </c>
      <c r="G120" s="16">
        <v>7.8209985720777447E-2</v>
      </c>
      <c r="H120" s="16">
        <v>7.205988229844025E-2</v>
      </c>
      <c r="I120" s="16">
        <v>3.9638929830018349E-2</v>
      </c>
      <c r="K120" s="16">
        <v>4.3797342334035497E-2</v>
      </c>
      <c r="L120" s="16">
        <v>5.3319779363225732E-2</v>
      </c>
      <c r="N120" s="16">
        <v>2.9149031038574651E-3</v>
      </c>
      <c r="O120" s="16">
        <v>0</v>
      </c>
      <c r="P120" s="16">
        <v>0.27663784538376152</v>
      </c>
      <c r="Q120" s="16">
        <v>3.2020387146462707E-2</v>
      </c>
      <c r="R120" s="16">
        <v>0</v>
      </c>
      <c r="S120" s="16">
        <v>0</v>
      </c>
      <c r="T120" s="16">
        <v>0</v>
      </c>
      <c r="U120" s="16">
        <v>0</v>
      </c>
    </row>
    <row r="121" spans="2:23" ht="16" x14ac:dyDescent="0.2">
      <c r="B121" s="15" t="s">
        <v>34</v>
      </c>
      <c r="C121" s="16">
        <v>3.2226845827838288E-2</v>
      </c>
      <c r="D121" s="16">
        <v>2.2873218866711151E-2</v>
      </c>
      <c r="E121" s="16">
        <v>2.563104585585383E-2</v>
      </c>
      <c r="F121" s="16">
        <v>2.4221292377240911E-2</v>
      </c>
      <c r="G121" s="16">
        <v>1.9530050687970181E-2</v>
      </c>
      <c r="H121" s="16">
        <v>2.0103391735089168E-2</v>
      </c>
      <c r="I121" s="16">
        <v>6.8362040314384961E-2</v>
      </c>
      <c r="K121" s="16">
        <v>2.976003783337923E-2</v>
      </c>
      <c r="L121" s="16">
        <v>3.4777945372532697E-2</v>
      </c>
      <c r="N121" s="16">
        <v>3.555959870678977E-2</v>
      </c>
      <c r="O121" s="16">
        <v>0</v>
      </c>
      <c r="P121" s="16">
        <v>0</v>
      </c>
      <c r="Q121" s="16">
        <v>0</v>
      </c>
      <c r="R121" s="16">
        <v>0.2816213171679558</v>
      </c>
      <c r="S121" s="16">
        <v>0</v>
      </c>
      <c r="T121" s="16">
        <v>0</v>
      </c>
      <c r="U121" s="16">
        <v>0</v>
      </c>
    </row>
    <row r="122" spans="2:23" ht="16" x14ac:dyDescent="0.2">
      <c r="B122" s="15" t="s">
        <v>35</v>
      </c>
      <c r="C122" s="16">
        <v>4.1510656612726862E-2</v>
      </c>
      <c r="D122" s="16">
        <v>0.14524768706714061</v>
      </c>
      <c r="E122" s="16">
        <v>5.8297097550457318E-2</v>
      </c>
      <c r="F122" s="16">
        <v>2.972943007248819E-2</v>
      </c>
      <c r="G122" s="16">
        <v>1.8831615823864251E-2</v>
      </c>
      <c r="H122" s="16">
        <v>1.1486318122918881E-2</v>
      </c>
      <c r="I122" s="16">
        <v>7.7491483955307904E-3</v>
      </c>
      <c r="K122" s="16">
        <v>4.0787642190598862E-2</v>
      </c>
      <c r="L122" s="16">
        <v>3.8156957409863697E-2</v>
      </c>
      <c r="N122" s="16">
        <v>2.012050930410765E-2</v>
      </c>
      <c r="O122" s="16">
        <v>0</v>
      </c>
      <c r="P122" s="16">
        <v>0</v>
      </c>
      <c r="Q122" s="16">
        <v>0</v>
      </c>
      <c r="R122" s="16">
        <v>0</v>
      </c>
      <c r="S122" s="16">
        <v>0.41059565564477057</v>
      </c>
      <c r="T122" s="16">
        <v>0</v>
      </c>
      <c r="U122" s="16">
        <v>0</v>
      </c>
    </row>
    <row r="123" spans="2:23" ht="16" x14ac:dyDescent="0.2">
      <c r="B123" s="15" t="s">
        <v>30</v>
      </c>
      <c r="C123" s="16">
        <v>0.22421425737707459</v>
      </c>
      <c r="D123" s="16">
        <v>0.1224923792127218</v>
      </c>
      <c r="E123" s="16">
        <v>0.23438015367387219</v>
      </c>
      <c r="F123" s="16">
        <v>0.24101823791611759</v>
      </c>
      <c r="G123" s="16">
        <v>0.2662992586593263</v>
      </c>
      <c r="H123" s="16">
        <v>0.2244177134689965</v>
      </c>
      <c r="I123" s="16">
        <v>0.235336212993282</v>
      </c>
      <c r="K123" s="16">
        <v>0.25076319925702689</v>
      </c>
      <c r="L123" s="16">
        <v>0.19917785349193931</v>
      </c>
      <c r="N123" s="16">
        <v>0.52035478370235655</v>
      </c>
      <c r="O123" s="16">
        <v>0</v>
      </c>
      <c r="P123" s="16">
        <v>0</v>
      </c>
      <c r="Q123" s="16">
        <v>0</v>
      </c>
      <c r="R123" s="16">
        <v>0</v>
      </c>
      <c r="S123" s="16">
        <v>0</v>
      </c>
      <c r="T123" s="16">
        <v>0</v>
      </c>
      <c r="U123" s="16">
        <v>0.18180191623918451</v>
      </c>
    </row>
    <row r="124" spans="2:23" ht="16" x14ac:dyDescent="0.2">
      <c r="B124" s="15" t="s">
        <v>78</v>
      </c>
      <c r="C124" s="16">
        <v>9.904179560922266E-3</v>
      </c>
      <c r="D124" s="16">
        <v>0</v>
      </c>
      <c r="E124" s="16">
        <v>2.725823434800893E-2</v>
      </c>
      <c r="F124" s="16">
        <v>0</v>
      </c>
      <c r="G124" s="16">
        <v>1.266603097424597E-2</v>
      </c>
      <c r="H124" s="16">
        <v>0</v>
      </c>
      <c r="I124" s="16">
        <v>1.483306104120442E-2</v>
      </c>
      <c r="K124" s="16">
        <v>1.2537038910190149E-2</v>
      </c>
      <c r="L124" s="16">
        <v>7.3690679926173581E-3</v>
      </c>
      <c r="N124" s="16">
        <v>1.7688148608760002E-2</v>
      </c>
      <c r="O124" s="16">
        <v>9.7558766103965511E-3</v>
      </c>
      <c r="P124" s="16">
        <v>6.5677420583368472E-3</v>
      </c>
      <c r="Q124" s="16">
        <v>0</v>
      </c>
      <c r="R124" s="16">
        <v>0</v>
      </c>
      <c r="S124" s="16">
        <v>0</v>
      </c>
      <c r="T124" s="16">
        <v>0</v>
      </c>
      <c r="U124" s="16">
        <v>0</v>
      </c>
    </row>
    <row r="125" spans="2:23" ht="16" x14ac:dyDescent="0.2">
      <c r="B125" s="15" t="s">
        <v>71</v>
      </c>
      <c r="C125" s="16">
        <v>4.3634095638642442E-2</v>
      </c>
      <c r="D125" s="16">
        <v>2.3962390227679861E-2</v>
      </c>
      <c r="E125" s="16">
        <v>6.9314431171684843E-2</v>
      </c>
      <c r="F125" s="16">
        <v>2.972943007248819E-2</v>
      </c>
      <c r="G125" s="16">
        <v>4.6358943101527841E-2</v>
      </c>
      <c r="H125" s="16">
        <v>8.1450089046949087E-2</v>
      </c>
      <c r="I125" s="16">
        <v>1.9740555864393289E-2</v>
      </c>
      <c r="K125" s="16">
        <v>3.2478477598770698E-2</v>
      </c>
      <c r="L125" s="16">
        <v>5.4738256074443353E-2</v>
      </c>
      <c r="N125" s="16">
        <v>3.3566265895887543E-2</v>
      </c>
      <c r="O125" s="16">
        <v>3.2219204028873287E-2</v>
      </c>
      <c r="P125" s="16">
        <v>3.260198237186971E-2</v>
      </c>
      <c r="Q125" s="16">
        <v>5.2658962957877878E-2</v>
      </c>
      <c r="R125" s="16">
        <v>9.1523680885564618E-2</v>
      </c>
      <c r="S125" s="16">
        <v>0</v>
      </c>
      <c r="T125" s="16">
        <v>0</v>
      </c>
      <c r="U125" s="16">
        <v>0.23131548690523379</v>
      </c>
    </row>
    <row r="127" spans="2:23" x14ac:dyDescent="0.2">
      <c r="B127" s="23" t="s">
        <v>79</v>
      </c>
      <c r="C127" s="20"/>
      <c r="D127" s="20"/>
      <c r="E127" s="20"/>
      <c r="F127" s="20"/>
      <c r="G127" s="20"/>
      <c r="H127" s="20"/>
      <c r="I127" s="20"/>
      <c r="J127" s="20"/>
      <c r="K127" s="20"/>
      <c r="L127" s="20"/>
      <c r="M127" s="20"/>
      <c r="N127" s="20"/>
      <c r="O127" s="20"/>
      <c r="P127" s="20"/>
      <c r="Q127" s="20"/>
      <c r="R127" s="20"/>
      <c r="S127" s="20"/>
      <c r="T127" s="20"/>
      <c r="U127" s="20"/>
      <c r="V127" s="20"/>
      <c r="W127" s="20"/>
    </row>
    <row r="128" spans="2:23" x14ac:dyDescent="0.2">
      <c r="B128" s="22" t="s">
        <v>15</v>
      </c>
      <c r="C128" s="20"/>
      <c r="D128" s="20"/>
      <c r="E128" s="20"/>
      <c r="F128" s="20"/>
      <c r="G128" s="20"/>
      <c r="H128" s="20"/>
      <c r="I128" s="20"/>
      <c r="J128" s="20"/>
      <c r="K128" s="20"/>
      <c r="L128" s="20"/>
      <c r="M128" s="20"/>
      <c r="N128" s="20"/>
      <c r="O128" s="20"/>
      <c r="P128" s="20"/>
      <c r="Q128" s="20"/>
      <c r="R128" s="20"/>
      <c r="S128" s="20"/>
      <c r="T128" s="20"/>
      <c r="U128" s="20"/>
      <c r="V128" s="20"/>
      <c r="W128" s="20"/>
    </row>
    <row r="129" spans="2:23" ht="16" x14ac:dyDescent="0.2">
      <c r="B129" s="15" t="s">
        <v>43</v>
      </c>
      <c r="C129" s="16">
        <v>0.25595516955981867</v>
      </c>
      <c r="D129" s="16">
        <v>0.26750829525247422</v>
      </c>
      <c r="E129" s="16">
        <v>0.30176215904794862</v>
      </c>
      <c r="F129" s="16">
        <v>0.26082455264491289</v>
      </c>
      <c r="G129" s="16">
        <v>0.12697500779198029</v>
      </c>
      <c r="H129" s="16">
        <v>0.1945671382625711</v>
      </c>
      <c r="I129" s="16">
        <v>0.35308281000161801</v>
      </c>
      <c r="K129" s="16">
        <v>0.21897226621619459</v>
      </c>
      <c r="L129" s="16">
        <v>0.29323909261887382</v>
      </c>
      <c r="N129" s="16">
        <v>0.16333820256626291</v>
      </c>
      <c r="O129" s="16">
        <v>0.40341439224227171</v>
      </c>
      <c r="P129" s="16">
        <v>0.1138981404804021</v>
      </c>
      <c r="Q129" s="16">
        <v>0.86865936962192636</v>
      </c>
      <c r="R129" s="16">
        <v>0.28846665937164617</v>
      </c>
      <c r="S129" s="16">
        <v>0.31600659936041608</v>
      </c>
      <c r="T129" s="16">
        <v>0.36279132426084881</v>
      </c>
      <c r="U129" s="16">
        <v>0.16413009414082741</v>
      </c>
    </row>
    <row r="130" spans="2:23" ht="16" x14ac:dyDescent="0.2">
      <c r="B130" s="15" t="s">
        <v>44</v>
      </c>
      <c r="C130" s="16">
        <v>5.8478491258144E-2</v>
      </c>
      <c r="D130" s="16">
        <v>5.7798263633608453E-2</v>
      </c>
      <c r="E130" s="16">
        <v>6.267756588449809E-2</v>
      </c>
      <c r="F130" s="16">
        <v>3.017490091971254E-2</v>
      </c>
      <c r="G130" s="16">
        <v>9.0048039527259621E-2</v>
      </c>
      <c r="H130" s="16">
        <v>5.8478231870645582E-2</v>
      </c>
      <c r="I130" s="16">
        <v>5.2649448782331597E-2</v>
      </c>
      <c r="K130" s="16">
        <v>6.2504697076920579E-2</v>
      </c>
      <c r="L130" s="16">
        <v>5.4785376627299757E-2</v>
      </c>
      <c r="N130" s="16">
        <v>1.348563027491818E-2</v>
      </c>
      <c r="O130" s="16">
        <v>0.3057365830204013</v>
      </c>
      <c r="P130" s="16">
        <v>0</v>
      </c>
      <c r="Q130" s="16">
        <v>0</v>
      </c>
      <c r="R130" s="16">
        <v>0</v>
      </c>
      <c r="S130" s="16">
        <v>0</v>
      </c>
      <c r="T130" s="16">
        <v>0</v>
      </c>
      <c r="U130" s="16">
        <v>4.24257796679917E-2</v>
      </c>
    </row>
    <row r="131" spans="2:23" ht="16" x14ac:dyDescent="0.2">
      <c r="B131" s="15" t="s">
        <v>32</v>
      </c>
      <c r="C131" s="16">
        <v>0.25065637094001703</v>
      </c>
      <c r="D131" s="16">
        <v>0.1918279664478931</v>
      </c>
      <c r="E131" s="16">
        <v>0.23905678126143631</v>
      </c>
      <c r="F131" s="16">
        <v>0.21152812076894589</v>
      </c>
      <c r="G131" s="16">
        <v>0.35165419784286162</v>
      </c>
      <c r="H131" s="16">
        <v>0.34434669423384962</v>
      </c>
      <c r="I131" s="16">
        <v>0.18568625124799701</v>
      </c>
      <c r="K131" s="16">
        <v>0.26178619890456711</v>
      </c>
      <c r="L131" s="16">
        <v>0.2408244476820888</v>
      </c>
      <c r="N131" s="16">
        <v>0.12361939279499171</v>
      </c>
      <c r="O131" s="16">
        <v>9.9737218904091415E-2</v>
      </c>
      <c r="P131" s="16">
        <v>0.86098321324231419</v>
      </c>
      <c r="Q131" s="16">
        <v>0.13134063037807359</v>
      </c>
      <c r="R131" s="16">
        <v>0.28001985193139828</v>
      </c>
      <c r="S131" s="16">
        <v>1.867443125738066E-2</v>
      </c>
      <c r="T131" s="16">
        <v>0</v>
      </c>
      <c r="U131" s="16">
        <v>0.27735294070502242</v>
      </c>
    </row>
    <row r="132" spans="2:23" ht="16" x14ac:dyDescent="0.2">
      <c r="B132" s="15" t="s">
        <v>34</v>
      </c>
      <c r="C132" s="16">
        <v>2.8165171451953491E-2</v>
      </c>
      <c r="D132" s="16">
        <v>2.3962390227679861E-2</v>
      </c>
      <c r="E132" s="16">
        <v>2.563104585585383E-2</v>
      </c>
      <c r="F132" s="16">
        <v>0</v>
      </c>
      <c r="G132" s="16">
        <v>4.7758178511491327E-2</v>
      </c>
      <c r="H132" s="16">
        <v>2.0103391735089168E-2</v>
      </c>
      <c r="I132" s="16">
        <v>4.4963778956236371E-2</v>
      </c>
      <c r="K132" s="16">
        <v>2.9727588586646519E-2</v>
      </c>
      <c r="L132" s="16">
        <v>2.6755200322029191E-2</v>
      </c>
      <c r="N132" s="16">
        <v>0</v>
      </c>
      <c r="O132" s="16">
        <v>2.508969332397748E-2</v>
      </c>
      <c r="P132" s="16">
        <v>2.5118646277283611E-2</v>
      </c>
      <c r="Q132" s="16">
        <v>0</v>
      </c>
      <c r="R132" s="16">
        <v>0.26723613739691332</v>
      </c>
      <c r="S132" s="16">
        <v>0</v>
      </c>
      <c r="T132" s="16">
        <v>0</v>
      </c>
      <c r="U132" s="16">
        <v>7.1407834426419653E-2</v>
      </c>
    </row>
    <row r="133" spans="2:23" ht="16" x14ac:dyDescent="0.2">
      <c r="B133" s="15" t="s">
        <v>35</v>
      </c>
      <c r="C133" s="16">
        <v>5.9843695096751713E-2</v>
      </c>
      <c r="D133" s="16">
        <v>0.25005919716101721</v>
      </c>
      <c r="E133" s="16">
        <v>9.2752182188843388E-2</v>
      </c>
      <c r="F133" s="16">
        <v>1.4028163301003311E-2</v>
      </c>
      <c r="G133" s="16">
        <v>1.8831615823864251E-2</v>
      </c>
      <c r="H133" s="16">
        <v>1.1486318122918881E-2</v>
      </c>
      <c r="I133" s="16">
        <v>1.063361549589901E-2</v>
      </c>
      <c r="K133" s="16">
        <v>7.0427225016566328E-2</v>
      </c>
      <c r="L133" s="16">
        <v>4.5500679349377023E-2</v>
      </c>
      <c r="N133" s="16">
        <v>3.5962838184755798E-2</v>
      </c>
      <c r="O133" s="16">
        <v>1.9442594158669089E-2</v>
      </c>
      <c r="P133" s="16">
        <v>0</v>
      </c>
      <c r="Q133" s="16">
        <v>0</v>
      </c>
      <c r="R133" s="16">
        <v>0</v>
      </c>
      <c r="S133" s="16">
        <v>0.51843237514675755</v>
      </c>
      <c r="T133" s="16">
        <v>0</v>
      </c>
      <c r="U133" s="16">
        <v>0</v>
      </c>
    </row>
    <row r="134" spans="2:23" ht="16" x14ac:dyDescent="0.2">
      <c r="B134" s="15" t="s">
        <v>30</v>
      </c>
      <c r="C134" s="16">
        <v>0.25199868587254631</v>
      </c>
      <c r="D134" s="16">
        <v>0.19707854683347581</v>
      </c>
      <c r="E134" s="16">
        <v>0.23634413326367079</v>
      </c>
      <c r="F134" s="16">
        <v>0.34079221955724492</v>
      </c>
      <c r="G134" s="16">
        <v>0.28743138477201552</v>
      </c>
      <c r="H134" s="16">
        <v>0.23990777564615709</v>
      </c>
      <c r="I134" s="16">
        <v>0.20912205653450319</v>
      </c>
      <c r="K134" s="16">
        <v>0.29570411856398088</v>
      </c>
      <c r="L134" s="16">
        <v>0.21028700677996651</v>
      </c>
      <c r="N134" s="16">
        <v>0.57117550336925538</v>
      </c>
      <c r="O134" s="16">
        <v>1.9188462324638091E-2</v>
      </c>
      <c r="P134" s="16">
        <v>0</v>
      </c>
      <c r="Q134" s="16">
        <v>0</v>
      </c>
      <c r="R134" s="16">
        <v>6.9290087689443475E-2</v>
      </c>
      <c r="S134" s="16">
        <v>0</v>
      </c>
      <c r="T134" s="16">
        <v>0.63720867573915119</v>
      </c>
      <c r="U134" s="16">
        <v>7.3109035800177108E-2</v>
      </c>
    </row>
    <row r="135" spans="2:23" ht="16" x14ac:dyDescent="0.2">
      <c r="B135" s="15" t="s">
        <v>78</v>
      </c>
      <c r="C135" s="16">
        <v>1.8850484595588999E-2</v>
      </c>
      <c r="D135" s="16">
        <v>0</v>
      </c>
      <c r="E135" s="16">
        <v>0</v>
      </c>
      <c r="F135" s="16">
        <v>1.5909214216868479E-2</v>
      </c>
      <c r="G135" s="16">
        <v>1.8585470014923819E-2</v>
      </c>
      <c r="H135" s="16">
        <v>2.2308693341625149E-2</v>
      </c>
      <c r="I135" s="16">
        <v>4.652512632183714E-2</v>
      </c>
      <c r="K135" s="16">
        <v>1.7595400387493021E-2</v>
      </c>
      <c r="L135" s="16">
        <v>2.0158852971291361E-2</v>
      </c>
      <c r="N135" s="16">
        <v>1.5944099202450459E-2</v>
      </c>
      <c r="O135" s="16">
        <v>3.815814373170779E-2</v>
      </c>
      <c r="P135" s="16">
        <v>0</v>
      </c>
      <c r="Q135" s="16">
        <v>0</v>
      </c>
      <c r="R135" s="16">
        <v>5.0809209800372922E-2</v>
      </c>
      <c r="S135" s="16">
        <v>3.7715980710753258E-2</v>
      </c>
      <c r="T135" s="16">
        <v>0</v>
      </c>
      <c r="U135" s="16">
        <v>0</v>
      </c>
    </row>
    <row r="136" spans="2:23" ht="16" x14ac:dyDescent="0.2">
      <c r="B136" s="15" t="s">
        <v>71</v>
      </c>
      <c r="C136" s="16">
        <v>7.6051931225179795E-2</v>
      </c>
      <c r="D136" s="16">
        <v>1.1765340443851351E-2</v>
      </c>
      <c r="E136" s="16">
        <v>4.1776132497749197E-2</v>
      </c>
      <c r="F136" s="16">
        <v>0.1267428285913122</v>
      </c>
      <c r="G136" s="16">
        <v>5.8716105715603831E-2</v>
      </c>
      <c r="H136" s="16">
        <v>0.1088017567871435</v>
      </c>
      <c r="I136" s="16">
        <v>9.7336912659577543E-2</v>
      </c>
      <c r="K136" s="16">
        <v>4.3282505247631102E-2</v>
      </c>
      <c r="L136" s="16">
        <v>0.10844934364907351</v>
      </c>
      <c r="N136" s="16">
        <v>7.6474333607365788E-2</v>
      </c>
      <c r="O136" s="16">
        <v>8.9232912294243211E-2</v>
      </c>
      <c r="P136" s="16">
        <v>0</v>
      </c>
      <c r="Q136" s="16">
        <v>0</v>
      </c>
      <c r="R136" s="16">
        <v>4.4178053810225833E-2</v>
      </c>
      <c r="S136" s="16">
        <v>0.1091706135246923</v>
      </c>
      <c r="T136" s="16">
        <v>0</v>
      </c>
      <c r="U136" s="16">
        <v>0.37157431525956158</v>
      </c>
    </row>
    <row r="138" spans="2:23" x14ac:dyDescent="0.2">
      <c r="B138" s="23" t="s">
        <v>80</v>
      </c>
      <c r="C138" s="20"/>
      <c r="D138" s="20"/>
      <c r="E138" s="20"/>
      <c r="F138" s="20"/>
      <c r="G138" s="20"/>
      <c r="H138" s="20"/>
      <c r="I138" s="20"/>
      <c r="J138" s="20"/>
      <c r="K138" s="20"/>
      <c r="L138" s="20"/>
      <c r="M138" s="20"/>
      <c r="N138" s="20"/>
      <c r="O138" s="20"/>
      <c r="P138" s="20"/>
      <c r="Q138" s="20"/>
      <c r="R138" s="20"/>
      <c r="S138" s="20"/>
      <c r="T138" s="20"/>
      <c r="U138" s="20"/>
      <c r="V138" s="20"/>
      <c r="W138" s="20"/>
    </row>
    <row r="139" spans="2:23" x14ac:dyDescent="0.2">
      <c r="B139" s="22" t="s">
        <v>15</v>
      </c>
      <c r="C139" s="20"/>
      <c r="D139" s="20"/>
      <c r="E139" s="20"/>
      <c r="F139" s="20"/>
      <c r="G139" s="20"/>
      <c r="H139" s="20"/>
      <c r="I139" s="20"/>
      <c r="J139" s="20"/>
      <c r="K139" s="20"/>
      <c r="L139" s="20"/>
      <c r="M139" s="20"/>
      <c r="N139" s="20"/>
      <c r="O139" s="20"/>
      <c r="P139" s="20"/>
      <c r="Q139" s="20"/>
      <c r="R139" s="20"/>
      <c r="S139" s="20"/>
      <c r="T139" s="20"/>
      <c r="U139" s="20"/>
      <c r="V139" s="20"/>
      <c r="W139" s="20"/>
    </row>
    <row r="140" spans="2:23" ht="16" x14ac:dyDescent="0.2">
      <c r="B140" s="15" t="s">
        <v>43</v>
      </c>
      <c r="C140" s="16">
        <v>0.23601701767946509</v>
      </c>
      <c r="D140" s="16">
        <v>0.1630039635461436</v>
      </c>
      <c r="E140" s="16">
        <v>0.1693742874011997</v>
      </c>
      <c r="F140" s="16">
        <v>0.1611988413679411</v>
      </c>
      <c r="G140" s="16">
        <v>0.22948128092333731</v>
      </c>
      <c r="H140" s="16">
        <v>0.35987108545970381</v>
      </c>
      <c r="I140" s="16">
        <v>0.31954985208606851</v>
      </c>
      <c r="K140" s="16">
        <v>0.2462225025226786</v>
      </c>
      <c r="L140" s="16">
        <v>0.22702782284428349</v>
      </c>
      <c r="N140" s="16">
        <v>1.7640881211182801E-2</v>
      </c>
      <c r="O140" s="16">
        <v>0.27336819314719712</v>
      </c>
      <c r="P140" s="16">
        <v>0.54715565399737431</v>
      </c>
      <c r="Q140" s="16">
        <v>0.96211046055498972</v>
      </c>
      <c r="R140" s="16">
        <v>0.30275488144210672</v>
      </c>
      <c r="S140" s="16">
        <v>0.14956529255580209</v>
      </c>
      <c r="T140" s="16">
        <v>0.36279132426084881</v>
      </c>
      <c r="U140" s="16">
        <v>6.26805699916511E-2</v>
      </c>
    </row>
    <row r="141" spans="2:23" ht="16" x14ac:dyDescent="0.2">
      <c r="B141" s="15" t="s">
        <v>44</v>
      </c>
      <c r="C141" s="16">
        <v>5.373606385565232E-2</v>
      </c>
      <c r="D141" s="16">
        <v>7.6080628297002517E-2</v>
      </c>
      <c r="E141" s="16">
        <v>4.3979439891953839E-2</v>
      </c>
      <c r="F141" s="16">
        <v>1.6146737618709231E-2</v>
      </c>
      <c r="G141" s="16">
        <v>8.4535931351966437E-2</v>
      </c>
      <c r="H141" s="16">
        <v>6.2481975924887308E-2</v>
      </c>
      <c r="I141" s="16">
        <v>4.6127112147453159E-2</v>
      </c>
      <c r="K141" s="16">
        <v>5.9711876546262088E-2</v>
      </c>
      <c r="L141" s="16">
        <v>4.8114552551943822E-2</v>
      </c>
      <c r="N141" s="16">
        <v>5.1981814296227216E-3</v>
      </c>
      <c r="O141" s="16">
        <v>0.31777725616638119</v>
      </c>
      <c r="P141" s="16">
        <v>0</v>
      </c>
      <c r="Q141" s="16">
        <v>0</v>
      </c>
      <c r="R141" s="16">
        <v>0</v>
      </c>
      <c r="S141" s="16">
        <v>0</v>
      </c>
      <c r="T141" s="16">
        <v>0</v>
      </c>
      <c r="U141" s="16">
        <v>0</v>
      </c>
    </row>
    <row r="142" spans="2:23" ht="16" x14ac:dyDescent="0.2">
      <c r="B142" s="15" t="s">
        <v>32</v>
      </c>
      <c r="C142" s="16">
        <v>5.5224031979474293E-2</v>
      </c>
      <c r="D142" s="16">
        <v>6.2389117836925537E-2</v>
      </c>
      <c r="E142" s="16">
        <v>6.058560037297419E-2</v>
      </c>
      <c r="F142" s="16">
        <v>1.8134036046459232E-2</v>
      </c>
      <c r="G142" s="16">
        <v>9.6327147085972231E-2</v>
      </c>
      <c r="H142" s="16">
        <v>5.2027652440881138E-2</v>
      </c>
      <c r="I142" s="16">
        <v>4.475460809982456E-2</v>
      </c>
      <c r="K142" s="16">
        <v>6.3928318402620088E-2</v>
      </c>
      <c r="L142" s="16">
        <v>4.6938158539782747E-2</v>
      </c>
      <c r="N142" s="16">
        <v>2.307842309295224E-2</v>
      </c>
      <c r="O142" s="16">
        <v>2.7254048765887839E-2</v>
      </c>
      <c r="P142" s="16">
        <v>0.25128780018743768</v>
      </c>
      <c r="Q142" s="16">
        <v>0</v>
      </c>
      <c r="R142" s="16">
        <v>0</v>
      </c>
      <c r="S142" s="16">
        <v>0</v>
      </c>
      <c r="T142" s="16">
        <v>0</v>
      </c>
      <c r="U142" s="16">
        <v>0</v>
      </c>
    </row>
    <row r="143" spans="2:23" ht="16" x14ac:dyDescent="0.2">
      <c r="B143" s="15" t="s">
        <v>34</v>
      </c>
      <c r="C143" s="16">
        <v>2.282754423671322E-2</v>
      </c>
      <c r="D143" s="16">
        <v>0</v>
      </c>
      <c r="E143" s="16">
        <v>1.1713869230824601E-2</v>
      </c>
      <c r="F143" s="16">
        <v>1.4028163301003311E-2</v>
      </c>
      <c r="G143" s="16">
        <v>0</v>
      </c>
      <c r="H143" s="16">
        <v>2.0103391735089168E-2</v>
      </c>
      <c r="I143" s="16">
        <v>7.3968144224762597E-2</v>
      </c>
      <c r="K143" s="16">
        <v>2.3879181510112361E-2</v>
      </c>
      <c r="L143" s="16">
        <v>2.189491429638064E-2</v>
      </c>
      <c r="N143" s="16">
        <v>5.760535295052811E-3</v>
      </c>
      <c r="O143" s="16">
        <v>0</v>
      </c>
      <c r="P143" s="16">
        <v>0</v>
      </c>
      <c r="Q143" s="16">
        <v>0</v>
      </c>
      <c r="R143" s="16">
        <v>0.32720555815623031</v>
      </c>
      <c r="S143" s="16">
        <v>0</v>
      </c>
      <c r="T143" s="16">
        <v>0</v>
      </c>
      <c r="U143" s="16">
        <v>0</v>
      </c>
    </row>
    <row r="144" spans="2:23" ht="16" x14ac:dyDescent="0.2">
      <c r="B144" s="15" t="s">
        <v>35</v>
      </c>
      <c r="C144" s="16">
        <v>3.5984785524107853E-2</v>
      </c>
      <c r="D144" s="16">
        <v>0.16812090593385171</v>
      </c>
      <c r="E144" s="16">
        <v>4.0130613273486632E-2</v>
      </c>
      <c r="F144" s="16">
        <v>0</v>
      </c>
      <c r="G144" s="16">
        <v>1.5850275606127829E-2</v>
      </c>
      <c r="H144" s="16">
        <v>1.071991744437714E-2</v>
      </c>
      <c r="I144" s="16">
        <v>7.7491483955307904E-3</v>
      </c>
      <c r="K144" s="16">
        <v>3.09518583886885E-2</v>
      </c>
      <c r="L144" s="16">
        <v>3.6826272616506069E-2</v>
      </c>
      <c r="N144" s="16">
        <v>7.7281506601529961E-3</v>
      </c>
      <c r="O144" s="16">
        <v>0</v>
      </c>
      <c r="P144" s="16">
        <v>2.8444546701749451E-2</v>
      </c>
      <c r="Q144" s="16">
        <v>0</v>
      </c>
      <c r="R144" s="16">
        <v>0</v>
      </c>
      <c r="S144" s="16">
        <v>0.34736902167972239</v>
      </c>
      <c r="T144" s="16">
        <v>0</v>
      </c>
      <c r="U144" s="16">
        <v>0</v>
      </c>
    </row>
    <row r="145" spans="2:23" ht="16" x14ac:dyDescent="0.2">
      <c r="B145" s="15" t="s">
        <v>30</v>
      </c>
      <c r="C145" s="16">
        <v>0.56656852749110165</v>
      </c>
      <c r="D145" s="16">
        <v>0.50753216551936553</v>
      </c>
      <c r="E145" s="16">
        <v>0.63716966980091683</v>
      </c>
      <c r="F145" s="16">
        <v>0.75908968812291755</v>
      </c>
      <c r="G145" s="16">
        <v>0.54412215813518261</v>
      </c>
      <c r="H145" s="16">
        <v>0.4545913985150003</v>
      </c>
      <c r="I145" s="16">
        <v>0.48815339270999319</v>
      </c>
      <c r="K145" s="16">
        <v>0.56134289320968156</v>
      </c>
      <c r="L145" s="16">
        <v>0.57408416328135248</v>
      </c>
      <c r="N145" s="16">
        <v>0.94059382831103633</v>
      </c>
      <c r="O145" s="16">
        <v>0.33529677844856598</v>
      </c>
      <c r="P145" s="16">
        <v>0.14831388967089021</v>
      </c>
      <c r="Q145" s="16">
        <v>3.7889539445010313E-2</v>
      </c>
      <c r="R145" s="16">
        <v>0.3258615065914372</v>
      </c>
      <c r="S145" s="16">
        <v>0.5030656857644753</v>
      </c>
      <c r="T145" s="16">
        <v>0.63720867573915119</v>
      </c>
      <c r="U145" s="16">
        <v>0.606194002753488</v>
      </c>
    </row>
    <row r="146" spans="2:23" ht="16" x14ac:dyDescent="0.2">
      <c r="B146" s="15" t="s">
        <v>78</v>
      </c>
      <c r="C146" s="16">
        <v>2.7214056407443661E-3</v>
      </c>
      <c r="D146" s="16">
        <v>0</v>
      </c>
      <c r="E146" s="16">
        <v>0</v>
      </c>
      <c r="F146" s="16">
        <v>0</v>
      </c>
      <c r="G146" s="16">
        <v>0</v>
      </c>
      <c r="H146" s="16">
        <v>0</v>
      </c>
      <c r="I146" s="16">
        <v>1.2864826665337E-2</v>
      </c>
      <c r="K146" s="16">
        <v>5.513497142287287E-3</v>
      </c>
      <c r="L146" s="16">
        <v>0</v>
      </c>
      <c r="N146" s="16">
        <v>0</v>
      </c>
      <c r="O146" s="16">
        <v>1.031164599667465E-2</v>
      </c>
      <c r="P146" s="16">
        <v>6.5677420583368472E-3</v>
      </c>
      <c r="Q146" s="16">
        <v>0</v>
      </c>
      <c r="R146" s="16">
        <v>0</v>
      </c>
      <c r="S146" s="16">
        <v>0</v>
      </c>
      <c r="T146" s="16">
        <v>0</v>
      </c>
      <c r="U146" s="16">
        <v>0</v>
      </c>
    </row>
    <row r="147" spans="2:23" ht="16" x14ac:dyDescent="0.2">
      <c r="B147" s="15" t="s">
        <v>71</v>
      </c>
      <c r="C147" s="16">
        <v>2.69206235927411E-2</v>
      </c>
      <c r="D147" s="16">
        <v>2.2873218866711151E-2</v>
      </c>
      <c r="E147" s="16">
        <v>3.704652002864426E-2</v>
      </c>
      <c r="F147" s="16">
        <v>3.140253354296977E-2</v>
      </c>
      <c r="G147" s="16">
        <v>2.9683206897413661E-2</v>
      </c>
      <c r="H147" s="16">
        <v>4.0204578480061218E-2</v>
      </c>
      <c r="I147" s="16">
        <v>6.8329156710299913E-3</v>
      </c>
      <c r="K147" s="16">
        <v>8.4498722776697125E-3</v>
      </c>
      <c r="L147" s="16">
        <v>4.5114115869750553E-2</v>
      </c>
      <c r="N147" s="16">
        <v>0</v>
      </c>
      <c r="O147" s="16">
        <v>3.5992077475293302E-2</v>
      </c>
      <c r="P147" s="16">
        <v>1.8230367384211341E-2</v>
      </c>
      <c r="Q147" s="16">
        <v>0</v>
      </c>
      <c r="R147" s="16">
        <v>4.4178053810225833E-2</v>
      </c>
      <c r="S147" s="16">
        <v>0</v>
      </c>
      <c r="T147" s="16">
        <v>0</v>
      </c>
      <c r="U147" s="16">
        <v>0.33112542725486083</v>
      </c>
    </row>
    <row r="149" spans="2:23" x14ac:dyDescent="0.2">
      <c r="B149" s="23" t="s">
        <v>81</v>
      </c>
      <c r="C149" s="20"/>
      <c r="D149" s="20"/>
      <c r="E149" s="20"/>
      <c r="F149" s="20"/>
      <c r="G149" s="20"/>
      <c r="H149" s="20"/>
      <c r="I149" s="20"/>
      <c r="J149" s="20"/>
      <c r="K149" s="20"/>
      <c r="L149" s="20"/>
      <c r="M149" s="20"/>
      <c r="N149" s="20"/>
      <c r="O149" s="20"/>
      <c r="P149" s="20"/>
      <c r="Q149" s="20"/>
      <c r="R149" s="20"/>
      <c r="S149" s="20"/>
      <c r="T149" s="20"/>
      <c r="U149" s="20"/>
      <c r="V149" s="20"/>
      <c r="W149" s="20"/>
    </row>
    <row r="150" spans="2:23" x14ac:dyDescent="0.2">
      <c r="B150" s="22" t="s">
        <v>15</v>
      </c>
      <c r="C150" s="20"/>
      <c r="D150" s="20"/>
      <c r="E150" s="20"/>
      <c r="F150" s="20"/>
      <c r="G150" s="20"/>
      <c r="H150" s="20"/>
      <c r="I150" s="20"/>
      <c r="J150" s="20"/>
      <c r="K150" s="20"/>
      <c r="L150" s="20"/>
      <c r="M150" s="20"/>
      <c r="N150" s="20"/>
      <c r="O150" s="20"/>
      <c r="P150" s="20"/>
      <c r="Q150" s="20"/>
      <c r="R150" s="20"/>
      <c r="S150" s="20"/>
      <c r="T150" s="20"/>
      <c r="U150" s="20"/>
      <c r="V150" s="20"/>
      <c r="W150" s="20"/>
    </row>
    <row r="151" spans="2:23" ht="16" x14ac:dyDescent="0.2">
      <c r="B151" s="15" t="s">
        <v>43</v>
      </c>
      <c r="C151" s="16">
        <v>1.854286273124545E-2</v>
      </c>
      <c r="D151" s="16">
        <v>0</v>
      </c>
      <c r="E151" s="16">
        <v>2.6188834025795901E-2</v>
      </c>
      <c r="F151" s="16">
        <v>0</v>
      </c>
      <c r="G151" s="16">
        <v>1.6605030166658031E-2</v>
      </c>
      <c r="H151" s="16">
        <v>2.4512848514644879E-2</v>
      </c>
      <c r="I151" s="16">
        <v>3.6998903584704958E-2</v>
      </c>
      <c r="K151" s="16">
        <v>1.6075394400245691E-2</v>
      </c>
      <c r="L151" s="16">
        <v>2.1036625643076769E-2</v>
      </c>
      <c r="N151" s="16">
        <v>0</v>
      </c>
      <c r="O151" s="16">
        <v>3.4239096826245978E-2</v>
      </c>
      <c r="P151" s="16">
        <v>1.2572104532861641E-2</v>
      </c>
      <c r="Q151" s="16">
        <v>0.20459733912964859</v>
      </c>
      <c r="R151" s="16">
        <v>0</v>
      </c>
      <c r="S151" s="16">
        <v>0</v>
      </c>
      <c r="T151" s="16">
        <v>0</v>
      </c>
      <c r="U151" s="16">
        <v>0</v>
      </c>
    </row>
    <row r="152" spans="2:23" ht="16" x14ac:dyDescent="0.2">
      <c r="B152" s="15" t="s">
        <v>44</v>
      </c>
      <c r="C152" s="16">
        <v>7.0677897892442623E-2</v>
      </c>
      <c r="D152" s="16">
        <v>8.5668777075600014E-2</v>
      </c>
      <c r="E152" s="16">
        <v>6.9697741421592088E-2</v>
      </c>
      <c r="F152" s="16">
        <v>7.2218176893536198E-2</v>
      </c>
      <c r="G152" s="16">
        <v>5.1851929198674693E-2</v>
      </c>
      <c r="H152" s="16">
        <v>4.94554455331613E-2</v>
      </c>
      <c r="I152" s="16">
        <v>8.9749640563347374E-2</v>
      </c>
      <c r="K152" s="16">
        <v>8.2469900421128284E-2</v>
      </c>
      <c r="L152" s="16">
        <v>5.9435208543993701E-2</v>
      </c>
      <c r="N152" s="16">
        <v>2.183824007815395E-2</v>
      </c>
      <c r="O152" s="16">
        <v>0.32922046508182329</v>
      </c>
      <c r="P152" s="16">
        <v>1.629871969516223E-2</v>
      </c>
      <c r="Q152" s="16">
        <v>3.2020387146462707E-2</v>
      </c>
      <c r="R152" s="16">
        <v>0</v>
      </c>
      <c r="S152" s="16">
        <v>4.7815679714548011E-2</v>
      </c>
      <c r="T152" s="16">
        <v>0</v>
      </c>
      <c r="U152" s="16">
        <v>0</v>
      </c>
    </row>
    <row r="153" spans="2:23" ht="16" x14ac:dyDescent="0.2">
      <c r="B153" s="15" t="s">
        <v>32</v>
      </c>
      <c r="C153" s="16">
        <v>0.252679318162083</v>
      </c>
      <c r="D153" s="16">
        <v>0.16895474758118201</v>
      </c>
      <c r="E153" s="16">
        <v>0.221960980648469</v>
      </c>
      <c r="F153" s="16">
        <v>0.1126386292282489</v>
      </c>
      <c r="G153" s="16">
        <v>0.32351530074244778</v>
      </c>
      <c r="H153" s="16">
        <v>0.39474158648082652</v>
      </c>
      <c r="I153" s="16">
        <v>0.29196287232007012</v>
      </c>
      <c r="K153" s="16">
        <v>0.26807492134055538</v>
      </c>
      <c r="L153" s="16">
        <v>0.23868056809401081</v>
      </c>
      <c r="N153" s="16">
        <v>7.4205532979016052E-3</v>
      </c>
      <c r="O153" s="16">
        <v>0.1314681864237042</v>
      </c>
      <c r="P153" s="16">
        <v>0.92235637052496267</v>
      </c>
      <c r="Q153" s="16">
        <v>0.61859828795738481</v>
      </c>
      <c r="R153" s="16">
        <v>0.3545017454901136</v>
      </c>
      <c r="S153" s="16">
        <v>5.6354645076023419E-2</v>
      </c>
      <c r="T153" s="16">
        <v>0</v>
      </c>
      <c r="U153" s="16">
        <v>0.19270523509309301</v>
      </c>
    </row>
    <row r="154" spans="2:23" ht="16" x14ac:dyDescent="0.2">
      <c r="B154" s="15" t="s">
        <v>34</v>
      </c>
      <c r="C154" s="16">
        <v>2.4648526372992991E-2</v>
      </c>
      <c r="D154" s="16">
        <v>2.3962390227679861E-2</v>
      </c>
      <c r="E154" s="16">
        <v>1.1713869230824601E-2</v>
      </c>
      <c r="F154" s="16">
        <v>2.8056326602006611E-2</v>
      </c>
      <c r="G154" s="16">
        <v>4.7146793134750431E-3</v>
      </c>
      <c r="H154" s="16">
        <v>2.0103391735089168E-2</v>
      </c>
      <c r="I154" s="16">
        <v>5.183950815529266E-2</v>
      </c>
      <c r="K154" s="16">
        <v>1.439548033748239E-2</v>
      </c>
      <c r="L154" s="16">
        <v>3.4788789765263929E-2</v>
      </c>
      <c r="N154" s="16">
        <v>1.9617218444765439E-2</v>
      </c>
      <c r="O154" s="16">
        <v>0</v>
      </c>
      <c r="P154" s="16">
        <v>0</v>
      </c>
      <c r="Q154" s="16">
        <v>0</v>
      </c>
      <c r="R154" s="16">
        <v>0.26523135044991991</v>
      </c>
      <c r="S154" s="16">
        <v>0</v>
      </c>
      <c r="T154" s="16">
        <v>0</v>
      </c>
      <c r="U154" s="16">
        <v>0</v>
      </c>
    </row>
    <row r="155" spans="2:23" ht="16" x14ac:dyDescent="0.2">
      <c r="B155" s="15" t="s">
        <v>35</v>
      </c>
      <c r="C155" s="16">
        <v>2.2239315048419521E-2</v>
      </c>
      <c r="D155" s="16">
        <v>9.2325612036500457E-2</v>
      </c>
      <c r="E155" s="16">
        <v>3.7604308198586317E-2</v>
      </c>
      <c r="F155" s="16">
        <v>0</v>
      </c>
      <c r="G155" s="16">
        <v>8.3616077680241964E-3</v>
      </c>
      <c r="H155" s="16">
        <v>0</v>
      </c>
      <c r="I155" s="16">
        <v>7.7491483955307904E-3</v>
      </c>
      <c r="K155" s="16">
        <v>1.76202331842743E-2</v>
      </c>
      <c r="L155" s="16">
        <v>2.2617481258868519E-2</v>
      </c>
      <c r="N155" s="16">
        <v>7.7281506601529961E-3</v>
      </c>
      <c r="O155" s="16">
        <v>1.8747096135535969E-2</v>
      </c>
      <c r="P155" s="16">
        <v>0</v>
      </c>
      <c r="Q155" s="16">
        <v>0</v>
      </c>
      <c r="R155" s="16">
        <v>0</v>
      </c>
      <c r="S155" s="16">
        <v>0.19865739163125959</v>
      </c>
      <c r="T155" s="16">
        <v>0</v>
      </c>
      <c r="U155" s="16">
        <v>0</v>
      </c>
    </row>
    <row r="156" spans="2:23" ht="16" x14ac:dyDescent="0.2">
      <c r="B156" s="15" t="s">
        <v>30</v>
      </c>
      <c r="C156" s="16">
        <v>0.57518435745034979</v>
      </c>
      <c r="D156" s="16">
        <v>0.60621525421232658</v>
      </c>
      <c r="E156" s="16">
        <v>0.59326144137118764</v>
      </c>
      <c r="F156" s="16">
        <v>0.74165617043223531</v>
      </c>
      <c r="G156" s="16">
        <v>0.57592904547800139</v>
      </c>
      <c r="H156" s="16">
        <v>0.46265708557940122</v>
      </c>
      <c r="I156" s="16">
        <v>0.48196065802031801</v>
      </c>
      <c r="K156" s="16">
        <v>0.58507927988359343</v>
      </c>
      <c r="L156" s="16">
        <v>0.56793629505785426</v>
      </c>
      <c r="N156" s="16">
        <v>0.93858564564301827</v>
      </c>
      <c r="O156" s="16">
        <v>0.40561636824629449</v>
      </c>
      <c r="P156" s="16">
        <v>3.2232438259475422E-2</v>
      </c>
      <c r="Q156" s="16">
        <v>0.14478398576650389</v>
      </c>
      <c r="R156" s="16">
        <v>0.35740782742575578</v>
      </c>
      <c r="S156" s="16">
        <v>0.69717228357816885</v>
      </c>
      <c r="T156" s="16">
        <v>0.81438594583802881</v>
      </c>
      <c r="U156" s="16">
        <v>0.51526982177600478</v>
      </c>
    </row>
    <row r="157" spans="2:23" ht="16" x14ac:dyDescent="0.2">
      <c r="B157" s="15" t="s">
        <v>78</v>
      </c>
      <c r="C157" s="16">
        <v>8.2939945158913425E-3</v>
      </c>
      <c r="D157" s="16">
        <v>0</v>
      </c>
      <c r="E157" s="16">
        <v>0</v>
      </c>
      <c r="F157" s="16">
        <v>0</v>
      </c>
      <c r="G157" s="16">
        <v>0</v>
      </c>
      <c r="H157" s="16">
        <v>9.4524311781249704E-3</v>
      </c>
      <c r="I157" s="16">
        <v>3.2906353289706071E-2</v>
      </c>
      <c r="K157" s="16">
        <v>7.8349181550509944E-3</v>
      </c>
      <c r="L157" s="16">
        <v>8.7784887272049535E-3</v>
      </c>
      <c r="N157" s="16">
        <v>0</v>
      </c>
      <c r="O157" s="16">
        <v>3.9949559194846551E-2</v>
      </c>
      <c r="P157" s="16">
        <v>0</v>
      </c>
      <c r="Q157" s="16">
        <v>0</v>
      </c>
      <c r="R157" s="16">
        <v>0</v>
      </c>
      <c r="S157" s="16">
        <v>0</v>
      </c>
      <c r="T157" s="16">
        <v>0.1856140541619711</v>
      </c>
      <c r="U157" s="16">
        <v>0</v>
      </c>
    </row>
    <row r="158" spans="2:23" ht="16" x14ac:dyDescent="0.2">
      <c r="B158" s="15" t="s">
        <v>71</v>
      </c>
      <c r="C158" s="16">
        <v>2.7733727826575291E-2</v>
      </c>
      <c r="D158" s="16">
        <v>2.2873218866711151E-2</v>
      </c>
      <c r="E158" s="16">
        <v>3.9572825103544568E-2</v>
      </c>
      <c r="F158" s="16">
        <v>4.5430696843973079E-2</v>
      </c>
      <c r="G158" s="16">
        <v>1.902240733271893E-2</v>
      </c>
      <c r="H158" s="16">
        <v>3.9077210978752053E-2</v>
      </c>
      <c r="I158" s="16">
        <v>6.8329156710299913E-3</v>
      </c>
      <c r="K158" s="16">
        <v>8.4498722776697125E-3</v>
      </c>
      <c r="L158" s="16">
        <v>4.6726542909726838E-2</v>
      </c>
      <c r="N158" s="16">
        <v>4.8101918760078992E-3</v>
      </c>
      <c r="O158" s="16">
        <v>4.0759228091549429E-2</v>
      </c>
      <c r="P158" s="16">
        <v>1.6540366987537952E-2</v>
      </c>
      <c r="Q158" s="16">
        <v>0</v>
      </c>
      <c r="R158" s="16">
        <v>2.2859076634210738E-2</v>
      </c>
      <c r="S158" s="16">
        <v>0</v>
      </c>
      <c r="T158" s="16">
        <v>0</v>
      </c>
      <c r="U158" s="16">
        <v>0.29202494313090199</v>
      </c>
    </row>
    <row r="160" spans="2:23" x14ac:dyDescent="0.2">
      <c r="B160" s="23" t="s">
        <v>82</v>
      </c>
      <c r="C160" s="20"/>
      <c r="D160" s="20"/>
      <c r="E160" s="20"/>
      <c r="F160" s="20"/>
      <c r="G160" s="20"/>
      <c r="H160" s="20"/>
      <c r="I160" s="20"/>
      <c r="J160" s="20"/>
      <c r="K160" s="20"/>
      <c r="L160" s="20"/>
      <c r="M160" s="20"/>
      <c r="N160" s="20"/>
      <c r="O160" s="20"/>
      <c r="P160" s="20"/>
      <c r="Q160" s="20"/>
      <c r="R160" s="20"/>
      <c r="S160" s="20"/>
      <c r="T160" s="20"/>
      <c r="U160" s="20"/>
      <c r="V160" s="20"/>
      <c r="W160" s="20"/>
    </row>
    <row r="161" spans="2:23" x14ac:dyDescent="0.2">
      <c r="B161" s="22" t="s">
        <v>15</v>
      </c>
      <c r="C161" s="20"/>
      <c r="D161" s="20"/>
      <c r="E161" s="20"/>
      <c r="F161" s="20"/>
      <c r="G161" s="20"/>
      <c r="H161" s="20"/>
      <c r="I161" s="20"/>
      <c r="J161" s="20"/>
      <c r="K161" s="20"/>
      <c r="L161" s="20"/>
      <c r="M161" s="20"/>
      <c r="N161" s="20"/>
      <c r="O161" s="20"/>
      <c r="P161" s="20"/>
      <c r="Q161" s="20"/>
      <c r="R161" s="20"/>
      <c r="S161" s="20"/>
      <c r="T161" s="20"/>
      <c r="U161" s="20"/>
      <c r="V161" s="20"/>
      <c r="W161" s="20"/>
    </row>
    <row r="162" spans="2:23" ht="16" x14ac:dyDescent="0.2">
      <c r="B162" s="15" t="s">
        <v>43</v>
      </c>
      <c r="C162" s="16">
        <v>0</v>
      </c>
      <c r="D162" s="16">
        <v>0</v>
      </c>
      <c r="E162" s="16">
        <v>0</v>
      </c>
      <c r="F162" s="16">
        <v>0</v>
      </c>
      <c r="G162" s="16">
        <v>0</v>
      </c>
      <c r="H162" s="16">
        <v>0</v>
      </c>
      <c r="I162" s="16">
        <v>0</v>
      </c>
      <c r="K162" s="16">
        <v>0</v>
      </c>
      <c r="L162" s="16">
        <v>0</v>
      </c>
      <c r="N162" s="16">
        <v>0</v>
      </c>
      <c r="O162" s="16">
        <v>0</v>
      </c>
      <c r="P162" s="16">
        <v>0</v>
      </c>
      <c r="Q162" s="16">
        <v>0</v>
      </c>
      <c r="R162" s="16">
        <v>0</v>
      </c>
      <c r="S162" s="16">
        <v>0</v>
      </c>
      <c r="T162" s="16">
        <v>0</v>
      </c>
      <c r="U162" s="16">
        <v>0</v>
      </c>
    </row>
    <row r="163" spans="2:23" ht="16" x14ac:dyDescent="0.2">
      <c r="B163" s="15" t="s">
        <v>44</v>
      </c>
      <c r="C163" s="16">
        <v>0</v>
      </c>
      <c r="D163" s="16">
        <v>0</v>
      </c>
      <c r="E163" s="16">
        <v>0</v>
      </c>
      <c r="F163" s="16">
        <v>0</v>
      </c>
      <c r="G163" s="16">
        <v>0</v>
      </c>
      <c r="H163" s="16">
        <v>0</v>
      </c>
      <c r="I163" s="16">
        <v>0</v>
      </c>
      <c r="K163" s="16">
        <v>0</v>
      </c>
      <c r="L163" s="16">
        <v>0</v>
      </c>
      <c r="N163" s="16">
        <v>0</v>
      </c>
      <c r="O163" s="16">
        <v>0</v>
      </c>
      <c r="P163" s="16">
        <v>0</v>
      </c>
      <c r="Q163" s="16">
        <v>0</v>
      </c>
      <c r="R163" s="16">
        <v>0</v>
      </c>
      <c r="S163" s="16">
        <v>0</v>
      </c>
      <c r="T163" s="16">
        <v>0</v>
      </c>
      <c r="U163" s="16">
        <v>0</v>
      </c>
    </row>
    <row r="164" spans="2:23" ht="16" x14ac:dyDescent="0.2">
      <c r="B164" s="15" t="s">
        <v>32</v>
      </c>
      <c r="C164" s="16">
        <v>0</v>
      </c>
      <c r="D164" s="16">
        <v>0</v>
      </c>
      <c r="E164" s="16">
        <v>0</v>
      </c>
      <c r="F164" s="16">
        <v>0</v>
      </c>
      <c r="G164" s="16">
        <v>0</v>
      </c>
      <c r="H164" s="16">
        <v>0</v>
      </c>
      <c r="I164" s="16">
        <v>0</v>
      </c>
      <c r="K164" s="16">
        <v>0</v>
      </c>
      <c r="L164" s="16">
        <v>0</v>
      </c>
      <c r="N164" s="16">
        <v>0</v>
      </c>
      <c r="O164" s="16">
        <v>0</v>
      </c>
      <c r="P164" s="16">
        <v>0</v>
      </c>
      <c r="Q164" s="16">
        <v>0</v>
      </c>
      <c r="R164" s="16">
        <v>0</v>
      </c>
      <c r="S164" s="16">
        <v>0</v>
      </c>
      <c r="T164" s="16">
        <v>0</v>
      </c>
      <c r="U164" s="16">
        <v>0</v>
      </c>
    </row>
    <row r="165" spans="2:23" ht="16" x14ac:dyDescent="0.2">
      <c r="B165" s="15" t="s">
        <v>34</v>
      </c>
      <c r="C165" s="16">
        <v>0</v>
      </c>
      <c r="D165" s="16">
        <v>0</v>
      </c>
      <c r="E165" s="16">
        <v>0</v>
      </c>
      <c r="F165" s="16">
        <v>0</v>
      </c>
      <c r="G165" s="16">
        <v>0</v>
      </c>
      <c r="H165" s="16">
        <v>0</v>
      </c>
      <c r="I165" s="16">
        <v>0</v>
      </c>
      <c r="K165" s="16">
        <v>0</v>
      </c>
      <c r="L165" s="16">
        <v>0</v>
      </c>
      <c r="N165" s="16">
        <v>0</v>
      </c>
      <c r="O165" s="16">
        <v>0</v>
      </c>
      <c r="P165" s="16">
        <v>0</v>
      </c>
      <c r="Q165" s="16">
        <v>0</v>
      </c>
      <c r="R165" s="16">
        <v>0</v>
      </c>
      <c r="S165" s="16">
        <v>0</v>
      </c>
      <c r="T165" s="16">
        <v>0</v>
      </c>
      <c r="U165" s="16">
        <v>0</v>
      </c>
    </row>
    <row r="166" spans="2:23" ht="16" x14ac:dyDescent="0.2">
      <c r="B166" s="15" t="s">
        <v>35</v>
      </c>
      <c r="C166" s="16">
        <v>0</v>
      </c>
      <c r="D166" s="16">
        <v>0</v>
      </c>
      <c r="E166" s="16">
        <v>0</v>
      </c>
      <c r="F166" s="16">
        <v>0</v>
      </c>
      <c r="G166" s="16">
        <v>0</v>
      </c>
      <c r="H166" s="16">
        <v>0</v>
      </c>
      <c r="I166" s="16">
        <v>0</v>
      </c>
      <c r="K166" s="16">
        <v>0</v>
      </c>
      <c r="L166" s="16">
        <v>0</v>
      </c>
      <c r="N166" s="16">
        <v>0</v>
      </c>
      <c r="O166" s="16">
        <v>0</v>
      </c>
      <c r="P166" s="16">
        <v>0</v>
      </c>
      <c r="Q166" s="16">
        <v>0</v>
      </c>
      <c r="R166" s="16">
        <v>0</v>
      </c>
      <c r="S166" s="16">
        <v>0</v>
      </c>
      <c r="T166" s="16">
        <v>0</v>
      </c>
      <c r="U166" s="16">
        <v>0</v>
      </c>
    </row>
    <row r="167" spans="2:23" ht="16" x14ac:dyDescent="0.2">
      <c r="B167" s="15" t="s">
        <v>30</v>
      </c>
      <c r="C167" s="16">
        <v>0</v>
      </c>
      <c r="D167" s="16">
        <v>0</v>
      </c>
      <c r="E167" s="16">
        <v>0</v>
      </c>
      <c r="F167" s="16">
        <v>0</v>
      </c>
      <c r="G167" s="16">
        <v>0</v>
      </c>
      <c r="H167" s="16">
        <v>0</v>
      </c>
      <c r="I167" s="16">
        <v>0</v>
      </c>
      <c r="K167" s="16">
        <v>0</v>
      </c>
      <c r="L167" s="16">
        <v>0</v>
      </c>
      <c r="N167" s="16">
        <v>0</v>
      </c>
      <c r="O167" s="16">
        <v>0</v>
      </c>
      <c r="P167" s="16">
        <v>0</v>
      </c>
      <c r="Q167" s="16">
        <v>0</v>
      </c>
      <c r="R167" s="16">
        <v>0</v>
      </c>
      <c r="S167" s="16">
        <v>0</v>
      </c>
      <c r="T167" s="16">
        <v>0</v>
      </c>
      <c r="U167" s="16">
        <v>0</v>
      </c>
    </row>
    <row r="168" spans="2:23" ht="16" x14ac:dyDescent="0.2">
      <c r="B168" s="15" t="s">
        <v>78</v>
      </c>
      <c r="C168" s="16">
        <v>1</v>
      </c>
      <c r="D168" s="16">
        <v>0</v>
      </c>
      <c r="E168" s="16">
        <v>1</v>
      </c>
      <c r="F168" s="16">
        <v>1</v>
      </c>
      <c r="G168" s="16">
        <v>1</v>
      </c>
      <c r="H168" s="16">
        <v>1</v>
      </c>
      <c r="I168" s="16">
        <v>1</v>
      </c>
      <c r="K168" s="16">
        <v>1</v>
      </c>
      <c r="L168" s="16">
        <v>1</v>
      </c>
      <c r="N168" s="16">
        <v>1</v>
      </c>
      <c r="O168" s="16">
        <v>1</v>
      </c>
      <c r="P168" s="16">
        <v>1</v>
      </c>
      <c r="Q168" s="16">
        <v>0</v>
      </c>
      <c r="R168" s="16">
        <v>1</v>
      </c>
      <c r="S168" s="16">
        <v>1</v>
      </c>
      <c r="T168" s="16">
        <v>1</v>
      </c>
      <c r="U168" s="16">
        <v>0</v>
      </c>
    </row>
    <row r="169" spans="2:23" ht="16" x14ac:dyDescent="0.2">
      <c r="B169" s="15" t="s">
        <v>71</v>
      </c>
      <c r="C169" s="16">
        <v>0</v>
      </c>
      <c r="D169" s="16">
        <v>0</v>
      </c>
      <c r="E169" s="16">
        <v>0</v>
      </c>
      <c r="F169" s="16">
        <v>0</v>
      </c>
      <c r="G169" s="16">
        <v>0</v>
      </c>
      <c r="H169" s="16">
        <v>0</v>
      </c>
      <c r="I169" s="16">
        <v>0</v>
      </c>
      <c r="K169" s="16">
        <v>0</v>
      </c>
      <c r="L169" s="16">
        <v>0</v>
      </c>
      <c r="N169" s="16">
        <v>0</v>
      </c>
      <c r="O169" s="16">
        <v>0</v>
      </c>
      <c r="P169" s="16">
        <v>0</v>
      </c>
      <c r="Q169" s="16">
        <v>0</v>
      </c>
      <c r="R169" s="16">
        <v>0</v>
      </c>
      <c r="S169" s="16">
        <v>0</v>
      </c>
      <c r="T169" s="16">
        <v>0</v>
      </c>
      <c r="U169" s="16">
        <v>0</v>
      </c>
    </row>
    <row r="171" spans="2:23" x14ac:dyDescent="0.2">
      <c r="B171" s="23" t="s">
        <v>83</v>
      </c>
      <c r="C171" s="20"/>
      <c r="D171" s="20"/>
      <c r="E171" s="20"/>
      <c r="F171" s="20"/>
      <c r="G171" s="20"/>
      <c r="H171" s="20"/>
      <c r="I171" s="20"/>
      <c r="J171" s="20"/>
      <c r="K171" s="20"/>
      <c r="L171" s="20"/>
      <c r="M171" s="20"/>
      <c r="N171" s="20"/>
      <c r="O171" s="20"/>
      <c r="P171" s="20"/>
      <c r="Q171" s="20"/>
      <c r="R171" s="20"/>
      <c r="S171" s="20"/>
      <c r="T171" s="20"/>
      <c r="U171" s="20"/>
      <c r="V171" s="20"/>
      <c r="W171" s="20"/>
    </row>
    <row r="172" spans="2:23" x14ac:dyDescent="0.2">
      <c r="B172" s="22" t="s">
        <v>15</v>
      </c>
      <c r="C172" s="20"/>
      <c r="D172" s="20"/>
      <c r="E172" s="20"/>
      <c r="F172" s="20"/>
      <c r="G172" s="20"/>
      <c r="H172" s="20"/>
      <c r="I172" s="20"/>
      <c r="J172" s="20"/>
      <c r="K172" s="20"/>
      <c r="L172" s="20"/>
      <c r="M172" s="20"/>
      <c r="N172" s="20"/>
      <c r="O172" s="20"/>
      <c r="P172" s="20"/>
      <c r="Q172" s="20"/>
      <c r="R172" s="20"/>
      <c r="S172" s="20"/>
      <c r="T172" s="20"/>
      <c r="U172" s="20"/>
      <c r="V172" s="20"/>
      <c r="W172" s="20"/>
    </row>
    <row r="173" spans="2:23" ht="16" x14ac:dyDescent="0.2">
      <c r="B173" s="15" t="s">
        <v>43</v>
      </c>
      <c r="C173" s="16">
        <v>1.0467006883865759E-2</v>
      </c>
      <c r="D173" s="16">
        <v>0</v>
      </c>
      <c r="E173" s="16">
        <v>1.1713869230824601E-2</v>
      </c>
      <c r="F173" s="16">
        <v>0</v>
      </c>
      <c r="G173" s="16">
        <v>1.250047479099645E-2</v>
      </c>
      <c r="H173" s="16">
        <v>1.1486318122918881E-2</v>
      </c>
      <c r="I173" s="16">
        <v>2.2374025990117868E-2</v>
      </c>
      <c r="K173" s="16">
        <v>6.6028687760614456E-3</v>
      </c>
      <c r="L173" s="16">
        <v>1.4293629382961781E-2</v>
      </c>
      <c r="N173" s="16">
        <v>1.0008373305630621E-2</v>
      </c>
      <c r="O173" s="16">
        <v>0</v>
      </c>
      <c r="P173" s="16">
        <v>0</v>
      </c>
      <c r="Q173" s="16">
        <v>0.1178571400072872</v>
      </c>
      <c r="R173" s="16">
        <v>0</v>
      </c>
      <c r="S173" s="16">
        <v>0</v>
      </c>
      <c r="T173" s="16">
        <v>0</v>
      </c>
      <c r="U173" s="16">
        <v>0</v>
      </c>
    </row>
    <row r="174" spans="2:23" ht="16" x14ac:dyDescent="0.2">
      <c r="B174" s="15" t="s">
        <v>44</v>
      </c>
      <c r="C174" s="16">
        <v>0.40772963248354133</v>
      </c>
      <c r="D174" s="16">
        <v>0.55015207229295016</v>
      </c>
      <c r="E174" s="16">
        <v>0.38089927381076721</v>
      </c>
      <c r="F174" s="16">
        <v>0.52284106855143886</v>
      </c>
      <c r="G174" s="16">
        <v>0.29131206932721782</v>
      </c>
      <c r="H174" s="16">
        <v>0.30613537677777802</v>
      </c>
      <c r="I174" s="16">
        <v>0.40557773578919759</v>
      </c>
      <c r="K174" s="16">
        <v>0.39233279094261581</v>
      </c>
      <c r="L174" s="16">
        <v>0.42452793768878427</v>
      </c>
      <c r="N174" s="16">
        <v>0.32709055499313627</v>
      </c>
      <c r="O174" s="16">
        <v>0.89685049604080092</v>
      </c>
      <c r="P174" s="16">
        <v>2.277095071147988E-2</v>
      </c>
      <c r="Q174" s="16">
        <v>0.29401800795706062</v>
      </c>
      <c r="R174" s="16">
        <v>0.46133630357472521</v>
      </c>
      <c r="S174" s="16">
        <v>0.69220154056734051</v>
      </c>
      <c r="T174" s="16">
        <v>0.1771772700988776</v>
      </c>
      <c r="U174" s="16">
        <v>0.40518142178371452</v>
      </c>
    </row>
    <row r="175" spans="2:23" ht="16" x14ac:dyDescent="0.2">
      <c r="B175" s="15" t="s">
        <v>32</v>
      </c>
      <c r="C175" s="16">
        <v>0.28587028651448471</v>
      </c>
      <c r="D175" s="16">
        <v>0.20997837486917889</v>
      </c>
      <c r="E175" s="16">
        <v>0.31901662557616361</v>
      </c>
      <c r="F175" s="16">
        <v>0.15276913582235829</v>
      </c>
      <c r="G175" s="16">
        <v>0.3330091999901027</v>
      </c>
      <c r="H175" s="16">
        <v>0.41038962573118459</v>
      </c>
      <c r="I175" s="16">
        <v>0.29435528559931923</v>
      </c>
      <c r="K175" s="16">
        <v>0.3029456133822292</v>
      </c>
      <c r="L175" s="16">
        <v>0.27036803981984697</v>
      </c>
      <c r="N175" s="16">
        <v>0.1158995718796164</v>
      </c>
      <c r="O175" s="16">
        <v>6.5213945499025178E-2</v>
      </c>
      <c r="P175" s="16">
        <v>0.97722904928852006</v>
      </c>
      <c r="Q175" s="16">
        <v>0.53546588907777437</v>
      </c>
      <c r="R175" s="16">
        <v>0.24468544682504059</v>
      </c>
      <c r="S175" s="16">
        <v>9.457013591886243E-2</v>
      </c>
      <c r="T175" s="16">
        <v>0</v>
      </c>
      <c r="U175" s="16">
        <v>0.19109909225739999</v>
      </c>
    </row>
    <row r="176" spans="2:23" ht="16" x14ac:dyDescent="0.2">
      <c r="B176" s="15" t="s">
        <v>34</v>
      </c>
      <c r="C176" s="16">
        <v>1.0694859785195431E-2</v>
      </c>
      <c r="D176" s="16">
        <v>0</v>
      </c>
      <c r="E176" s="16">
        <v>1.1713869230824601E-2</v>
      </c>
      <c r="F176" s="16">
        <v>0</v>
      </c>
      <c r="G176" s="16">
        <v>0</v>
      </c>
      <c r="H176" s="16">
        <v>2.0103391735089168E-2</v>
      </c>
      <c r="I176" s="16">
        <v>2.7807826825458921E-2</v>
      </c>
      <c r="K176" s="16">
        <v>1.0363993022376681E-2</v>
      </c>
      <c r="L176" s="16">
        <v>1.1064033861451061E-2</v>
      </c>
      <c r="N176" s="16">
        <v>0</v>
      </c>
      <c r="O176" s="16">
        <v>0</v>
      </c>
      <c r="P176" s="16">
        <v>0</v>
      </c>
      <c r="Q176" s="16">
        <v>0</v>
      </c>
      <c r="R176" s="16">
        <v>0.17104085282347331</v>
      </c>
      <c r="S176" s="16">
        <v>0</v>
      </c>
      <c r="T176" s="16">
        <v>0</v>
      </c>
      <c r="U176" s="16">
        <v>0</v>
      </c>
    </row>
    <row r="177" spans="2:23" ht="16" x14ac:dyDescent="0.2">
      <c r="B177" s="15" t="s">
        <v>35</v>
      </c>
      <c r="C177" s="16">
        <v>2.4528372942538419E-2</v>
      </c>
      <c r="D177" s="16">
        <v>6.2220224479006402E-2</v>
      </c>
      <c r="E177" s="16">
        <v>2.6006924266666589E-2</v>
      </c>
      <c r="F177" s="16">
        <v>2.972943007248819E-2</v>
      </c>
      <c r="G177" s="16">
        <v>1.8831615823864251E-2</v>
      </c>
      <c r="H177" s="16">
        <v>1.1486318122918881E-2</v>
      </c>
      <c r="I177" s="16">
        <v>7.7491483955307904E-3</v>
      </c>
      <c r="K177" s="16">
        <v>1.3124640489953829E-2</v>
      </c>
      <c r="L177" s="16">
        <v>3.1557146542070522E-2</v>
      </c>
      <c r="N177" s="16">
        <v>1.7676983993231799E-2</v>
      </c>
      <c r="O177" s="16">
        <v>0</v>
      </c>
      <c r="P177" s="16">
        <v>0</v>
      </c>
      <c r="Q177" s="16">
        <v>0</v>
      </c>
      <c r="R177" s="16">
        <v>0</v>
      </c>
      <c r="S177" s="16">
        <v>0.213228323513797</v>
      </c>
      <c r="T177" s="16">
        <v>0</v>
      </c>
      <c r="U177" s="16">
        <v>0</v>
      </c>
    </row>
    <row r="178" spans="2:23" ht="16" x14ac:dyDescent="0.2">
      <c r="B178" s="15" t="s">
        <v>30</v>
      </c>
      <c r="C178" s="16">
        <v>0.22512578290751961</v>
      </c>
      <c r="D178" s="16">
        <v>0.16588398791501299</v>
      </c>
      <c r="E178" s="16">
        <v>0.2208648984618444</v>
      </c>
      <c r="F178" s="16">
        <v>0.27895909878223007</v>
      </c>
      <c r="G178" s="16">
        <v>0.27990987030661862</v>
      </c>
      <c r="H178" s="16">
        <v>0.19088207861686729</v>
      </c>
      <c r="I178" s="16">
        <v>0.20302327869412859</v>
      </c>
      <c r="K178" s="16">
        <v>0.24015874822301969</v>
      </c>
      <c r="L178" s="16">
        <v>0.21136523542882049</v>
      </c>
      <c r="N178" s="16">
        <v>0.50556752563351937</v>
      </c>
      <c r="O178" s="16">
        <v>1.8747096135535969E-2</v>
      </c>
      <c r="P178" s="16">
        <v>0</v>
      </c>
      <c r="Q178" s="16">
        <v>0</v>
      </c>
      <c r="R178" s="16">
        <v>0</v>
      </c>
      <c r="S178" s="16">
        <v>0</v>
      </c>
      <c r="T178" s="16">
        <v>0.63720867573915119</v>
      </c>
      <c r="U178" s="16">
        <v>0.16965067826268709</v>
      </c>
    </row>
    <row r="179" spans="2:23" ht="16" x14ac:dyDescent="0.2">
      <c r="B179" s="15" t="s">
        <v>78</v>
      </c>
      <c r="C179" s="16">
        <v>7.2749567148235484E-3</v>
      </c>
      <c r="D179" s="16">
        <v>0</v>
      </c>
      <c r="E179" s="16">
        <v>0</v>
      </c>
      <c r="F179" s="16">
        <v>0</v>
      </c>
      <c r="G179" s="16">
        <v>1.8585470014923819E-2</v>
      </c>
      <c r="H179" s="16">
        <v>0</v>
      </c>
      <c r="I179" s="16">
        <v>1.9372142841853689E-2</v>
      </c>
      <c r="K179" s="16">
        <v>1.0601119028408349E-2</v>
      </c>
      <c r="L179" s="16">
        <v>4.0500900295554771E-3</v>
      </c>
      <c r="N179" s="16">
        <v>9.9689127520782104E-3</v>
      </c>
      <c r="O179" s="16">
        <v>0</v>
      </c>
      <c r="P179" s="16">
        <v>0</v>
      </c>
      <c r="Q179" s="16">
        <v>0</v>
      </c>
      <c r="R179" s="16">
        <v>5.0809209800372922E-2</v>
      </c>
      <c r="S179" s="16">
        <v>0</v>
      </c>
      <c r="T179" s="16">
        <v>0</v>
      </c>
      <c r="U179" s="16">
        <v>0</v>
      </c>
    </row>
    <row r="180" spans="2:23" ht="16" x14ac:dyDescent="0.2">
      <c r="B180" s="15" t="s">
        <v>84</v>
      </c>
      <c r="C180" s="16">
        <v>2.830910176803117E-2</v>
      </c>
      <c r="D180" s="16">
        <v>1.1765340443851351E-2</v>
      </c>
      <c r="E180" s="16">
        <v>2.9784539422909241E-2</v>
      </c>
      <c r="F180" s="16">
        <v>1.5701266771484881E-2</v>
      </c>
      <c r="G180" s="16">
        <v>4.5851299746276587E-2</v>
      </c>
      <c r="H180" s="16">
        <v>4.9516890893243182E-2</v>
      </c>
      <c r="I180" s="16">
        <v>1.9740555864393289E-2</v>
      </c>
      <c r="K180" s="16">
        <v>2.3870226135335019E-2</v>
      </c>
      <c r="L180" s="16">
        <v>3.2773887246509308E-2</v>
      </c>
      <c r="N180" s="16">
        <v>1.378807744278732E-2</v>
      </c>
      <c r="O180" s="16">
        <v>1.9188462324638091E-2</v>
      </c>
      <c r="P180" s="16">
        <v>0</v>
      </c>
      <c r="Q180" s="16">
        <v>5.2658962957877878E-2</v>
      </c>
      <c r="R180" s="16">
        <v>7.2128186976388009E-2</v>
      </c>
      <c r="S180" s="16">
        <v>0</v>
      </c>
      <c r="T180" s="16">
        <v>0.1856140541619711</v>
      </c>
      <c r="U180" s="16">
        <v>0.23406880769619831</v>
      </c>
    </row>
    <row r="182" spans="2:23" x14ac:dyDescent="0.2">
      <c r="B182" s="23" t="s">
        <v>85</v>
      </c>
      <c r="C182" s="20"/>
      <c r="D182" s="20"/>
      <c r="E182" s="20"/>
      <c r="F182" s="20"/>
      <c r="G182" s="20"/>
      <c r="H182" s="20"/>
      <c r="I182" s="20"/>
      <c r="J182" s="20"/>
      <c r="K182" s="20"/>
      <c r="L182" s="20"/>
      <c r="M182" s="20"/>
      <c r="N182" s="20"/>
      <c r="O182" s="20"/>
      <c r="P182" s="20"/>
      <c r="Q182" s="20"/>
      <c r="R182" s="20"/>
      <c r="S182" s="20"/>
      <c r="T182" s="20"/>
      <c r="U182" s="20"/>
      <c r="V182" s="20"/>
      <c r="W182" s="20"/>
    </row>
    <row r="183" spans="2:23" x14ac:dyDescent="0.2">
      <c r="B183" s="22" t="s">
        <v>15</v>
      </c>
      <c r="C183" s="20"/>
      <c r="D183" s="20"/>
      <c r="E183" s="20"/>
      <c r="F183" s="20"/>
      <c r="G183" s="20"/>
      <c r="H183" s="20"/>
      <c r="I183" s="20"/>
      <c r="J183" s="20"/>
      <c r="K183" s="20"/>
      <c r="L183" s="20"/>
      <c r="M183" s="20"/>
      <c r="N183" s="20"/>
      <c r="O183" s="20"/>
      <c r="P183" s="20"/>
      <c r="Q183" s="20"/>
      <c r="R183" s="20"/>
      <c r="S183" s="20"/>
      <c r="T183" s="20"/>
      <c r="U183" s="20"/>
      <c r="V183" s="20"/>
      <c r="W183" s="20"/>
    </row>
    <row r="184" spans="2:23" ht="16" x14ac:dyDescent="0.2">
      <c r="B184" s="15" t="s">
        <v>43</v>
      </c>
      <c r="C184" s="16">
        <v>0</v>
      </c>
      <c r="D184" s="16">
        <v>0</v>
      </c>
      <c r="E184" s="16">
        <v>0</v>
      </c>
      <c r="F184" s="16">
        <v>0</v>
      </c>
      <c r="G184" s="16">
        <v>0</v>
      </c>
      <c r="H184" s="16">
        <v>0</v>
      </c>
      <c r="I184" s="16">
        <v>0</v>
      </c>
      <c r="K184" s="16">
        <v>0</v>
      </c>
      <c r="L184" s="16">
        <v>0</v>
      </c>
      <c r="N184" s="16">
        <v>0</v>
      </c>
      <c r="O184" s="16">
        <v>0</v>
      </c>
      <c r="P184" s="16">
        <v>0</v>
      </c>
      <c r="Q184" s="16">
        <v>0</v>
      </c>
      <c r="R184" s="16">
        <v>0</v>
      </c>
      <c r="S184" s="16">
        <v>0</v>
      </c>
      <c r="T184" s="16">
        <v>0</v>
      </c>
      <c r="U184" s="16">
        <v>0</v>
      </c>
    </row>
    <row r="185" spans="2:23" ht="16" x14ac:dyDescent="0.2">
      <c r="B185" s="15" t="s">
        <v>44</v>
      </c>
      <c r="C185" s="16">
        <v>0</v>
      </c>
      <c r="D185" s="16">
        <v>0</v>
      </c>
      <c r="E185" s="16">
        <v>0</v>
      </c>
      <c r="F185" s="16">
        <v>0</v>
      </c>
      <c r="G185" s="16">
        <v>0</v>
      </c>
      <c r="H185" s="16">
        <v>0</v>
      </c>
      <c r="I185" s="16">
        <v>0</v>
      </c>
      <c r="K185" s="16">
        <v>0</v>
      </c>
      <c r="L185" s="16">
        <v>0</v>
      </c>
      <c r="N185" s="16">
        <v>0</v>
      </c>
      <c r="O185" s="16">
        <v>0</v>
      </c>
      <c r="P185" s="16">
        <v>0</v>
      </c>
      <c r="Q185" s="16">
        <v>0</v>
      </c>
      <c r="R185" s="16">
        <v>0</v>
      </c>
      <c r="S185" s="16">
        <v>0</v>
      </c>
      <c r="T185" s="16">
        <v>0</v>
      </c>
      <c r="U185" s="16">
        <v>0</v>
      </c>
    </row>
    <row r="186" spans="2:23" ht="16" x14ac:dyDescent="0.2">
      <c r="B186" s="15" t="s">
        <v>32</v>
      </c>
      <c r="C186" s="16">
        <v>0</v>
      </c>
      <c r="D186" s="16">
        <v>0</v>
      </c>
      <c r="E186" s="16">
        <v>0</v>
      </c>
      <c r="F186" s="16">
        <v>0</v>
      </c>
      <c r="G186" s="16">
        <v>0</v>
      </c>
      <c r="H186" s="16">
        <v>0</v>
      </c>
      <c r="I186" s="16">
        <v>0</v>
      </c>
      <c r="K186" s="16">
        <v>0</v>
      </c>
      <c r="L186" s="16">
        <v>0</v>
      </c>
      <c r="N186" s="16">
        <v>0</v>
      </c>
      <c r="O186" s="16">
        <v>0</v>
      </c>
      <c r="P186" s="16">
        <v>0</v>
      </c>
      <c r="Q186" s="16">
        <v>0</v>
      </c>
      <c r="R186" s="16">
        <v>0</v>
      </c>
      <c r="S186" s="16">
        <v>0</v>
      </c>
      <c r="T186" s="16">
        <v>0</v>
      </c>
      <c r="U186" s="16">
        <v>0</v>
      </c>
    </row>
    <row r="187" spans="2:23" ht="16" x14ac:dyDescent="0.2">
      <c r="B187" s="15" t="s">
        <v>34</v>
      </c>
      <c r="C187" s="16">
        <v>0</v>
      </c>
      <c r="D187" s="16">
        <v>0</v>
      </c>
      <c r="E187" s="16">
        <v>0</v>
      </c>
      <c r="F187" s="16">
        <v>0</v>
      </c>
      <c r="G187" s="16">
        <v>0</v>
      </c>
      <c r="H187" s="16">
        <v>0</v>
      </c>
      <c r="I187" s="16">
        <v>0</v>
      </c>
      <c r="K187" s="16">
        <v>0</v>
      </c>
      <c r="L187" s="16">
        <v>0</v>
      </c>
      <c r="N187" s="16">
        <v>0</v>
      </c>
      <c r="O187" s="16">
        <v>0</v>
      </c>
      <c r="P187" s="16">
        <v>0</v>
      </c>
      <c r="Q187" s="16">
        <v>0</v>
      </c>
      <c r="R187" s="16">
        <v>0</v>
      </c>
      <c r="S187" s="16">
        <v>0</v>
      </c>
      <c r="T187" s="16">
        <v>0</v>
      </c>
      <c r="U187" s="16">
        <v>0</v>
      </c>
    </row>
    <row r="188" spans="2:23" ht="16" x14ac:dyDescent="0.2">
      <c r="B188" s="15" t="s">
        <v>35</v>
      </c>
      <c r="C188" s="16">
        <v>0</v>
      </c>
      <c r="D188" s="16">
        <v>0</v>
      </c>
      <c r="E188" s="16">
        <v>0</v>
      </c>
      <c r="F188" s="16">
        <v>0</v>
      </c>
      <c r="G188" s="16">
        <v>0</v>
      </c>
      <c r="H188" s="16">
        <v>0</v>
      </c>
      <c r="I188" s="16">
        <v>0</v>
      </c>
      <c r="K188" s="16">
        <v>0</v>
      </c>
      <c r="L188" s="16">
        <v>0</v>
      </c>
      <c r="N188" s="16">
        <v>0</v>
      </c>
      <c r="O188" s="16">
        <v>0</v>
      </c>
      <c r="P188" s="16">
        <v>0</v>
      </c>
      <c r="Q188" s="16">
        <v>0</v>
      </c>
      <c r="R188" s="16">
        <v>0</v>
      </c>
      <c r="S188" s="16">
        <v>0</v>
      </c>
      <c r="T188" s="16">
        <v>0</v>
      </c>
      <c r="U188" s="16">
        <v>0</v>
      </c>
    </row>
    <row r="189" spans="2:23" ht="16" x14ac:dyDescent="0.2">
      <c r="B189" s="15" t="s">
        <v>30</v>
      </c>
      <c r="C189" s="16">
        <v>1</v>
      </c>
      <c r="D189" s="16">
        <v>1</v>
      </c>
      <c r="E189" s="16">
        <v>1</v>
      </c>
      <c r="F189" s="16">
        <v>1</v>
      </c>
      <c r="G189" s="16">
        <v>1</v>
      </c>
      <c r="H189" s="16">
        <v>1</v>
      </c>
      <c r="I189" s="16">
        <v>1</v>
      </c>
      <c r="K189" s="16">
        <v>1</v>
      </c>
      <c r="L189" s="16">
        <v>1</v>
      </c>
      <c r="N189" s="16">
        <v>1</v>
      </c>
      <c r="O189" s="16">
        <v>1</v>
      </c>
      <c r="P189" s="16">
        <v>1</v>
      </c>
      <c r="Q189" s="16">
        <v>1</v>
      </c>
      <c r="R189" s="16">
        <v>1</v>
      </c>
      <c r="S189" s="16">
        <v>1</v>
      </c>
      <c r="T189" s="16">
        <v>1</v>
      </c>
      <c r="U189" s="16">
        <v>1</v>
      </c>
    </row>
    <row r="190" spans="2:23" ht="16" x14ac:dyDescent="0.2">
      <c r="B190" s="15" t="s">
        <v>78</v>
      </c>
      <c r="C190" s="16">
        <v>0</v>
      </c>
      <c r="D190" s="16">
        <v>0</v>
      </c>
      <c r="E190" s="16">
        <v>0</v>
      </c>
      <c r="F190" s="16">
        <v>0</v>
      </c>
      <c r="G190" s="16">
        <v>0</v>
      </c>
      <c r="H190" s="16">
        <v>0</v>
      </c>
      <c r="I190" s="16">
        <v>0</v>
      </c>
      <c r="K190" s="16">
        <v>0</v>
      </c>
      <c r="L190" s="16">
        <v>0</v>
      </c>
      <c r="N190" s="16">
        <v>0</v>
      </c>
      <c r="O190" s="16">
        <v>0</v>
      </c>
      <c r="P190" s="16">
        <v>0</v>
      </c>
      <c r="Q190" s="16">
        <v>0</v>
      </c>
      <c r="R190" s="16">
        <v>0</v>
      </c>
      <c r="S190" s="16">
        <v>0</v>
      </c>
      <c r="T190" s="16">
        <v>0</v>
      </c>
      <c r="U190" s="16">
        <v>0</v>
      </c>
    </row>
    <row r="191" spans="2:23" ht="16" x14ac:dyDescent="0.2">
      <c r="B191" s="15" t="s">
        <v>84</v>
      </c>
      <c r="C191" s="16">
        <v>0</v>
      </c>
      <c r="D191" s="16">
        <v>0</v>
      </c>
      <c r="E191" s="16">
        <v>0</v>
      </c>
      <c r="F191" s="16">
        <v>0</v>
      </c>
      <c r="G191" s="16">
        <v>0</v>
      </c>
      <c r="H191" s="16">
        <v>0</v>
      </c>
      <c r="I191" s="16">
        <v>0</v>
      </c>
      <c r="K191" s="16">
        <v>0</v>
      </c>
      <c r="L191" s="16">
        <v>0</v>
      </c>
      <c r="N191" s="16">
        <v>0</v>
      </c>
      <c r="O191" s="16">
        <v>0</v>
      </c>
      <c r="P191" s="16">
        <v>0</v>
      </c>
      <c r="Q191" s="16">
        <v>0</v>
      </c>
      <c r="R191" s="16">
        <v>0</v>
      </c>
      <c r="S191" s="16">
        <v>0</v>
      </c>
      <c r="T191" s="16">
        <v>0</v>
      </c>
      <c r="U191" s="16">
        <v>0</v>
      </c>
    </row>
    <row r="193" spans="2:23" x14ac:dyDescent="0.2">
      <c r="B193" s="23" t="s">
        <v>86</v>
      </c>
      <c r="C193" s="20"/>
      <c r="D193" s="20"/>
      <c r="E193" s="20"/>
      <c r="F193" s="20"/>
      <c r="G193" s="20"/>
      <c r="H193" s="20"/>
      <c r="I193" s="20"/>
      <c r="J193" s="20"/>
      <c r="K193" s="20"/>
      <c r="L193" s="20"/>
      <c r="M193" s="20"/>
      <c r="N193" s="20"/>
      <c r="O193" s="20"/>
      <c r="P193" s="20"/>
      <c r="Q193" s="20"/>
      <c r="R193" s="20"/>
      <c r="S193" s="20"/>
      <c r="T193" s="20"/>
      <c r="U193" s="20"/>
      <c r="V193" s="20"/>
      <c r="W193" s="20"/>
    </row>
    <row r="194" spans="2:23" x14ac:dyDescent="0.2">
      <c r="B194" s="22" t="s">
        <v>15</v>
      </c>
      <c r="C194" s="20"/>
      <c r="D194" s="20"/>
      <c r="E194" s="20"/>
      <c r="F194" s="20"/>
      <c r="G194" s="20"/>
      <c r="H194" s="20"/>
      <c r="I194" s="20"/>
      <c r="J194" s="20"/>
      <c r="K194" s="20"/>
      <c r="L194" s="20"/>
      <c r="M194" s="20"/>
      <c r="N194" s="20"/>
      <c r="O194" s="20"/>
      <c r="P194" s="20"/>
      <c r="Q194" s="20"/>
      <c r="R194" s="20"/>
      <c r="S194" s="20"/>
      <c r="T194" s="20"/>
      <c r="U194" s="20"/>
      <c r="V194" s="20"/>
      <c r="W194" s="20"/>
    </row>
    <row r="195" spans="2:23" ht="16" x14ac:dyDescent="0.2">
      <c r="B195" s="15" t="s">
        <v>43</v>
      </c>
      <c r="C195" s="16">
        <v>1.7562943276102111E-2</v>
      </c>
      <c r="D195" s="16">
        <v>1.011555382586898E-2</v>
      </c>
      <c r="E195" s="16">
        <v>0</v>
      </c>
      <c r="F195" s="16">
        <v>1.022484754008671E-2</v>
      </c>
      <c r="G195" s="16">
        <v>2.7773473086604029E-2</v>
      </c>
      <c r="H195" s="16">
        <v>1.1486318122918881E-2</v>
      </c>
      <c r="I195" s="16">
        <v>3.8123319755823087E-2</v>
      </c>
      <c r="K195" s="16">
        <v>2.260003523408876E-2</v>
      </c>
      <c r="L195" s="16">
        <v>1.2706988619242731E-2</v>
      </c>
      <c r="N195" s="16">
        <v>3.4177316464616561E-3</v>
      </c>
      <c r="O195" s="16">
        <v>0</v>
      </c>
      <c r="P195" s="16">
        <v>1.158671396350971E-2</v>
      </c>
      <c r="Q195" s="16">
        <v>0.2643436694731125</v>
      </c>
      <c r="R195" s="16">
        <v>0</v>
      </c>
      <c r="S195" s="16">
        <v>0</v>
      </c>
      <c r="T195" s="16">
        <v>0</v>
      </c>
      <c r="U195" s="16">
        <v>0</v>
      </c>
    </row>
    <row r="196" spans="2:23" ht="16" x14ac:dyDescent="0.2">
      <c r="B196" s="15" t="s">
        <v>44</v>
      </c>
      <c r="C196" s="16">
        <v>0.34347803963496759</v>
      </c>
      <c r="D196" s="16">
        <v>0.29107728506045322</v>
      </c>
      <c r="E196" s="16">
        <v>0.31813007774494861</v>
      </c>
      <c r="F196" s="16">
        <v>0.3775152327559077</v>
      </c>
      <c r="G196" s="16">
        <v>0.34389499711977167</v>
      </c>
      <c r="H196" s="16">
        <v>0.3470146866362252</v>
      </c>
      <c r="I196" s="16">
        <v>0.36825404447570859</v>
      </c>
      <c r="K196" s="16">
        <v>0.31348975634373782</v>
      </c>
      <c r="L196" s="16">
        <v>0.37428639336339581</v>
      </c>
      <c r="N196" s="16">
        <v>0.1848808611214674</v>
      </c>
      <c r="O196" s="16">
        <v>0.88351009348897203</v>
      </c>
      <c r="P196" s="16">
        <v>0.32350849695900841</v>
      </c>
      <c r="Q196" s="16">
        <v>0.46179385523540167</v>
      </c>
      <c r="R196" s="16">
        <v>0.37439486461047677</v>
      </c>
      <c r="S196" s="16">
        <v>0</v>
      </c>
      <c r="T196" s="16">
        <v>0.1856140541619711</v>
      </c>
      <c r="U196" s="16">
        <v>0.38169002797087243</v>
      </c>
    </row>
    <row r="197" spans="2:23" ht="16" x14ac:dyDescent="0.2">
      <c r="B197" s="15" t="s">
        <v>32</v>
      </c>
      <c r="C197" s="16">
        <v>6.7163367663611348E-2</v>
      </c>
      <c r="D197" s="16">
        <v>4.3739359596067763E-2</v>
      </c>
      <c r="E197" s="16">
        <v>5.4670743933467561E-2</v>
      </c>
      <c r="F197" s="16">
        <v>3.216219934746254E-2</v>
      </c>
      <c r="G197" s="16">
        <v>3.538032629409802E-2</v>
      </c>
      <c r="H197" s="16">
        <v>0.15675803546249251</v>
      </c>
      <c r="I197" s="16">
        <v>8.6395340702827103E-2</v>
      </c>
      <c r="K197" s="16">
        <v>6.2690751607104162E-2</v>
      </c>
      <c r="L197" s="16">
        <v>7.1825815446309532E-2</v>
      </c>
      <c r="N197" s="16">
        <v>1.51487039580546E-2</v>
      </c>
      <c r="O197" s="16">
        <v>0</v>
      </c>
      <c r="P197" s="16">
        <v>0.34678050151050083</v>
      </c>
      <c r="Q197" s="16">
        <v>0</v>
      </c>
      <c r="R197" s="16">
        <v>6.073007979183638E-2</v>
      </c>
      <c r="S197" s="16">
        <v>0</v>
      </c>
      <c r="T197" s="16">
        <v>0</v>
      </c>
      <c r="U197" s="16">
        <v>0</v>
      </c>
    </row>
    <row r="198" spans="2:23" ht="16" x14ac:dyDescent="0.2">
      <c r="B198" s="15" t="s">
        <v>34</v>
      </c>
      <c r="C198" s="16">
        <v>3.0178305241599229E-2</v>
      </c>
      <c r="D198" s="16">
        <v>5.9065072360454343E-2</v>
      </c>
      <c r="E198" s="16">
        <v>2.3985526631591259E-2</v>
      </c>
      <c r="F198" s="16">
        <v>0</v>
      </c>
      <c r="G198" s="16">
        <v>2.3300149328398859E-2</v>
      </c>
      <c r="H198" s="16">
        <v>2.0103391735089168E-2</v>
      </c>
      <c r="I198" s="16">
        <v>5.2510350959145517E-2</v>
      </c>
      <c r="K198" s="16">
        <v>4.4007357497954223E-2</v>
      </c>
      <c r="L198" s="16">
        <v>1.677011555525855E-2</v>
      </c>
      <c r="N198" s="16">
        <v>1.0539673165535659E-2</v>
      </c>
      <c r="O198" s="16">
        <v>0</v>
      </c>
      <c r="P198" s="16">
        <v>1.2572104532861641E-2</v>
      </c>
      <c r="Q198" s="16">
        <v>0</v>
      </c>
      <c r="R198" s="16">
        <v>0.31831008469662742</v>
      </c>
      <c r="S198" s="16">
        <v>4.7815679714548011E-2</v>
      </c>
      <c r="T198" s="16">
        <v>0</v>
      </c>
      <c r="U198" s="16">
        <v>0</v>
      </c>
    </row>
    <row r="199" spans="2:23" ht="16" x14ac:dyDescent="0.2">
      <c r="B199" s="15" t="s">
        <v>35</v>
      </c>
      <c r="C199" s="16">
        <v>0.29137277620299917</v>
      </c>
      <c r="D199" s="16">
        <v>0.50923808061596521</v>
      </c>
      <c r="E199" s="16">
        <v>0.31904540243591711</v>
      </c>
      <c r="F199" s="16">
        <v>0.29620264801368501</v>
      </c>
      <c r="G199" s="16">
        <v>0.23010158424731891</v>
      </c>
      <c r="H199" s="16">
        <v>0.20967650405515781</v>
      </c>
      <c r="I199" s="16">
        <v>0.22636981848506479</v>
      </c>
      <c r="K199" s="16">
        <v>0.29312805786017238</v>
      </c>
      <c r="L199" s="16">
        <v>0.28665202498857528</v>
      </c>
      <c r="N199" s="16">
        <v>0.33584504051429692</v>
      </c>
      <c r="O199" s="16">
        <v>9.7301444186389932E-2</v>
      </c>
      <c r="P199" s="16">
        <v>0.1101223796487734</v>
      </c>
      <c r="Q199" s="16">
        <v>0.1447067335277995</v>
      </c>
      <c r="R199" s="16">
        <v>0.22344857304141061</v>
      </c>
      <c r="S199" s="16">
        <v>0.95218432028545197</v>
      </c>
      <c r="T199" s="16">
        <v>0.1771772700988776</v>
      </c>
      <c r="U199" s="16">
        <v>0.35328048026139658</v>
      </c>
    </row>
    <row r="200" spans="2:23" ht="16" x14ac:dyDescent="0.2">
      <c r="B200" s="15" t="s">
        <v>30</v>
      </c>
      <c r="C200" s="16">
        <v>0.17917432569407679</v>
      </c>
      <c r="D200" s="16">
        <v>8.6764648541190578E-2</v>
      </c>
      <c r="E200" s="16">
        <v>0.20729344241862169</v>
      </c>
      <c r="F200" s="16">
        <v>0.2270555377609656</v>
      </c>
      <c r="G200" s="16">
        <v>0.21976581049198379</v>
      </c>
      <c r="H200" s="16">
        <v>0.15893388579574869</v>
      </c>
      <c r="I200" s="16">
        <v>0.1598930457937886</v>
      </c>
      <c r="K200" s="16">
        <v>0.20157942545048441</v>
      </c>
      <c r="L200" s="16">
        <v>0.1580031234990088</v>
      </c>
      <c r="N200" s="16">
        <v>0.40322705944885989</v>
      </c>
      <c r="O200" s="16">
        <v>0</v>
      </c>
      <c r="P200" s="16">
        <v>3.2984253660675623E-2</v>
      </c>
      <c r="Q200" s="16">
        <v>0</v>
      </c>
      <c r="R200" s="16">
        <v>0</v>
      </c>
      <c r="S200" s="16">
        <v>0</v>
      </c>
      <c r="T200" s="16">
        <v>0.63720867573915119</v>
      </c>
      <c r="U200" s="16">
        <v>7.3109035800177108E-2</v>
      </c>
    </row>
    <row r="201" spans="2:23" ht="16" x14ac:dyDescent="0.2">
      <c r="B201" s="15" t="s">
        <v>78</v>
      </c>
      <c r="C201" s="16">
        <v>1.301995853882342E-2</v>
      </c>
      <c r="D201" s="16">
        <v>0</v>
      </c>
      <c r="E201" s="16">
        <v>2.3985526631591259E-2</v>
      </c>
      <c r="F201" s="16">
        <v>0</v>
      </c>
      <c r="G201" s="16">
        <v>3.4435745621051651E-2</v>
      </c>
      <c r="H201" s="16">
        <v>0</v>
      </c>
      <c r="I201" s="16">
        <v>1.458206406656078E-2</v>
      </c>
      <c r="K201" s="16">
        <v>1.8175255377808008E-2</v>
      </c>
      <c r="L201" s="16">
        <v>8.0290534063377529E-3</v>
      </c>
      <c r="N201" s="16">
        <v>4.8101918760078992E-3</v>
      </c>
      <c r="O201" s="16">
        <v>0</v>
      </c>
      <c r="P201" s="16">
        <v>5.4446525634260397E-2</v>
      </c>
      <c r="Q201" s="16">
        <v>3.8430227869976713E-2</v>
      </c>
      <c r="R201" s="16">
        <v>0</v>
      </c>
      <c r="S201" s="16">
        <v>0</v>
      </c>
      <c r="T201" s="16">
        <v>0</v>
      </c>
      <c r="U201" s="16">
        <v>0</v>
      </c>
    </row>
    <row r="202" spans="2:23" ht="16" x14ac:dyDescent="0.2">
      <c r="B202" s="15" t="s">
        <v>84</v>
      </c>
      <c r="C202" s="16">
        <v>5.8050283747820217E-2</v>
      </c>
      <c r="D202" s="16">
        <v>0</v>
      </c>
      <c r="E202" s="16">
        <v>5.2889280203862771E-2</v>
      </c>
      <c r="F202" s="16">
        <v>5.6839534581892733E-2</v>
      </c>
      <c r="G202" s="16">
        <v>8.5347913810773154E-2</v>
      </c>
      <c r="H202" s="16">
        <v>9.6027178192367807E-2</v>
      </c>
      <c r="I202" s="16">
        <v>5.3872015761081339E-2</v>
      </c>
      <c r="K202" s="16">
        <v>4.4329360628650318E-2</v>
      </c>
      <c r="L202" s="16">
        <v>7.1726485121871353E-2</v>
      </c>
      <c r="N202" s="16">
        <v>4.213073826931598E-2</v>
      </c>
      <c r="O202" s="16">
        <v>1.9188462324638091E-2</v>
      </c>
      <c r="P202" s="16">
        <v>0.10799902409041</v>
      </c>
      <c r="Q202" s="16">
        <v>9.0725513893709545E-2</v>
      </c>
      <c r="R202" s="16">
        <v>2.311639785964887E-2</v>
      </c>
      <c r="S202" s="16">
        <v>0</v>
      </c>
      <c r="T202" s="16">
        <v>0</v>
      </c>
      <c r="U202" s="16">
        <v>0.19192045596755361</v>
      </c>
    </row>
    <row r="204" spans="2:23" x14ac:dyDescent="0.2">
      <c r="B204" s="23" t="s">
        <v>87</v>
      </c>
      <c r="C204" s="20"/>
      <c r="D204" s="20"/>
      <c r="E204" s="20"/>
      <c r="F204" s="20"/>
      <c r="G204" s="20"/>
      <c r="H204" s="20"/>
      <c r="I204" s="20"/>
      <c r="J204" s="20"/>
      <c r="K204" s="20"/>
      <c r="L204" s="20"/>
      <c r="M204" s="20"/>
      <c r="N204" s="20"/>
      <c r="O204" s="20"/>
      <c r="P204" s="20"/>
      <c r="Q204" s="20"/>
      <c r="R204" s="20"/>
      <c r="S204" s="20"/>
      <c r="T204" s="20"/>
      <c r="U204" s="20"/>
      <c r="V204" s="20"/>
      <c r="W204" s="20"/>
    </row>
    <row r="205" spans="2:23" x14ac:dyDescent="0.2">
      <c r="B205" s="22" t="s">
        <v>15</v>
      </c>
      <c r="C205" s="20"/>
      <c r="D205" s="20"/>
      <c r="E205" s="20"/>
      <c r="F205" s="20"/>
      <c r="G205" s="20"/>
      <c r="H205" s="20"/>
      <c r="I205" s="20"/>
      <c r="J205" s="20"/>
      <c r="K205" s="20"/>
      <c r="L205" s="20"/>
      <c r="M205" s="20"/>
      <c r="N205" s="20"/>
      <c r="O205" s="20"/>
      <c r="P205" s="20"/>
      <c r="Q205" s="20"/>
      <c r="R205" s="20"/>
      <c r="S205" s="20"/>
      <c r="T205" s="20"/>
      <c r="U205" s="20"/>
      <c r="V205" s="20"/>
      <c r="W205" s="20"/>
    </row>
    <row r="206" spans="2:23" ht="16" x14ac:dyDescent="0.2">
      <c r="B206" s="15" t="s">
        <v>43</v>
      </c>
      <c r="C206" s="16">
        <v>1.5626816154549469E-2</v>
      </c>
      <c r="D206" s="16">
        <v>2.7870513441991571E-2</v>
      </c>
      <c r="E206" s="16">
        <v>1.2271657400766659E-2</v>
      </c>
      <c r="F206" s="16">
        <v>0</v>
      </c>
      <c r="G206" s="16">
        <v>0</v>
      </c>
      <c r="H206" s="16">
        <v>1.1486318122918881E-2</v>
      </c>
      <c r="I206" s="16">
        <v>3.8123319755823087E-2</v>
      </c>
      <c r="K206" s="16">
        <v>2.11949183714479E-2</v>
      </c>
      <c r="L206" s="16">
        <v>1.0242897527646981E-2</v>
      </c>
      <c r="N206" s="16">
        <v>0</v>
      </c>
      <c r="O206" s="16">
        <v>0</v>
      </c>
      <c r="P206" s="16">
        <v>1.2572104532861641E-2</v>
      </c>
      <c r="Q206" s="16">
        <v>0.17966431936877189</v>
      </c>
      <c r="R206" s="16">
        <v>0</v>
      </c>
      <c r="S206" s="16">
        <v>4.7815679714548011E-2</v>
      </c>
      <c r="T206" s="16">
        <v>0</v>
      </c>
      <c r="U206" s="16">
        <v>0</v>
      </c>
    </row>
    <row r="207" spans="2:23" ht="16" x14ac:dyDescent="0.2">
      <c r="B207" s="15" t="s">
        <v>44</v>
      </c>
      <c r="C207" s="16">
        <v>0.28352710836164741</v>
      </c>
      <c r="D207" s="16">
        <v>0.27831962001961102</v>
      </c>
      <c r="E207" s="16">
        <v>0.30951259533270709</v>
      </c>
      <c r="F207" s="16">
        <v>0.19240921847766479</v>
      </c>
      <c r="G207" s="16">
        <v>0.27874326300088109</v>
      </c>
      <c r="H207" s="16">
        <v>0.32271933611200948</v>
      </c>
      <c r="I207" s="16">
        <v>0.31665808987367422</v>
      </c>
      <c r="K207" s="16">
        <v>0.30013192010607431</v>
      </c>
      <c r="L207" s="16">
        <v>0.26847547952859219</v>
      </c>
      <c r="N207" s="16">
        <v>1.6341008055949739E-2</v>
      </c>
      <c r="O207" s="16">
        <v>0.90759420253829615</v>
      </c>
      <c r="P207" s="16">
        <v>0.34501627332452778</v>
      </c>
      <c r="Q207" s="16">
        <v>0.42586816547728817</v>
      </c>
      <c r="R207" s="16">
        <v>0.28574265404032612</v>
      </c>
      <c r="S207" s="16">
        <v>0.23625706240838931</v>
      </c>
      <c r="T207" s="16">
        <v>0.1771772700988776</v>
      </c>
      <c r="U207" s="16">
        <v>0.1751341541620533</v>
      </c>
    </row>
    <row r="208" spans="2:23" ht="16" x14ac:dyDescent="0.2">
      <c r="B208" s="15" t="s">
        <v>32</v>
      </c>
      <c r="C208" s="16">
        <v>6.9084466298733896E-2</v>
      </c>
      <c r="D208" s="16">
        <v>0</v>
      </c>
      <c r="E208" s="16">
        <v>5.5415585278763078E-2</v>
      </c>
      <c r="F208" s="16">
        <v>3.216219934746254E-2</v>
      </c>
      <c r="G208" s="16">
        <v>8.1421452152890761E-2</v>
      </c>
      <c r="H208" s="16">
        <v>0.15675803546249251</v>
      </c>
      <c r="I208" s="16">
        <v>8.6395340702827103E-2</v>
      </c>
      <c r="K208" s="16">
        <v>5.379773318609956E-2</v>
      </c>
      <c r="L208" s="16">
        <v>8.4340058736518966E-2</v>
      </c>
      <c r="N208" s="16">
        <v>5.7149596448047499E-3</v>
      </c>
      <c r="O208" s="16">
        <v>0</v>
      </c>
      <c r="P208" s="16">
        <v>0.36997484500963651</v>
      </c>
      <c r="Q208" s="16">
        <v>0</v>
      </c>
      <c r="R208" s="16">
        <v>6.073007979183638E-2</v>
      </c>
      <c r="S208" s="16">
        <v>0</v>
      </c>
      <c r="T208" s="16">
        <v>0</v>
      </c>
      <c r="U208" s="16">
        <v>4.24257796679917E-2</v>
      </c>
    </row>
    <row r="209" spans="2:23" ht="16" x14ac:dyDescent="0.2">
      <c r="B209" s="15" t="s">
        <v>34</v>
      </c>
      <c r="C209" s="16">
        <v>2.426726383059627E-2</v>
      </c>
      <c r="D209" s="16">
        <v>2.2873218866711151E-2</v>
      </c>
      <c r="E209" s="16">
        <v>1.1713869230824601E-2</v>
      </c>
      <c r="F209" s="16">
        <v>0</v>
      </c>
      <c r="G209" s="16">
        <v>4.1885619343322668E-2</v>
      </c>
      <c r="H209" s="16">
        <v>2.0103391735089168E-2</v>
      </c>
      <c r="I209" s="16">
        <v>4.3103547223898871E-2</v>
      </c>
      <c r="K209" s="16">
        <v>2.9792354588754889E-2</v>
      </c>
      <c r="L209" s="16">
        <v>1.8962057469138469E-2</v>
      </c>
      <c r="N209" s="16">
        <v>1.5456708711561681E-2</v>
      </c>
      <c r="O209" s="16">
        <v>0</v>
      </c>
      <c r="P209" s="16">
        <v>0</v>
      </c>
      <c r="Q209" s="16">
        <v>0</v>
      </c>
      <c r="R209" s="16">
        <v>0.28648598087319849</v>
      </c>
      <c r="S209" s="16">
        <v>0</v>
      </c>
      <c r="T209" s="16">
        <v>0</v>
      </c>
      <c r="U209" s="16">
        <v>0</v>
      </c>
    </row>
    <row r="210" spans="2:23" ht="16" x14ac:dyDescent="0.2">
      <c r="B210" s="15" t="s">
        <v>35</v>
      </c>
      <c r="C210" s="16">
        <v>2.8517725558032621E-2</v>
      </c>
      <c r="D210" s="16">
        <v>0.117377173625149</v>
      </c>
      <c r="E210" s="16">
        <v>2.8416744042662031E-2</v>
      </c>
      <c r="F210" s="16">
        <v>1.5909214216868479E-2</v>
      </c>
      <c r="G210" s="16">
        <v>0</v>
      </c>
      <c r="H210" s="16">
        <v>0</v>
      </c>
      <c r="I210" s="16">
        <v>2.2374025990117868E-2</v>
      </c>
      <c r="K210" s="16">
        <v>1.76202331842743E-2</v>
      </c>
      <c r="L210" s="16">
        <v>3.506788854064366E-2</v>
      </c>
      <c r="N210" s="16">
        <v>1.0539673165535659E-2</v>
      </c>
      <c r="O210" s="16">
        <v>0</v>
      </c>
      <c r="P210" s="16">
        <v>0</v>
      </c>
      <c r="Q210" s="16">
        <v>0</v>
      </c>
      <c r="R210" s="16">
        <v>0</v>
      </c>
      <c r="S210" s="16">
        <v>0.29874910219483691</v>
      </c>
      <c r="T210" s="16">
        <v>0</v>
      </c>
      <c r="U210" s="16">
        <v>0</v>
      </c>
    </row>
    <row r="211" spans="2:23" ht="16" x14ac:dyDescent="0.2">
      <c r="B211" s="15" t="s">
        <v>30</v>
      </c>
      <c r="C211" s="16">
        <v>0.53839733689554425</v>
      </c>
      <c r="D211" s="16">
        <v>0.53068625517982615</v>
      </c>
      <c r="E211" s="16">
        <v>0.54476684545765608</v>
      </c>
      <c r="F211" s="16">
        <v>0.74381810118651948</v>
      </c>
      <c r="G211" s="16">
        <v>0.51982169446872195</v>
      </c>
      <c r="H211" s="16">
        <v>0.43800842264305162</v>
      </c>
      <c r="I211" s="16">
        <v>0.45639237215754508</v>
      </c>
      <c r="K211" s="16">
        <v>0.55967691190919255</v>
      </c>
      <c r="L211" s="16">
        <v>0.51984994498343717</v>
      </c>
      <c r="N211" s="16">
        <v>0.94697930688006571</v>
      </c>
      <c r="O211" s="16">
        <v>7.7627750134401097E-2</v>
      </c>
      <c r="P211" s="16">
        <v>0.22887749952778369</v>
      </c>
      <c r="Q211" s="16">
        <v>0.24673404659685921</v>
      </c>
      <c r="R211" s="16">
        <v>0.27539326026582939</v>
      </c>
      <c r="S211" s="16">
        <v>0.39850372442484511</v>
      </c>
      <c r="T211" s="16">
        <v>0.63720867573915119</v>
      </c>
      <c r="U211" s="16">
        <v>0.54728262526474425</v>
      </c>
    </row>
    <row r="212" spans="2:23" ht="16" x14ac:dyDescent="0.2">
      <c r="B212" s="15" t="s">
        <v>78</v>
      </c>
      <c r="C212" s="16">
        <v>5.7530937452846317E-3</v>
      </c>
      <c r="D212" s="16">
        <v>0</v>
      </c>
      <c r="E212" s="16">
        <v>1.2271657400766659E-2</v>
      </c>
      <c r="F212" s="16">
        <v>0</v>
      </c>
      <c r="G212" s="16">
        <v>0</v>
      </c>
      <c r="H212" s="16">
        <v>0</v>
      </c>
      <c r="I212" s="16">
        <v>1.740390846598627E-2</v>
      </c>
      <c r="K212" s="16">
        <v>3.3210635980846252E-3</v>
      </c>
      <c r="L212" s="16">
        <v>8.1579753459138094E-3</v>
      </c>
      <c r="N212" s="16">
        <v>4.9683435420822758E-3</v>
      </c>
      <c r="O212" s="16">
        <v>0</v>
      </c>
      <c r="P212" s="16">
        <v>9.9487116173842243E-3</v>
      </c>
      <c r="Q212" s="16">
        <v>3.8430227869976713E-2</v>
      </c>
      <c r="R212" s="16">
        <v>0</v>
      </c>
      <c r="S212" s="16">
        <v>0</v>
      </c>
      <c r="T212" s="16">
        <v>0</v>
      </c>
      <c r="U212" s="16">
        <v>0</v>
      </c>
    </row>
    <row r="213" spans="2:23" ht="16" x14ac:dyDescent="0.2">
      <c r="B213" s="15" t="s">
        <v>84</v>
      </c>
      <c r="C213" s="16">
        <v>3.4826189155611552E-2</v>
      </c>
      <c r="D213" s="16">
        <v>2.2873218866711151E-2</v>
      </c>
      <c r="E213" s="16">
        <v>2.563104585585383E-2</v>
      </c>
      <c r="F213" s="16">
        <v>1.5701266771484881E-2</v>
      </c>
      <c r="G213" s="16">
        <v>7.812797103418366E-2</v>
      </c>
      <c r="H213" s="16">
        <v>5.0924495924438352E-2</v>
      </c>
      <c r="I213" s="16">
        <v>1.9549395830127259E-2</v>
      </c>
      <c r="K213" s="16">
        <v>1.4464865056071851E-2</v>
      </c>
      <c r="L213" s="16">
        <v>5.490369786810851E-2</v>
      </c>
      <c r="N213" s="16">
        <v>0</v>
      </c>
      <c r="O213" s="16">
        <v>1.477804732730283E-2</v>
      </c>
      <c r="P213" s="16">
        <v>3.3610565987805957E-2</v>
      </c>
      <c r="Q213" s="16">
        <v>0.10930324068710399</v>
      </c>
      <c r="R213" s="16">
        <v>9.1648025028809629E-2</v>
      </c>
      <c r="S213" s="16">
        <v>1.867443125738066E-2</v>
      </c>
      <c r="T213" s="16">
        <v>0.1856140541619711</v>
      </c>
      <c r="U213" s="16">
        <v>0.2351574409052106</v>
      </c>
    </row>
    <row r="215" spans="2:23" x14ac:dyDescent="0.2">
      <c r="B215" s="23" t="s">
        <v>88</v>
      </c>
      <c r="C215" s="20"/>
      <c r="D215" s="20"/>
      <c r="E215" s="20"/>
      <c r="F215" s="20"/>
      <c r="G215" s="20"/>
      <c r="H215" s="20"/>
      <c r="I215" s="20"/>
      <c r="J215" s="20"/>
      <c r="K215" s="20"/>
      <c r="L215" s="20"/>
      <c r="M215" s="20"/>
      <c r="N215" s="20"/>
      <c r="O215" s="20"/>
      <c r="P215" s="20"/>
      <c r="Q215" s="20"/>
      <c r="R215" s="20"/>
      <c r="S215" s="20"/>
      <c r="T215" s="20"/>
      <c r="U215" s="20"/>
      <c r="V215" s="20"/>
      <c r="W215" s="20"/>
    </row>
    <row r="216" spans="2:23" x14ac:dyDescent="0.2">
      <c r="B216" s="22" t="s">
        <v>15</v>
      </c>
      <c r="C216" s="20"/>
      <c r="D216" s="20"/>
      <c r="E216" s="20"/>
      <c r="F216" s="20"/>
      <c r="G216" s="20"/>
      <c r="H216" s="20"/>
      <c r="I216" s="20"/>
      <c r="J216" s="20"/>
      <c r="K216" s="20"/>
      <c r="L216" s="20"/>
      <c r="M216" s="20"/>
      <c r="N216" s="20"/>
      <c r="O216" s="20"/>
      <c r="P216" s="20"/>
      <c r="Q216" s="20"/>
      <c r="R216" s="20"/>
      <c r="S216" s="20"/>
      <c r="T216" s="20"/>
      <c r="U216" s="20"/>
      <c r="V216" s="20"/>
      <c r="W216" s="20"/>
    </row>
    <row r="217" spans="2:23" ht="16" x14ac:dyDescent="0.2">
      <c r="B217" s="15" t="s">
        <v>43</v>
      </c>
      <c r="C217" s="16">
        <v>1.487178135815412E-2</v>
      </c>
      <c r="D217" s="16">
        <v>0</v>
      </c>
      <c r="E217" s="16">
        <v>3.0801060950064948E-2</v>
      </c>
      <c r="F217" s="16">
        <v>0</v>
      </c>
      <c r="G217" s="16">
        <v>1.5850275606127829E-2</v>
      </c>
      <c r="H217" s="16">
        <v>1.1486318122918881E-2</v>
      </c>
      <c r="I217" s="16">
        <v>2.5258493090486091E-2</v>
      </c>
      <c r="K217" s="16">
        <v>1.5659195627083532E-2</v>
      </c>
      <c r="L217" s="16">
        <v>1.41640656176264E-2</v>
      </c>
      <c r="N217" s="16">
        <v>4.8101918760078992E-3</v>
      </c>
      <c r="O217" s="16">
        <v>0</v>
      </c>
      <c r="P217" s="16">
        <v>2.901599120599932E-2</v>
      </c>
      <c r="Q217" s="16">
        <v>0.15052075888167671</v>
      </c>
      <c r="R217" s="16">
        <v>0</v>
      </c>
      <c r="S217" s="16">
        <v>0</v>
      </c>
      <c r="T217" s="16">
        <v>0</v>
      </c>
      <c r="U217" s="16">
        <v>0</v>
      </c>
    </row>
    <row r="218" spans="2:23" ht="16" x14ac:dyDescent="0.2">
      <c r="B218" s="15" t="s">
        <v>44</v>
      </c>
      <c r="C218" s="16">
        <v>4.9083969515878248E-2</v>
      </c>
      <c r="D218" s="16">
        <v>8.4401968348754131E-2</v>
      </c>
      <c r="E218" s="16">
        <v>4.1776132497749197E-2</v>
      </c>
      <c r="F218" s="16">
        <v>1.6146737618709231E-2</v>
      </c>
      <c r="G218" s="16">
        <v>5.0374220811755299E-2</v>
      </c>
      <c r="H218" s="16">
        <v>5.8907876711286257E-2</v>
      </c>
      <c r="I218" s="16">
        <v>5.0418237612893609E-2</v>
      </c>
      <c r="K218" s="16">
        <v>6.0084982516026703E-2</v>
      </c>
      <c r="L218" s="16">
        <v>3.8524011746732423E-2</v>
      </c>
      <c r="N218" s="16">
        <v>0</v>
      </c>
      <c r="O218" s="16">
        <v>0.28047620104275112</v>
      </c>
      <c r="P218" s="16">
        <v>1.158671396350971E-2</v>
      </c>
      <c r="Q218" s="16">
        <v>0</v>
      </c>
      <c r="R218" s="16">
        <v>9.7584241216207516E-3</v>
      </c>
      <c r="S218" s="16">
        <v>0</v>
      </c>
      <c r="T218" s="16">
        <v>0</v>
      </c>
      <c r="U218" s="16">
        <v>4.24257796679917E-2</v>
      </c>
    </row>
    <row r="219" spans="2:23" ht="16" x14ac:dyDescent="0.2">
      <c r="B219" s="15" t="s">
        <v>32</v>
      </c>
      <c r="C219" s="16">
        <v>6.6884968900690164E-2</v>
      </c>
      <c r="D219" s="16">
        <v>2.2873218866711151E-2</v>
      </c>
      <c r="E219" s="16">
        <v>6.040147234832121E-2</v>
      </c>
      <c r="F219" s="16">
        <v>1.8134036046459232E-2</v>
      </c>
      <c r="G219" s="16">
        <v>6.14124298564101E-2</v>
      </c>
      <c r="H219" s="16">
        <v>0.14603811801811531</v>
      </c>
      <c r="I219" s="16">
        <v>9.1511018972633307E-2</v>
      </c>
      <c r="K219" s="16">
        <v>5.9393178339607972E-2</v>
      </c>
      <c r="L219" s="16">
        <v>7.450144597065067E-2</v>
      </c>
      <c r="N219" s="16">
        <v>1.064305376401046E-2</v>
      </c>
      <c r="O219" s="16">
        <v>0</v>
      </c>
      <c r="P219" s="16">
        <v>0.37070336676332732</v>
      </c>
      <c r="Q219" s="16">
        <v>0</v>
      </c>
      <c r="R219" s="16">
        <v>2.2859076634210738E-2</v>
      </c>
      <c r="S219" s="16">
        <v>0</v>
      </c>
      <c r="T219" s="16">
        <v>0</v>
      </c>
      <c r="U219" s="16">
        <v>0</v>
      </c>
    </row>
    <row r="220" spans="2:23" ht="16" x14ac:dyDescent="0.2">
      <c r="B220" s="15" t="s">
        <v>34</v>
      </c>
      <c r="C220" s="16">
        <v>0.26166399420138919</v>
      </c>
      <c r="D220" s="16">
        <v>0.15817344873839451</v>
      </c>
      <c r="E220" s="16">
        <v>0.1910765676840567</v>
      </c>
      <c r="F220" s="16">
        <v>0.1671228739539555</v>
      </c>
      <c r="G220" s="16">
        <v>0.3334460579996531</v>
      </c>
      <c r="H220" s="16">
        <v>0.31362776809342108</v>
      </c>
      <c r="I220" s="16">
        <v>0.36873335247185368</v>
      </c>
      <c r="K220" s="16">
        <v>0.29686004566204399</v>
      </c>
      <c r="L220" s="16">
        <v>0.22832236753524571</v>
      </c>
      <c r="N220" s="16">
        <v>4.4983959386118391E-2</v>
      </c>
      <c r="O220" s="16">
        <v>0.39887814606854172</v>
      </c>
      <c r="P220" s="16">
        <v>0.37713868413827129</v>
      </c>
      <c r="Q220" s="16">
        <v>0.51806584441712344</v>
      </c>
      <c r="R220" s="16">
        <v>0.85737794046953331</v>
      </c>
      <c r="S220" s="16">
        <v>0.3096613644793042</v>
      </c>
      <c r="T220" s="16">
        <v>0.1771772700988776</v>
      </c>
      <c r="U220" s="16">
        <v>8.7060222258771622E-2</v>
      </c>
    </row>
    <row r="221" spans="2:23" ht="16" x14ac:dyDescent="0.2">
      <c r="B221" s="15" t="s">
        <v>35</v>
      </c>
      <c r="C221" s="16">
        <v>2.3732709568869609E-2</v>
      </c>
      <c r="D221" s="16">
        <v>8.6182614706686256E-2</v>
      </c>
      <c r="E221" s="16">
        <v>5.9973068748592678E-2</v>
      </c>
      <c r="F221" s="16">
        <v>0</v>
      </c>
      <c r="G221" s="16">
        <v>0</v>
      </c>
      <c r="H221" s="16">
        <v>0</v>
      </c>
      <c r="I221" s="16">
        <v>7.7491483955307904E-3</v>
      </c>
      <c r="K221" s="16">
        <v>1.9634533279808679E-2</v>
      </c>
      <c r="L221" s="16">
        <v>2.3607334282182941E-2</v>
      </c>
      <c r="N221" s="16">
        <v>0</v>
      </c>
      <c r="O221" s="16">
        <v>0</v>
      </c>
      <c r="P221" s="16">
        <v>1.578855158633774E-2</v>
      </c>
      <c r="Q221" s="16">
        <v>0</v>
      </c>
      <c r="R221" s="16">
        <v>0</v>
      </c>
      <c r="S221" s="16">
        <v>0.26102544277354789</v>
      </c>
      <c r="T221" s="16">
        <v>0</v>
      </c>
      <c r="U221" s="16">
        <v>0</v>
      </c>
    </row>
    <row r="222" spans="2:23" ht="16" x14ac:dyDescent="0.2">
      <c r="B222" s="15" t="s">
        <v>30</v>
      </c>
      <c r="C222" s="16">
        <v>0.5378990677251877</v>
      </c>
      <c r="D222" s="16">
        <v>0.62750260861009721</v>
      </c>
      <c r="E222" s="16">
        <v>0.59034065191536145</v>
      </c>
      <c r="F222" s="16">
        <v>0.72417450011163342</v>
      </c>
      <c r="G222" s="16">
        <v>0.50981151076839937</v>
      </c>
      <c r="H222" s="16">
        <v>0.39039005177541741</v>
      </c>
      <c r="I222" s="16">
        <v>0.40961346310049918</v>
      </c>
      <c r="K222" s="16">
        <v>0.51998890265980247</v>
      </c>
      <c r="L222" s="16">
        <v>0.55770901347870117</v>
      </c>
      <c r="N222" s="16">
        <v>0.92090431363557534</v>
      </c>
      <c r="O222" s="16">
        <v>0.27731412371654979</v>
      </c>
      <c r="P222" s="16">
        <v>0.1215851498637278</v>
      </c>
      <c r="Q222" s="16">
        <v>0.27875443374332198</v>
      </c>
      <c r="R222" s="16">
        <v>0.11000455877463521</v>
      </c>
      <c r="S222" s="16">
        <v>0.39613995749875219</v>
      </c>
      <c r="T222" s="16">
        <v>0.63720867573915119</v>
      </c>
      <c r="U222" s="16">
        <v>0.653738843368731</v>
      </c>
    </row>
    <row r="223" spans="2:23" ht="16" x14ac:dyDescent="0.2">
      <c r="B223" s="15" t="s">
        <v>78</v>
      </c>
      <c r="C223" s="16">
        <v>6.8256969878994862E-3</v>
      </c>
      <c r="D223" s="16">
        <v>0</v>
      </c>
      <c r="E223" s="16">
        <v>0</v>
      </c>
      <c r="F223" s="16">
        <v>2.7110104509404539E-2</v>
      </c>
      <c r="G223" s="16">
        <v>0</v>
      </c>
      <c r="H223" s="16">
        <v>0</v>
      </c>
      <c r="I223" s="16">
        <v>1.063361549589901E-2</v>
      </c>
      <c r="K223" s="16">
        <v>1.382868480665351E-2</v>
      </c>
      <c r="L223" s="16">
        <v>0</v>
      </c>
      <c r="N223" s="16">
        <v>1.1132513254092631E-2</v>
      </c>
      <c r="O223" s="16">
        <v>0</v>
      </c>
      <c r="P223" s="16">
        <v>9.9487116173842243E-3</v>
      </c>
      <c r="Q223" s="16">
        <v>0</v>
      </c>
      <c r="R223" s="16">
        <v>0</v>
      </c>
      <c r="S223" s="16">
        <v>0</v>
      </c>
      <c r="T223" s="16">
        <v>0</v>
      </c>
      <c r="U223" s="16">
        <v>0</v>
      </c>
    </row>
    <row r="224" spans="2:23" ht="16" x14ac:dyDescent="0.2">
      <c r="B224" s="15" t="s">
        <v>84</v>
      </c>
      <c r="C224" s="16">
        <v>3.903781174193148E-2</v>
      </c>
      <c r="D224" s="16">
        <v>2.0866140729356601E-2</v>
      </c>
      <c r="E224" s="16">
        <v>2.563104585585383E-2</v>
      </c>
      <c r="F224" s="16">
        <v>4.7311747759838242E-2</v>
      </c>
      <c r="G224" s="16">
        <v>2.9105504957654491E-2</v>
      </c>
      <c r="H224" s="16">
        <v>7.9549867278841058E-2</v>
      </c>
      <c r="I224" s="16">
        <v>3.6082670860204162E-2</v>
      </c>
      <c r="K224" s="16">
        <v>1.455047710897312E-2</v>
      </c>
      <c r="L224" s="16">
        <v>6.3171761368860768E-2</v>
      </c>
      <c r="N224" s="16">
        <v>7.5259680841952359E-3</v>
      </c>
      <c r="O224" s="16">
        <v>4.3331529172157421E-2</v>
      </c>
      <c r="P224" s="16">
        <v>6.4232830861442616E-2</v>
      </c>
      <c r="Q224" s="16">
        <v>5.2658962957877878E-2</v>
      </c>
      <c r="R224" s="16">
        <v>0</v>
      </c>
      <c r="S224" s="16">
        <v>3.3173235248395667E-2</v>
      </c>
      <c r="T224" s="16">
        <v>0.1856140541619711</v>
      </c>
      <c r="U224" s="16">
        <v>0.21677515470450559</v>
      </c>
    </row>
    <row r="226" spans="2:23" x14ac:dyDescent="0.2">
      <c r="B226" s="23" t="s">
        <v>82</v>
      </c>
      <c r="C226" s="20"/>
      <c r="D226" s="20"/>
      <c r="E226" s="20"/>
      <c r="F226" s="20"/>
      <c r="G226" s="20"/>
      <c r="H226" s="20"/>
      <c r="I226" s="20"/>
      <c r="J226" s="20"/>
      <c r="K226" s="20"/>
      <c r="L226" s="20"/>
      <c r="M226" s="20"/>
      <c r="N226" s="20"/>
      <c r="O226" s="20"/>
      <c r="P226" s="20"/>
      <c r="Q226" s="20"/>
      <c r="R226" s="20"/>
      <c r="S226" s="20"/>
      <c r="T226" s="20"/>
      <c r="U226" s="20"/>
      <c r="V226" s="20"/>
      <c r="W226" s="20"/>
    </row>
    <row r="227" spans="2:23" x14ac:dyDescent="0.2">
      <c r="B227" s="22" t="s">
        <v>15</v>
      </c>
      <c r="C227" s="20"/>
      <c r="D227" s="20"/>
      <c r="E227" s="20"/>
      <c r="F227" s="20"/>
      <c r="G227" s="20"/>
      <c r="H227" s="20"/>
      <c r="I227" s="20"/>
      <c r="J227" s="20"/>
      <c r="K227" s="20"/>
      <c r="L227" s="20"/>
      <c r="M227" s="20"/>
      <c r="N227" s="20"/>
      <c r="O227" s="20"/>
      <c r="P227" s="20"/>
      <c r="Q227" s="20"/>
      <c r="R227" s="20"/>
      <c r="S227" s="20"/>
      <c r="T227" s="20"/>
      <c r="U227" s="20"/>
      <c r="V227" s="20"/>
      <c r="W227" s="20"/>
    </row>
    <row r="228" spans="2:23" ht="16" x14ac:dyDescent="0.2">
      <c r="B228" s="15" t="s">
        <v>43</v>
      </c>
      <c r="C228" s="16">
        <v>0</v>
      </c>
      <c r="D228" s="16">
        <v>0</v>
      </c>
      <c r="E228" s="16">
        <v>0</v>
      </c>
      <c r="F228" s="16">
        <v>0</v>
      </c>
      <c r="G228" s="16">
        <v>0</v>
      </c>
      <c r="H228" s="16">
        <v>0</v>
      </c>
      <c r="I228" s="16">
        <v>0</v>
      </c>
      <c r="K228" s="16">
        <v>0</v>
      </c>
      <c r="L228" s="16">
        <v>0</v>
      </c>
      <c r="N228" s="16">
        <v>0</v>
      </c>
      <c r="O228" s="16">
        <v>0</v>
      </c>
      <c r="P228" s="16">
        <v>0</v>
      </c>
      <c r="Q228" s="16">
        <v>0</v>
      </c>
      <c r="R228" s="16">
        <v>0</v>
      </c>
      <c r="S228" s="16">
        <v>0</v>
      </c>
      <c r="T228" s="16">
        <v>0</v>
      </c>
      <c r="U228" s="16">
        <v>0</v>
      </c>
    </row>
    <row r="229" spans="2:23" ht="16" x14ac:dyDescent="0.2">
      <c r="B229" s="15" t="s">
        <v>44</v>
      </c>
      <c r="C229" s="16">
        <v>0</v>
      </c>
      <c r="D229" s="16">
        <v>0</v>
      </c>
      <c r="E229" s="16">
        <v>0</v>
      </c>
      <c r="F229" s="16">
        <v>0</v>
      </c>
      <c r="G229" s="16">
        <v>0</v>
      </c>
      <c r="H229" s="16">
        <v>0</v>
      </c>
      <c r="I229" s="16">
        <v>0</v>
      </c>
      <c r="K229" s="16">
        <v>0</v>
      </c>
      <c r="L229" s="16">
        <v>0</v>
      </c>
      <c r="N229" s="16">
        <v>0</v>
      </c>
      <c r="O229" s="16">
        <v>0</v>
      </c>
      <c r="P229" s="16">
        <v>0</v>
      </c>
      <c r="Q229" s="16">
        <v>0</v>
      </c>
      <c r="R229" s="16">
        <v>0</v>
      </c>
      <c r="S229" s="16">
        <v>0</v>
      </c>
      <c r="T229" s="16">
        <v>0</v>
      </c>
      <c r="U229" s="16">
        <v>0</v>
      </c>
    </row>
    <row r="230" spans="2:23" ht="16" x14ac:dyDescent="0.2">
      <c r="B230" s="15" t="s">
        <v>32</v>
      </c>
      <c r="C230" s="16">
        <v>0</v>
      </c>
      <c r="D230" s="16">
        <v>0</v>
      </c>
      <c r="E230" s="16">
        <v>0</v>
      </c>
      <c r="F230" s="16">
        <v>0</v>
      </c>
      <c r="G230" s="16">
        <v>0</v>
      </c>
      <c r="H230" s="16">
        <v>0</v>
      </c>
      <c r="I230" s="16">
        <v>0</v>
      </c>
      <c r="K230" s="16">
        <v>0</v>
      </c>
      <c r="L230" s="16">
        <v>0</v>
      </c>
      <c r="N230" s="16">
        <v>0</v>
      </c>
      <c r="O230" s="16">
        <v>0</v>
      </c>
      <c r="P230" s="16">
        <v>0</v>
      </c>
      <c r="Q230" s="16">
        <v>0</v>
      </c>
      <c r="R230" s="16">
        <v>0</v>
      </c>
      <c r="S230" s="16">
        <v>0</v>
      </c>
      <c r="T230" s="16">
        <v>0</v>
      </c>
      <c r="U230" s="16">
        <v>0</v>
      </c>
    </row>
    <row r="231" spans="2:23" ht="16" x14ac:dyDescent="0.2">
      <c r="B231" s="15" t="s">
        <v>34</v>
      </c>
      <c r="C231" s="16">
        <v>0</v>
      </c>
      <c r="D231" s="16">
        <v>0</v>
      </c>
      <c r="E231" s="16">
        <v>0</v>
      </c>
      <c r="F231" s="16">
        <v>0</v>
      </c>
      <c r="G231" s="16">
        <v>0</v>
      </c>
      <c r="H231" s="16">
        <v>0</v>
      </c>
      <c r="I231" s="16">
        <v>0</v>
      </c>
      <c r="K231" s="16">
        <v>0</v>
      </c>
      <c r="L231" s="16">
        <v>0</v>
      </c>
      <c r="N231" s="16">
        <v>0</v>
      </c>
      <c r="O231" s="16">
        <v>0</v>
      </c>
      <c r="P231" s="16">
        <v>0</v>
      </c>
      <c r="Q231" s="16">
        <v>0</v>
      </c>
      <c r="R231" s="16">
        <v>0</v>
      </c>
      <c r="S231" s="16">
        <v>0</v>
      </c>
      <c r="T231" s="16">
        <v>0</v>
      </c>
      <c r="U231" s="16">
        <v>0</v>
      </c>
    </row>
    <row r="232" spans="2:23" ht="16" x14ac:dyDescent="0.2">
      <c r="B232" s="15" t="s">
        <v>35</v>
      </c>
      <c r="C232" s="16">
        <v>0</v>
      </c>
      <c r="D232" s="16">
        <v>0</v>
      </c>
      <c r="E232" s="16">
        <v>0</v>
      </c>
      <c r="F232" s="16">
        <v>0</v>
      </c>
      <c r="G232" s="16">
        <v>0</v>
      </c>
      <c r="H232" s="16">
        <v>0</v>
      </c>
      <c r="I232" s="16">
        <v>0</v>
      </c>
      <c r="K232" s="16">
        <v>0</v>
      </c>
      <c r="L232" s="16">
        <v>0</v>
      </c>
      <c r="N232" s="16">
        <v>0</v>
      </c>
      <c r="O232" s="16">
        <v>0</v>
      </c>
      <c r="P232" s="16">
        <v>0</v>
      </c>
      <c r="Q232" s="16">
        <v>0</v>
      </c>
      <c r="R232" s="16">
        <v>0</v>
      </c>
      <c r="S232" s="16">
        <v>0</v>
      </c>
      <c r="T232" s="16">
        <v>0</v>
      </c>
      <c r="U232" s="16">
        <v>0</v>
      </c>
    </row>
    <row r="233" spans="2:23" ht="16" x14ac:dyDescent="0.2">
      <c r="B233" s="15" t="s">
        <v>30</v>
      </c>
      <c r="C233" s="16">
        <v>0</v>
      </c>
      <c r="D233" s="16">
        <v>0</v>
      </c>
      <c r="E233" s="16">
        <v>0</v>
      </c>
      <c r="F233" s="16">
        <v>0</v>
      </c>
      <c r="G233" s="16">
        <v>0</v>
      </c>
      <c r="H233" s="16">
        <v>0</v>
      </c>
      <c r="I233" s="16">
        <v>0</v>
      </c>
      <c r="K233" s="16">
        <v>0</v>
      </c>
      <c r="L233" s="16">
        <v>0</v>
      </c>
      <c r="N233" s="16">
        <v>0</v>
      </c>
      <c r="O233" s="16">
        <v>0</v>
      </c>
      <c r="P233" s="16">
        <v>0</v>
      </c>
      <c r="Q233" s="16">
        <v>0</v>
      </c>
      <c r="R233" s="16">
        <v>0</v>
      </c>
      <c r="S233" s="16">
        <v>0</v>
      </c>
      <c r="T233" s="16">
        <v>0</v>
      </c>
      <c r="U233" s="16">
        <v>0</v>
      </c>
    </row>
    <row r="234" spans="2:23" ht="16" x14ac:dyDescent="0.2">
      <c r="B234" s="15" t="s">
        <v>78</v>
      </c>
      <c r="C234" s="16">
        <v>1</v>
      </c>
      <c r="D234" s="16">
        <v>0</v>
      </c>
      <c r="E234" s="16">
        <v>1</v>
      </c>
      <c r="F234" s="16">
        <v>1</v>
      </c>
      <c r="G234" s="16">
        <v>1</v>
      </c>
      <c r="H234" s="16">
        <v>0</v>
      </c>
      <c r="I234" s="16">
        <v>1</v>
      </c>
      <c r="K234" s="16">
        <v>1</v>
      </c>
      <c r="L234" s="16">
        <v>1</v>
      </c>
      <c r="N234" s="16">
        <v>1</v>
      </c>
      <c r="O234" s="16">
        <v>0</v>
      </c>
      <c r="P234" s="16">
        <v>1</v>
      </c>
      <c r="Q234" s="16">
        <v>1</v>
      </c>
      <c r="R234" s="16">
        <v>1</v>
      </c>
      <c r="S234" s="16">
        <v>0</v>
      </c>
      <c r="T234" s="16">
        <v>0</v>
      </c>
      <c r="U234" s="16">
        <v>0</v>
      </c>
    </row>
    <row r="235" spans="2:23" ht="16" x14ac:dyDescent="0.2">
      <c r="B235" s="15" t="s">
        <v>84</v>
      </c>
      <c r="C235" s="16">
        <v>0</v>
      </c>
      <c r="D235" s="16">
        <v>0</v>
      </c>
      <c r="E235" s="16">
        <v>0</v>
      </c>
      <c r="F235" s="16">
        <v>0</v>
      </c>
      <c r="G235" s="16">
        <v>0</v>
      </c>
      <c r="H235" s="16">
        <v>0</v>
      </c>
      <c r="I235" s="16">
        <v>0</v>
      </c>
      <c r="K235" s="16">
        <v>0</v>
      </c>
      <c r="L235" s="16">
        <v>0</v>
      </c>
      <c r="N235" s="16">
        <v>0</v>
      </c>
      <c r="O235" s="16">
        <v>0</v>
      </c>
      <c r="P235" s="16">
        <v>0</v>
      </c>
      <c r="Q235" s="16">
        <v>0</v>
      </c>
      <c r="R235" s="16">
        <v>0</v>
      </c>
      <c r="S235" s="16">
        <v>0</v>
      </c>
      <c r="T235" s="16">
        <v>0</v>
      </c>
      <c r="U235" s="16">
        <v>0</v>
      </c>
    </row>
    <row r="237" spans="2:23" x14ac:dyDescent="0.2">
      <c r="B237" s="23" t="s">
        <v>89</v>
      </c>
      <c r="C237" s="20"/>
      <c r="D237" s="20"/>
      <c r="E237" s="20"/>
      <c r="F237" s="20"/>
      <c r="G237" s="20"/>
      <c r="H237" s="20"/>
      <c r="I237" s="20"/>
      <c r="J237" s="20"/>
      <c r="K237" s="20"/>
      <c r="L237" s="20"/>
      <c r="M237" s="20"/>
      <c r="N237" s="20"/>
      <c r="O237" s="20"/>
      <c r="P237" s="20"/>
      <c r="Q237" s="20"/>
      <c r="R237" s="20"/>
      <c r="S237" s="20"/>
      <c r="T237" s="20"/>
      <c r="U237" s="20"/>
      <c r="V237" s="20"/>
      <c r="W237" s="20"/>
    </row>
    <row r="238" spans="2:23" x14ac:dyDescent="0.2">
      <c r="B238" s="22" t="s">
        <v>15</v>
      </c>
      <c r="C238" s="20"/>
      <c r="D238" s="20"/>
      <c r="E238" s="20"/>
      <c r="F238" s="20"/>
      <c r="G238" s="20"/>
      <c r="H238" s="20"/>
      <c r="I238" s="20"/>
      <c r="J238" s="20"/>
      <c r="K238" s="20"/>
      <c r="L238" s="20"/>
      <c r="M238" s="20"/>
      <c r="N238" s="20"/>
      <c r="O238" s="20"/>
      <c r="P238" s="20"/>
      <c r="Q238" s="20"/>
      <c r="R238" s="20"/>
      <c r="S238" s="20"/>
      <c r="T238" s="20"/>
      <c r="U238" s="20"/>
      <c r="V238" s="20"/>
      <c r="W238" s="20"/>
    </row>
    <row r="239" spans="2:23" ht="16" x14ac:dyDescent="0.2">
      <c r="B239" s="15" t="s">
        <v>90</v>
      </c>
      <c r="C239" s="16">
        <v>0.1913972542019941</v>
      </c>
      <c r="D239" s="16">
        <v>9.258557811383257E-2</v>
      </c>
      <c r="E239" s="16">
        <v>0.14819790157953691</v>
      </c>
      <c r="F239" s="16">
        <v>0.15061120855821061</v>
      </c>
      <c r="G239" s="16">
        <v>0.24039703022026801</v>
      </c>
      <c r="H239" s="16">
        <v>0.28797891132939141</v>
      </c>
      <c r="I239" s="16">
        <v>0.2193087083120282</v>
      </c>
      <c r="K239" s="16">
        <v>0.23520630590596461</v>
      </c>
      <c r="L239" s="16">
        <v>0.149327365687523</v>
      </c>
      <c r="N239" s="16">
        <v>0.1053896125805862</v>
      </c>
      <c r="O239" s="16">
        <v>7.587990859154041E-2</v>
      </c>
      <c r="P239" s="16">
        <v>0.69341387014808042</v>
      </c>
      <c r="Q239" s="16">
        <v>0.25009989932362869</v>
      </c>
      <c r="R239" s="16">
        <v>5.9189980333640729E-2</v>
      </c>
      <c r="S239" s="16">
        <v>0</v>
      </c>
      <c r="T239" s="16">
        <v>0.63720867573915119</v>
      </c>
      <c r="U239" s="16">
        <v>0</v>
      </c>
    </row>
    <row r="240" spans="2:23" ht="16" x14ac:dyDescent="0.2">
      <c r="B240" s="15" t="s">
        <v>47</v>
      </c>
      <c r="C240" s="16">
        <v>9.4934919998418601E-3</v>
      </c>
      <c r="D240" s="16">
        <v>0</v>
      </c>
      <c r="E240" s="16">
        <v>0</v>
      </c>
      <c r="F240" s="16">
        <v>0</v>
      </c>
      <c r="G240" s="16">
        <v>2.3546295137339291E-2</v>
      </c>
      <c r="H240" s="16">
        <v>9.4524311781249704E-3</v>
      </c>
      <c r="I240" s="16">
        <v>1.9549395830127259E-2</v>
      </c>
      <c r="K240" s="16">
        <v>8.7142052580950445E-3</v>
      </c>
      <c r="L240" s="16">
        <v>1.0296495090279811E-2</v>
      </c>
      <c r="N240" s="16">
        <v>1.5666808053399629E-2</v>
      </c>
      <c r="O240" s="16">
        <v>0</v>
      </c>
      <c r="P240" s="16">
        <v>0</v>
      </c>
      <c r="Q240" s="16">
        <v>5.6644277729226068E-2</v>
      </c>
      <c r="R240" s="16">
        <v>0</v>
      </c>
      <c r="S240" s="16">
        <v>0</v>
      </c>
      <c r="T240" s="16">
        <v>0</v>
      </c>
      <c r="U240" s="16">
        <v>0</v>
      </c>
    </row>
    <row r="241" spans="2:23" ht="16" x14ac:dyDescent="0.2">
      <c r="B241" s="15" t="s">
        <v>48</v>
      </c>
      <c r="C241" s="16">
        <v>3.0005462198162341E-2</v>
      </c>
      <c r="D241" s="16">
        <v>3.1194558918462768E-2</v>
      </c>
      <c r="E241" s="16">
        <v>2.3985526631591259E-2</v>
      </c>
      <c r="F241" s="16">
        <v>2.8056326602006611E-2</v>
      </c>
      <c r="G241" s="16">
        <v>3.9693698382884897E-2</v>
      </c>
      <c r="H241" s="16">
        <v>4.180882058421443E-2</v>
      </c>
      <c r="I241" s="16">
        <v>1.9886116610067901E-2</v>
      </c>
      <c r="K241" s="16">
        <v>2.296613371923591E-2</v>
      </c>
      <c r="L241" s="16">
        <v>3.7022794150832553E-2</v>
      </c>
      <c r="N241" s="16">
        <v>2.6497787437818519E-2</v>
      </c>
      <c r="O241" s="16">
        <v>2.0249597515557941E-2</v>
      </c>
      <c r="P241" s="16">
        <v>1.7553685075471101E-2</v>
      </c>
      <c r="Q241" s="16">
        <v>5.8506407099426998E-2</v>
      </c>
      <c r="R241" s="16">
        <v>8.6596909535376576E-2</v>
      </c>
      <c r="S241" s="16">
        <v>1.867443125738066E-2</v>
      </c>
      <c r="T241" s="16">
        <v>0</v>
      </c>
      <c r="U241" s="16">
        <v>6.26805699916511E-2</v>
      </c>
    </row>
    <row r="242" spans="2:23" ht="16" x14ac:dyDescent="0.2">
      <c r="B242" s="15" t="s">
        <v>49</v>
      </c>
      <c r="C242" s="16">
        <v>3.1653174642442217E-2</v>
      </c>
      <c r="D242" s="16">
        <v>4.5746437733422303E-2</v>
      </c>
      <c r="E242" s="16">
        <v>4.4886960018340152E-2</v>
      </c>
      <c r="F242" s="16">
        <v>6.7032663658130334E-2</v>
      </c>
      <c r="G242" s="16">
        <v>2.9683206897413661E-2</v>
      </c>
      <c r="H242" s="16">
        <v>9.4524311781249704E-3</v>
      </c>
      <c r="I242" s="16">
        <v>0</v>
      </c>
      <c r="K242" s="16">
        <v>1.7554893307554071E-2</v>
      </c>
      <c r="L242" s="16">
        <v>4.5586887197533767E-2</v>
      </c>
      <c r="N242" s="16">
        <v>4.6619141715971507E-2</v>
      </c>
      <c r="O242" s="16">
        <v>9.7558766103965511E-3</v>
      </c>
      <c r="P242" s="16">
        <v>8.6747596041459388E-3</v>
      </c>
      <c r="Q242" s="16">
        <v>5.8936357116747932E-2</v>
      </c>
      <c r="R242" s="16">
        <v>0</v>
      </c>
      <c r="S242" s="16">
        <v>0</v>
      </c>
      <c r="T242" s="16">
        <v>0.1856140541619711</v>
      </c>
      <c r="U242" s="16">
        <v>0.107262591915136</v>
      </c>
    </row>
    <row r="243" spans="2:23" ht="16" x14ac:dyDescent="0.2">
      <c r="B243" s="15" t="s">
        <v>50</v>
      </c>
      <c r="C243" s="16">
        <v>2.0901617457415391E-2</v>
      </c>
      <c r="D243" s="16">
        <v>2.7870513441991571E-2</v>
      </c>
      <c r="E243" s="16">
        <v>1.541123806403528E-2</v>
      </c>
      <c r="F243" s="16">
        <v>0</v>
      </c>
      <c r="G243" s="16">
        <v>4.6927154091220648E-2</v>
      </c>
      <c r="H243" s="16">
        <v>0</v>
      </c>
      <c r="I243" s="16">
        <v>3.0290034969540549E-2</v>
      </c>
      <c r="K243" s="16">
        <v>2.5124206146987599E-2</v>
      </c>
      <c r="L243" s="16">
        <v>1.6857056568289289E-2</v>
      </c>
      <c r="N243" s="16">
        <v>2.404196672071136E-2</v>
      </c>
      <c r="O243" s="16">
        <v>1.031164599667465E-2</v>
      </c>
      <c r="P243" s="16">
        <v>1.7627800838583001E-2</v>
      </c>
      <c r="Q243" s="16">
        <v>0</v>
      </c>
      <c r="R243" s="16">
        <v>4.1644300535840353E-2</v>
      </c>
      <c r="S243" s="16">
        <v>4.7815679714548011E-2</v>
      </c>
      <c r="T243" s="16">
        <v>0</v>
      </c>
      <c r="U243" s="16">
        <v>0</v>
      </c>
    </row>
    <row r="244" spans="2:23" ht="16" x14ac:dyDescent="0.2">
      <c r="B244" s="15" t="s">
        <v>51</v>
      </c>
      <c r="C244" s="16">
        <v>0.10394051301846401</v>
      </c>
      <c r="D244" s="16">
        <v>0.16702299056492501</v>
      </c>
      <c r="E244" s="16">
        <v>0.1635845607379865</v>
      </c>
      <c r="F244" s="16">
        <v>6.7341258470262053E-2</v>
      </c>
      <c r="G244" s="16">
        <v>2.3614726396251191E-2</v>
      </c>
      <c r="H244" s="16">
        <v>0.14480836183148529</v>
      </c>
      <c r="I244" s="16">
        <v>8.1797939352436844E-2</v>
      </c>
      <c r="K244" s="16">
        <v>0.1092076909425464</v>
      </c>
      <c r="L244" s="16">
        <v>9.9225353749630971E-2</v>
      </c>
      <c r="N244" s="16">
        <v>0.1150419396118952</v>
      </c>
      <c r="O244" s="16">
        <v>0.1363182876079953</v>
      </c>
      <c r="P244" s="16">
        <v>3.2328918573875688E-2</v>
      </c>
      <c r="Q244" s="16">
        <v>0.17824689928303661</v>
      </c>
      <c r="R244" s="16">
        <v>9.8670074580706077E-2</v>
      </c>
      <c r="S244" s="16">
        <v>4.5837240354512303E-2</v>
      </c>
      <c r="T244" s="16">
        <v>0</v>
      </c>
      <c r="U244" s="16">
        <v>0.18564398060199969</v>
      </c>
    </row>
    <row r="245" spans="2:23" ht="16" x14ac:dyDescent="0.2">
      <c r="B245" s="15" t="s">
        <v>52</v>
      </c>
      <c r="C245" s="16">
        <v>4.242669070346225E-2</v>
      </c>
      <c r="D245" s="16">
        <v>0.1057230440889682</v>
      </c>
      <c r="E245" s="16">
        <v>6.5179268336736901E-2</v>
      </c>
      <c r="F245" s="16">
        <v>2.6371585158795941E-2</v>
      </c>
      <c r="G245" s="16">
        <v>4.6477128470918193E-2</v>
      </c>
      <c r="H245" s="16">
        <v>1.9179393764534869E-2</v>
      </c>
      <c r="I245" s="16">
        <v>7.7491483955307904E-3</v>
      </c>
      <c r="K245" s="16">
        <v>3.5471816517256928E-2</v>
      </c>
      <c r="L245" s="16">
        <v>4.9413989973449063E-2</v>
      </c>
      <c r="N245" s="16">
        <v>4.3204294574695323E-2</v>
      </c>
      <c r="O245" s="16">
        <v>5.3300578792271243E-2</v>
      </c>
      <c r="P245" s="16">
        <v>0</v>
      </c>
      <c r="Q245" s="16">
        <v>3.2020387146462707E-2</v>
      </c>
      <c r="R245" s="16">
        <v>4.5611593449820749E-2</v>
      </c>
      <c r="S245" s="16">
        <v>5.3518534604191592E-2</v>
      </c>
      <c r="T245" s="16">
        <v>0</v>
      </c>
      <c r="U245" s="16">
        <v>0.15625939376240311</v>
      </c>
    </row>
    <row r="246" spans="2:23" ht="16" x14ac:dyDescent="0.2">
      <c r="B246" s="15" t="s">
        <v>53</v>
      </c>
      <c r="C246" s="16">
        <v>7.6787971954540804E-2</v>
      </c>
      <c r="D246" s="16">
        <v>6.8619656600133444E-2</v>
      </c>
      <c r="E246" s="16">
        <v>0.15468097531940331</v>
      </c>
      <c r="F246" s="16">
        <v>8.1419872955794947E-2</v>
      </c>
      <c r="G246" s="16">
        <v>7.1454742829314119E-2</v>
      </c>
      <c r="H246" s="16">
        <v>4.215270846429945E-2</v>
      </c>
      <c r="I246" s="16">
        <v>4.3697656535220952E-2</v>
      </c>
      <c r="K246" s="16">
        <v>6.0141582370631892E-2</v>
      </c>
      <c r="L246" s="16">
        <v>9.3407056555547166E-2</v>
      </c>
      <c r="N246" s="16">
        <v>7.99736978515901E-2</v>
      </c>
      <c r="O246" s="16">
        <v>8.4986486216908255E-2</v>
      </c>
      <c r="P246" s="16">
        <v>2.727708121750921E-2</v>
      </c>
      <c r="Q246" s="16">
        <v>0.1225791239432774</v>
      </c>
      <c r="R246" s="16">
        <v>7.6547996607027477E-2</v>
      </c>
      <c r="S246" s="16">
        <v>9.961497394968255E-2</v>
      </c>
      <c r="T246" s="16">
        <v>0</v>
      </c>
      <c r="U246" s="16">
        <v>0.13839376601764189</v>
      </c>
    </row>
    <row r="247" spans="2:23" ht="16" x14ac:dyDescent="0.2">
      <c r="B247" s="15" t="s">
        <v>54</v>
      </c>
      <c r="C247" s="16">
        <v>9.2527725260379806E-2</v>
      </c>
      <c r="D247" s="16">
        <v>7.250467166279452E-2</v>
      </c>
      <c r="E247" s="16">
        <v>7.1824256736578093E-2</v>
      </c>
      <c r="F247" s="16">
        <v>0.1453705307941929</v>
      </c>
      <c r="G247" s="16">
        <v>0.1022582993863063</v>
      </c>
      <c r="H247" s="16">
        <v>6.0184931749127923E-2</v>
      </c>
      <c r="I247" s="16">
        <v>9.3726405075739844E-2</v>
      </c>
      <c r="K247" s="16">
        <v>9.8730947314580333E-2</v>
      </c>
      <c r="L247" s="16">
        <v>8.6847994034702045E-2</v>
      </c>
      <c r="N247" s="16">
        <v>9.8153364693789366E-2</v>
      </c>
      <c r="O247" s="16">
        <v>0.128909457337093</v>
      </c>
      <c r="P247" s="16">
        <v>4.9285110509926719E-2</v>
      </c>
      <c r="Q247" s="16">
        <v>0</v>
      </c>
      <c r="R247" s="16">
        <v>0.1011974737384642</v>
      </c>
      <c r="S247" s="16">
        <v>6.1990577545287737E-2</v>
      </c>
      <c r="T247" s="16">
        <v>0</v>
      </c>
      <c r="U247" s="16">
        <v>9.6996802618983122E-2</v>
      </c>
    </row>
    <row r="248" spans="2:23" ht="16" x14ac:dyDescent="0.2">
      <c r="B248" s="15" t="s">
        <v>55</v>
      </c>
      <c r="C248" s="16">
        <v>7.4023993173281663E-2</v>
      </c>
      <c r="D248" s="16">
        <v>0.12570552088472331</v>
      </c>
      <c r="E248" s="16">
        <v>0.10618512258806639</v>
      </c>
      <c r="F248" s="16">
        <v>6.985993666659758E-2</v>
      </c>
      <c r="G248" s="16">
        <v>4.8781232161493597E-2</v>
      </c>
      <c r="H248" s="16">
        <v>6.1786784024364098E-2</v>
      </c>
      <c r="I248" s="16">
        <v>4.6306908565079082E-2</v>
      </c>
      <c r="K248" s="16">
        <v>8.1686855668775593E-2</v>
      </c>
      <c r="L248" s="16">
        <v>6.6837140447494323E-2</v>
      </c>
      <c r="N248" s="16">
        <v>9.0509238133361633E-2</v>
      </c>
      <c r="O248" s="16">
        <v>6.815828702092859E-2</v>
      </c>
      <c r="P248" s="16">
        <v>9.8311075159656577E-3</v>
      </c>
      <c r="Q248" s="16">
        <v>0.12970956915157841</v>
      </c>
      <c r="R248" s="16">
        <v>2.5873432024003461E-2</v>
      </c>
      <c r="S248" s="16">
        <v>0.17190440670295651</v>
      </c>
      <c r="T248" s="16">
        <v>0</v>
      </c>
      <c r="U248" s="16">
        <v>0</v>
      </c>
    </row>
    <row r="249" spans="2:23" ht="16" x14ac:dyDescent="0.2">
      <c r="B249" s="15" t="s">
        <v>56</v>
      </c>
      <c r="C249" s="16">
        <v>0.32684210539001562</v>
      </c>
      <c r="D249" s="16">
        <v>0.26302702799074629</v>
      </c>
      <c r="E249" s="16">
        <v>0.20606418998772519</v>
      </c>
      <c r="F249" s="16">
        <v>0.36393661713600928</v>
      </c>
      <c r="G249" s="16">
        <v>0.32716648602659032</v>
      </c>
      <c r="H249" s="16">
        <v>0.32319522589633259</v>
      </c>
      <c r="I249" s="16">
        <v>0.43768768635422839</v>
      </c>
      <c r="K249" s="16">
        <v>0.30519536284837168</v>
      </c>
      <c r="L249" s="16">
        <v>0.34517786654471788</v>
      </c>
      <c r="N249" s="16">
        <v>0.35490214862618102</v>
      </c>
      <c r="O249" s="16">
        <v>0.41212987431063408</v>
      </c>
      <c r="P249" s="16">
        <v>0.14400766651644209</v>
      </c>
      <c r="Q249" s="16">
        <v>0.1132570792066153</v>
      </c>
      <c r="R249" s="16">
        <v>0.46466823919512051</v>
      </c>
      <c r="S249" s="16">
        <v>0.50064415587144051</v>
      </c>
      <c r="T249" s="16">
        <v>0.1771772700988776</v>
      </c>
      <c r="U249" s="16">
        <v>0.25276289509218508</v>
      </c>
    </row>
    <row r="251" spans="2:23" x14ac:dyDescent="0.2">
      <c r="B251" s="23" t="s">
        <v>91</v>
      </c>
      <c r="C251" s="20"/>
      <c r="D251" s="20"/>
      <c r="E251" s="20"/>
      <c r="F251" s="20"/>
      <c r="G251" s="20"/>
      <c r="H251" s="20"/>
      <c r="I251" s="20"/>
      <c r="J251" s="20"/>
      <c r="K251" s="20"/>
      <c r="L251" s="20"/>
      <c r="M251" s="20"/>
      <c r="N251" s="20"/>
      <c r="O251" s="20"/>
      <c r="P251" s="20"/>
      <c r="Q251" s="20"/>
      <c r="R251" s="20"/>
      <c r="S251" s="20"/>
      <c r="T251" s="20"/>
      <c r="U251" s="20"/>
      <c r="V251" s="20"/>
      <c r="W251" s="20"/>
    </row>
    <row r="252" spans="2:23" x14ac:dyDescent="0.2">
      <c r="B252" s="22" t="s">
        <v>15</v>
      </c>
      <c r="C252" s="20"/>
      <c r="D252" s="20"/>
      <c r="E252" s="20"/>
      <c r="F252" s="20"/>
      <c r="G252" s="20"/>
      <c r="H252" s="20"/>
      <c r="I252" s="20"/>
      <c r="J252" s="20"/>
      <c r="K252" s="20"/>
      <c r="L252" s="20"/>
      <c r="M252" s="20"/>
      <c r="N252" s="20"/>
      <c r="O252" s="20"/>
      <c r="P252" s="20"/>
      <c r="Q252" s="20"/>
      <c r="R252" s="20"/>
      <c r="S252" s="20"/>
      <c r="T252" s="20"/>
      <c r="U252" s="20"/>
      <c r="V252" s="20"/>
      <c r="W252" s="20"/>
    </row>
    <row r="253" spans="2:23" ht="16" x14ac:dyDescent="0.2">
      <c r="B253" s="15" t="s">
        <v>30</v>
      </c>
      <c r="C253" s="16">
        <v>0.41134442659830012</v>
      </c>
      <c r="D253" s="16">
        <v>0.35535969993419408</v>
      </c>
      <c r="E253" s="16">
        <v>0.41653750383198601</v>
      </c>
      <c r="F253" s="16">
        <v>0.6278740493833409</v>
      </c>
      <c r="G253" s="16">
        <v>0.36826572166504951</v>
      </c>
      <c r="H253" s="16">
        <v>0.32377953065092557</v>
      </c>
      <c r="I253" s="16">
        <v>0.36435951204147471</v>
      </c>
      <c r="K253" s="16">
        <v>0.44053420388029069</v>
      </c>
      <c r="L253" s="16">
        <v>0.38451606165956481</v>
      </c>
      <c r="N253" s="16">
        <v>0.93567854537661321</v>
      </c>
      <c r="O253" s="16">
        <v>1.9188462324638091E-2</v>
      </c>
      <c r="P253" s="16">
        <v>0</v>
      </c>
      <c r="Q253" s="16">
        <v>8.0377566237239698E-2</v>
      </c>
      <c r="R253" s="16">
        <v>1.95168482432415E-2</v>
      </c>
      <c r="S253" s="16">
        <v>3.2739631839014287E-2</v>
      </c>
      <c r="T253" s="16">
        <v>0.63720867573915119</v>
      </c>
      <c r="U253" s="16">
        <v>0.19406739095329539</v>
      </c>
    </row>
    <row r="254" spans="2:23" ht="16" x14ac:dyDescent="0.2">
      <c r="B254" s="15" t="s">
        <v>92</v>
      </c>
      <c r="C254" s="16">
        <v>5.6132602512496847E-2</v>
      </c>
      <c r="D254" s="16">
        <v>1.1765340443851351E-2</v>
      </c>
      <c r="E254" s="16">
        <v>4.823369664917556E-2</v>
      </c>
      <c r="F254" s="16">
        <v>1.022484754008671E-2</v>
      </c>
      <c r="G254" s="16">
        <v>3.7467112725678688E-2</v>
      </c>
      <c r="H254" s="16">
        <v>4.6991810084495843E-2</v>
      </c>
      <c r="I254" s="16">
        <v>0.1493763370951055</v>
      </c>
      <c r="K254" s="16">
        <v>4.9397613805849422E-2</v>
      </c>
      <c r="L254" s="16">
        <v>6.2962750791090302E-2</v>
      </c>
      <c r="N254" s="16">
        <v>9.1733247641886551E-3</v>
      </c>
      <c r="O254" s="16">
        <v>0</v>
      </c>
      <c r="P254" s="16">
        <v>1.578855158633774E-2</v>
      </c>
      <c r="Q254" s="16">
        <v>0.78828180338468656</v>
      </c>
      <c r="R254" s="16">
        <v>6.6784161447605433E-2</v>
      </c>
      <c r="S254" s="16">
        <v>0</v>
      </c>
      <c r="T254" s="16">
        <v>0</v>
      </c>
      <c r="U254" s="16">
        <v>0</v>
      </c>
    </row>
    <row r="255" spans="2:23" ht="16" x14ac:dyDescent="0.2">
      <c r="B255" s="15" t="s">
        <v>93</v>
      </c>
      <c r="C255" s="16">
        <v>0.15664989872818069</v>
      </c>
      <c r="D255" s="16">
        <v>0.1652900698908033</v>
      </c>
      <c r="E255" s="16">
        <v>0.18352933534767099</v>
      </c>
      <c r="F255" s="16">
        <v>9.5125971308224658E-2</v>
      </c>
      <c r="G255" s="16">
        <v>0.16374924768116059</v>
      </c>
      <c r="H255" s="16">
        <v>0.14676753412999069</v>
      </c>
      <c r="I255" s="16">
        <v>0.17947405827271121</v>
      </c>
      <c r="K255" s="16">
        <v>0.13935972617467771</v>
      </c>
      <c r="L255" s="16">
        <v>0.1742375248238901</v>
      </c>
      <c r="N255" s="16">
        <v>1.5537240721659171E-2</v>
      </c>
      <c r="O255" s="16">
        <v>0.83983671823889638</v>
      </c>
      <c r="P255" s="16">
        <v>0</v>
      </c>
      <c r="Q255" s="16">
        <v>0</v>
      </c>
      <c r="R255" s="16">
        <v>6.9290087689443475E-2</v>
      </c>
      <c r="S255" s="16">
        <v>0</v>
      </c>
      <c r="T255" s="16">
        <v>0</v>
      </c>
      <c r="U255" s="16">
        <v>0.24329626195323059</v>
      </c>
    </row>
    <row r="256" spans="2:23" ht="16" x14ac:dyDescent="0.2">
      <c r="B256" s="15" t="s">
        <v>94</v>
      </c>
      <c r="C256" s="16">
        <v>5.0505535517599072E-2</v>
      </c>
      <c r="D256" s="16">
        <v>1.011555382586898E-2</v>
      </c>
      <c r="E256" s="16">
        <v>2.3985526631591259E-2</v>
      </c>
      <c r="F256" s="16">
        <v>0</v>
      </c>
      <c r="G256" s="16">
        <v>0.10156699533529021</v>
      </c>
      <c r="H256" s="16">
        <v>6.3521102605983995E-2</v>
      </c>
      <c r="I256" s="16">
        <v>8.8550208291323387E-2</v>
      </c>
      <c r="K256" s="16">
        <v>6.2277792878881522E-2</v>
      </c>
      <c r="L256" s="16">
        <v>3.9196696894977713E-2</v>
      </c>
      <c r="N256" s="16">
        <v>0</v>
      </c>
      <c r="O256" s="16">
        <v>2.6240802803297051E-2</v>
      </c>
      <c r="P256" s="16">
        <v>1.2572104532861641E-2</v>
      </c>
      <c r="Q256" s="16">
        <v>0</v>
      </c>
      <c r="R256" s="16">
        <v>0.69499324122925321</v>
      </c>
      <c r="S256" s="16">
        <v>0</v>
      </c>
      <c r="T256" s="16">
        <v>0</v>
      </c>
      <c r="U256" s="16">
        <v>1.729197163190133E-2</v>
      </c>
    </row>
    <row r="257" spans="2:23" ht="16" x14ac:dyDescent="0.2">
      <c r="B257" s="15" t="s">
        <v>95</v>
      </c>
      <c r="C257" s="16">
        <v>0.1020577597975639</v>
      </c>
      <c r="D257" s="16">
        <v>0.31511829303924599</v>
      </c>
      <c r="E257" s="16">
        <v>0.1459644600734018</v>
      </c>
      <c r="F257" s="16">
        <v>9.5993998423552759E-2</v>
      </c>
      <c r="G257" s="16">
        <v>1.8831615823864251E-2</v>
      </c>
      <c r="H257" s="16">
        <v>2.3746447836103139E-2</v>
      </c>
      <c r="I257" s="16">
        <v>5.143262114502601E-2</v>
      </c>
      <c r="K257" s="16">
        <v>7.8813690106385836E-2</v>
      </c>
      <c r="L257" s="16">
        <v>0.12100453038425769</v>
      </c>
      <c r="N257" s="16">
        <v>2.1915270520485579E-2</v>
      </c>
      <c r="O257" s="16">
        <v>6.0329069653212913E-2</v>
      </c>
      <c r="P257" s="16">
        <v>0</v>
      </c>
      <c r="Q257" s="16">
        <v>0</v>
      </c>
      <c r="R257" s="16">
        <v>0</v>
      </c>
      <c r="S257" s="16">
        <v>0.96726036816098582</v>
      </c>
      <c r="T257" s="16">
        <v>0</v>
      </c>
      <c r="U257" s="16">
        <v>0.110587887459169</v>
      </c>
    </row>
    <row r="258" spans="2:23" ht="16" x14ac:dyDescent="0.2">
      <c r="B258" s="15" t="s">
        <v>32</v>
      </c>
      <c r="C258" s="16">
        <v>0.19286811091100309</v>
      </c>
      <c r="D258" s="16">
        <v>0.14235104286603631</v>
      </c>
      <c r="E258" s="16">
        <v>0.1454368060153903</v>
      </c>
      <c r="F258" s="16">
        <v>0.11515730742458451</v>
      </c>
      <c r="G258" s="16">
        <v>0.31011930676895699</v>
      </c>
      <c r="H258" s="16">
        <v>0.31564370741365971</v>
      </c>
      <c r="I258" s="16">
        <v>0.14929791845940379</v>
      </c>
      <c r="K258" s="16">
        <v>0.21482679069591809</v>
      </c>
      <c r="L258" s="16">
        <v>0.17219189515081509</v>
      </c>
      <c r="N258" s="16">
        <v>1.7695618617053561E-2</v>
      </c>
      <c r="O258" s="16">
        <v>4.4649070369558938E-2</v>
      </c>
      <c r="P258" s="16">
        <v>0.97163934388080053</v>
      </c>
      <c r="Q258" s="16">
        <v>0.13134063037807359</v>
      </c>
      <c r="R258" s="16">
        <v>0.14941566139045651</v>
      </c>
      <c r="S258" s="16">
        <v>0</v>
      </c>
      <c r="T258" s="16">
        <v>0</v>
      </c>
      <c r="U258" s="16">
        <v>4.24257796679917E-2</v>
      </c>
    </row>
    <row r="259" spans="2:23" ht="16" x14ac:dyDescent="0.2">
      <c r="B259" s="15" t="s">
        <v>36</v>
      </c>
      <c r="C259" s="16">
        <v>1.3330351661458291E-3</v>
      </c>
      <c r="D259" s="16">
        <v>0</v>
      </c>
      <c r="E259" s="16">
        <v>0</v>
      </c>
      <c r="F259" s="16">
        <v>0</v>
      </c>
      <c r="G259" s="16">
        <v>0</v>
      </c>
      <c r="H259" s="16">
        <v>9.4524311781249704E-3</v>
      </c>
      <c r="I259" s="16">
        <v>0</v>
      </c>
      <c r="K259" s="16">
        <v>0</v>
      </c>
      <c r="L259" s="16">
        <v>2.643476515916305E-3</v>
      </c>
      <c r="N259" s="16">
        <v>0</v>
      </c>
      <c r="O259" s="16">
        <v>0</v>
      </c>
      <c r="P259" s="16">
        <v>0</v>
      </c>
      <c r="Q259" s="16">
        <v>0</v>
      </c>
      <c r="R259" s="16">
        <v>0</v>
      </c>
      <c r="S259" s="16">
        <v>0</v>
      </c>
      <c r="T259" s="16">
        <v>0.1856140541619711</v>
      </c>
      <c r="U259" s="16">
        <v>0</v>
      </c>
    </row>
    <row r="260" spans="2:23" ht="16" x14ac:dyDescent="0.2">
      <c r="B260" s="15" t="s">
        <v>96</v>
      </c>
      <c r="C260" s="16">
        <v>2.110872024364125E-2</v>
      </c>
      <c r="D260" s="16">
        <v>0</v>
      </c>
      <c r="E260" s="16">
        <v>3.6312671450784179E-2</v>
      </c>
      <c r="F260" s="16">
        <v>5.562382592021068E-2</v>
      </c>
      <c r="G260" s="16">
        <v>0</v>
      </c>
      <c r="H260" s="16">
        <v>3.9634814874477522E-2</v>
      </c>
      <c r="I260" s="16">
        <v>0</v>
      </c>
      <c r="K260" s="16">
        <v>1.3553982272124759E-2</v>
      </c>
      <c r="L260" s="16">
        <v>2.859284393713258E-2</v>
      </c>
      <c r="N260" s="16">
        <v>0</v>
      </c>
      <c r="O260" s="16">
        <v>9.7558766103965511E-3</v>
      </c>
      <c r="P260" s="16">
        <v>0</v>
      </c>
      <c r="Q260" s="16">
        <v>0</v>
      </c>
      <c r="R260" s="16">
        <v>0</v>
      </c>
      <c r="S260" s="16">
        <v>0</v>
      </c>
      <c r="T260" s="16">
        <v>0.1771772700988776</v>
      </c>
      <c r="U260" s="16">
        <v>0.39233070833441192</v>
      </c>
    </row>
    <row r="262" spans="2:23" x14ac:dyDescent="0.2">
      <c r="B262" s="23" t="s">
        <v>97</v>
      </c>
      <c r="C262" s="20"/>
      <c r="D262" s="20"/>
      <c r="E262" s="20"/>
      <c r="F262" s="20"/>
      <c r="G262" s="20"/>
      <c r="H262" s="20"/>
      <c r="I262" s="20"/>
      <c r="J262" s="20"/>
      <c r="K262" s="20"/>
      <c r="L262" s="20"/>
      <c r="M262" s="20"/>
      <c r="N262" s="20"/>
      <c r="O262" s="20"/>
      <c r="P262" s="20"/>
      <c r="Q262" s="20"/>
      <c r="R262" s="20"/>
      <c r="S262" s="20"/>
      <c r="T262" s="20"/>
      <c r="U262" s="20"/>
      <c r="V262" s="20"/>
      <c r="W262" s="20"/>
    </row>
    <row r="263" spans="2:23" x14ac:dyDescent="0.2">
      <c r="B263" s="22" t="s">
        <v>15</v>
      </c>
      <c r="C263" s="20"/>
      <c r="D263" s="20"/>
      <c r="E263" s="20"/>
      <c r="F263" s="20"/>
      <c r="G263" s="20"/>
      <c r="H263" s="20"/>
      <c r="I263" s="20"/>
      <c r="J263" s="20"/>
      <c r="K263" s="20"/>
      <c r="L263" s="20"/>
      <c r="M263" s="20"/>
      <c r="N263" s="20"/>
      <c r="O263" s="20"/>
      <c r="P263" s="20"/>
      <c r="Q263" s="20"/>
      <c r="R263" s="20"/>
      <c r="S263" s="20"/>
      <c r="T263" s="20"/>
      <c r="U263" s="20"/>
      <c r="V263" s="20"/>
      <c r="W263" s="20"/>
    </row>
    <row r="264" spans="2:23" ht="16" x14ac:dyDescent="0.2">
      <c r="B264" s="15" t="s">
        <v>90</v>
      </c>
      <c r="C264" s="16">
        <v>1.1836923945262911E-2</v>
      </c>
      <c r="D264" s="16">
        <v>3.1194558918462768E-2</v>
      </c>
      <c r="E264" s="16">
        <v>2.2226772382508971E-2</v>
      </c>
      <c r="F264" s="16">
        <v>1.339053602053294E-2</v>
      </c>
      <c r="G264" s="16">
        <v>0</v>
      </c>
      <c r="H264" s="16">
        <v>1.0579798679434141E-2</v>
      </c>
      <c r="I264" s="16">
        <v>0</v>
      </c>
      <c r="K264" s="16">
        <v>1.637905345419173E-2</v>
      </c>
      <c r="L264" s="16">
        <v>7.4411824511218423E-3</v>
      </c>
      <c r="N264" s="16">
        <v>1.603837272518786E-2</v>
      </c>
      <c r="O264" s="16">
        <v>0</v>
      </c>
      <c r="P264" s="16">
        <v>6.9823991251421321E-3</v>
      </c>
      <c r="Q264" s="16">
        <v>0</v>
      </c>
      <c r="R264" s="16">
        <v>0</v>
      </c>
      <c r="S264" s="16">
        <v>0</v>
      </c>
      <c r="T264" s="16">
        <v>0</v>
      </c>
      <c r="U264" s="16">
        <v>8.7829867657015281E-2</v>
      </c>
    </row>
    <row r="265" spans="2:23" ht="16" x14ac:dyDescent="0.2">
      <c r="B265" s="15" t="s">
        <v>48</v>
      </c>
      <c r="C265" s="16">
        <v>6.6338901872881589E-3</v>
      </c>
      <c r="D265" s="16">
        <v>0</v>
      </c>
      <c r="E265" s="16">
        <v>0</v>
      </c>
      <c r="F265" s="16">
        <v>3.140253354296977E-2</v>
      </c>
      <c r="G265" s="16">
        <v>0</v>
      </c>
      <c r="H265" s="16">
        <v>9.4524311781249704E-3</v>
      </c>
      <c r="I265" s="16">
        <v>0</v>
      </c>
      <c r="K265" s="16">
        <v>0</v>
      </c>
      <c r="L265" s="16">
        <v>1.315534155784262E-2</v>
      </c>
      <c r="N265" s="16">
        <v>0</v>
      </c>
      <c r="O265" s="16">
        <v>0</v>
      </c>
      <c r="P265" s="16">
        <v>0</v>
      </c>
      <c r="Q265" s="16">
        <v>0</v>
      </c>
      <c r="R265" s="16">
        <v>0</v>
      </c>
      <c r="S265" s="16">
        <v>0</v>
      </c>
      <c r="T265" s="16">
        <v>0</v>
      </c>
      <c r="U265" s="16">
        <v>0.1423365715477744</v>
      </c>
    </row>
    <row r="266" spans="2:23" ht="16" x14ac:dyDescent="0.2">
      <c r="B266" s="15" t="s">
        <v>49</v>
      </c>
      <c r="C266" s="16">
        <v>1.7749869472688581E-2</v>
      </c>
      <c r="D266" s="16">
        <v>0</v>
      </c>
      <c r="E266" s="16">
        <v>4.1042283919889122E-2</v>
      </c>
      <c r="F266" s="16">
        <v>5.3313095169258737E-2</v>
      </c>
      <c r="G266" s="16">
        <v>1.0660799564694731E-2</v>
      </c>
      <c r="H266" s="16">
        <v>0</v>
      </c>
      <c r="I266" s="16">
        <v>0</v>
      </c>
      <c r="K266" s="16">
        <v>1.3553982272124759E-2</v>
      </c>
      <c r="L266" s="16">
        <v>2.1932072069311189E-2</v>
      </c>
      <c r="N266" s="16">
        <v>1.6853633653750699E-2</v>
      </c>
      <c r="O266" s="16">
        <v>0</v>
      </c>
      <c r="P266" s="16">
        <v>0</v>
      </c>
      <c r="Q266" s="16">
        <v>0</v>
      </c>
      <c r="R266" s="16">
        <v>0</v>
      </c>
      <c r="S266" s="16">
        <v>0</v>
      </c>
      <c r="T266" s="16">
        <v>0</v>
      </c>
      <c r="U266" s="16">
        <v>0.23219207363203281</v>
      </c>
    </row>
    <row r="267" spans="2:23" ht="16" x14ac:dyDescent="0.2">
      <c r="B267" s="15" t="s">
        <v>50</v>
      </c>
      <c r="C267" s="16">
        <v>2.939481769155507E-2</v>
      </c>
      <c r="D267" s="16">
        <v>8.1938291227165491E-2</v>
      </c>
      <c r="E267" s="16">
        <v>4.4077594458751243E-2</v>
      </c>
      <c r="F267" s="16">
        <v>5.1331396886645453E-2</v>
      </c>
      <c r="G267" s="16">
        <v>1.116844291994599E-2</v>
      </c>
      <c r="H267" s="16">
        <v>0</v>
      </c>
      <c r="I267" s="16">
        <v>0</v>
      </c>
      <c r="K267" s="16">
        <v>4.0354948063416489E-2</v>
      </c>
      <c r="L267" s="16">
        <v>1.8791447783892221E-2</v>
      </c>
      <c r="N267" s="16">
        <v>4.3823089377502712E-2</v>
      </c>
      <c r="O267" s="16">
        <v>0</v>
      </c>
      <c r="P267" s="16">
        <v>0</v>
      </c>
      <c r="Q267" s="16">
        <v>0</v>
      </c>
      <c r="R267" s="16">
        <v>6.9290087689443475E-2</v>
      </c>
      <c r="S267" s="16">
        <v>4.7815679714548011E-2</v>
      </c>
      <c r="T267" s="16">
        <v>0</v>
      </c>
      <c r="U267" s="16">
        <v>6.8162107791177276E-2</v>
      </c>
    </row>
    <row r="268" spans="2:23" ht="16" x14ac:dyDescent="0.2">
      <c r="B268" s="15" t="s">
        <v>51</v>
      </c>
      <c r="C268" s="16">
        <v>4.6412201247609072E-2</v>
      </c>
      <c r="D268" s="16">
        <v>0.1290016962997044</v>
      </c>
      <c r="E268" s="16">
        <v>6.4421239675558059E-2</v>
      </c>
      <c r="F268" s="16">
        <v>5.2277618979247528E-2</v>
      </c>
      <c r="G268" s="16">
        <v>2.3737086646193971E-2</v>
      </c>
      <c r="H268" s="16">
        <v>1.0579798679434141E-2</v>
      </c>
      <c r="I268" s="16">
        <v>1.534703480941863E-2</v>
      </c>
      <c r="K268" s="16">
        <v>4.4467590025616892E-2</v>
      </c>
      <c r="L268" s="16">
        <v>4.8512274948998062E-2</v>
      </c>
      <c r="N268" s="16">
        <v>3.5849720584568007E-2</v>
      </c>
      <c r="O268" s="16">
        <v>7.6182251683599725E-2</v>
      </c>
      <c r="P268" s="16">
        <v>1.75886763967616E-2</v>
      </c>
      <c r="Q268" s="16">
        <v>0</v>
      </c>
      <c r="R268" s="16">
        <v>6.9290087689443475E-2</v>
      </c>
      <c r="S268" s="16">
        <v>0</v>
      </c>
      <c r="T268" s="16">
        <v>0</v>
      </c>
      <c r="U268" s="16">
        <v>0.24141892637176021</v>
      </c>
    </row>
    <row r="269" spans="2:23" ht="16" x14ac:dyDescent="0.2">
      <c r="B269" s="15" t="s">
        <v>52</v>
      </c>
      <c r="C269" s="16">
        <v>2.398121676433411E-2</v>
      </c>
      <c r="D269" s="16">
        <v>4.6835609094391009E-2</v>
      </c>
      <c r="E269" s="16">
        <v>1.1713869230824601E-2</v>
      </c>
      <c r="F269" s="16">
        <v>2.909180279201783E-2</v>
      </c>
      <c r="G269" s="16">
        <v>5.610217395133036E-2</v>
      </c>
      <c r="H269" s="16">
        <v>7.0768613433631689E-3</v>
      </c>
      <c r="I269" s="16">
        <v>0</v>
      </c>
      <c r="K269" s="16">
        <v>1.0741939618097929E-2</v>
      </c>
      <c r="L269" s="16">
        <v>3.7041616075964998E-2</v>
      </c>
      <c r="N269" s="16">
        <v>2.9869372762981131E-2</v>
      </c>
      <c r="O269" s="16">
        <v>1.7982439050278839E-2</v>
      </c>
      <c r="P269" s="16">
        <v>8.6747596041459388E-3</v>
      </c>
      <c r="Q269" s="16">
        <v>0</v>
      </c>
      <c r="R269" s="16">
        <v>5.0809209800372922E-2</v>
      </c>
      <c r="S269" s="16">
        <v>0</v>
      </c>
      <c r="T269" s="16">
        <v>0</v>
      </c>
      <c r="U269" s="16">
        <v>9.0924180977483268E-2</v>
      </c>
    </row>
    <row r="270" spans="2:23" ht="16" x14ac:dyDescent="0.2">
      <c r="B270" s="15" t="s">
        <v>53</v>
      </c>
      <c r="C270" s="16">
        <v>4.0459607742909597E-2</v>
      </c>
      <c r="D270" s="16">
        <v>0.1113549841671181</v>
      </c>
      <c r="E270" s="16">
        <v>9.5927926314273743E-2</v>
      </c>
      <c r="F270" s="16">
        <v>2.972943007248819E-2</v>
      </c>
      <c r="G270" s="16">
        <v>0</v>
      </c>
      <c r="H270" s="16">
        <v>2.6819565125224591E-2</v>
      </c>
      <c r="I270" s="16">
        <v>0</v>
      </c>
      <c r="K270" s="16">
        <v>2.022821247590283E-2</v>
      </c>
      <c r="L270" s="16">
        <v>5.6196522634526E-2</v>
      </c>
      <c r="N270" s="16">
        <v>2.3767288071907811E-2</v>
      </c>
      <c r="O270" s="16">
        <v>2.780878903153804E-2</v>
      </c>
      <c r="P270" s="16">
        <v>4.8083893707316597E-2</v>
      </c>
      <c r="Q270" s="16">
        <v>0</v>
      </c>
      <c r="R270" s="16">
        <v>0</v>
      </c>
      <c r="S270" s="16">
        <v>0.16683526508445809</v>
      </c>
      <c r="T270" s="16">
        <v>0</v>
      </c>
      <c r="U270" s="16">
        <v>7.1407834426419653E-2</v>
      </c>
    </row>
    <row r="271" spans="2:23" ht="16" x14ac:dyDescent="0.2">
      <c r="B271" s="15" t="s">
        <v>54</v>
      </c>
      <c r="C271" s="16">
        <v>8.6422632772668442E-2</v>
      </c>
      <c r="D271" s="16">
        <v>0.18108244983881211</v>
      </c>
      <c r="E271" s="16">
        <v>6.7010197801581281E-2</v>
      </c>
      <c r="F271" s="16">
        <v>8.8627752970306006E-2</v>
      </c>
      <c r="G271" s="16">
        <v>0.1095403421467835</v>
      </c>
      <c r="H271" s="16">
        <v>6.8277399104870948E-2</v>
      </c>
      <c r="I271" s="16">
        <v>3.1419182570129177E-2</v>
      </c>
      <c r="K271" s="16">
        <v>8.6374022404944906E-2</v>
      </c>
      <c r="L271" s="16">
        <v>8.6836410856214227E-2</v>
      </c>
      <c r="N271" s="16">
        <v>8.0118766286451842E-2</v>
      </c>
      <c r="O271" s="16">
        <v>8.7351289054315148E-2</v>
      </c>
      <c r="P271" s="16">
        <v>3.3208955652747597E-2</v>
      </c>
      <c r="Q271" s="16">
        <v>0.23308215349710071</v>
      </c>
      <c r="R271" s="16">
        <v>0.23230065912834641</v>
      </c>
      <c r="S271" s="16">
        <v>6.9315966883631633E-2</v>
      </c>
      <c r="T271" s="16">
        <v>0</v>
      </c>
      <c r="U271" s="16">
        <v>3.06677665029116E-2</v>
      </c>
    </row>
    <row r="272" spans="2:23" ht="16" x14ac:dyDescent="0.2">
      <c r="B272" s="15" t="s">
        <v>55</v>
      </c>
      <c r="C272" s="16">
        <v>7.0906092775830959E-2</v>
      </c>
      <c r="D272" s="16">
        <v>5.630924592864596E-2</v>
      </c>
      <c r="E272" s="16">
        <v>7.6726006643806494E-2</v>
      </c>
      <c r="F272" s="16">
        <v>5.0592877536036848E-2</v>
      </c>
      <c r="G272" s="16">
        <v>8.9628708441103974E-2</v>
      </c>
      <c r="H272" s="16">
        <v>7.143360038484152E-2</v>
      </c>
      <c r="I272" s="16">
        <v>7.6574184675064869E-2</v>
      </c>
      <c r="K272" s="16">
        <v>8.0353132028117724E-2</v>
      </c>
      <c r="L272" s="16">
        <v>6.1959652205905491E-2</v>
      </c>
      <c r="N272" s="16">
        <v>5.5715546228993808E-2</v>
      </c>
      <c r="O272" s="16">
        <v>0.1475090139984859</v>
      </c>
      <c r="P272" s="16">
        <v>0.1116865462351584</v>
      </c>
      <c r="Q272" s="16">
        <v>5.3384344028250028E-2</v>
      </c>
      <c r="R272" s="16">
        <v>2.621609954064413E-2</v>
      </c>
      <c r="S272" s="16">
        <v>0</v>
      </c>
      <c r="T272" s="16">
        <v>0</v>
      </c>
      <c r="U272" s="16">
        <v>3.5060671093425463E-2</v>
      </c>
    </row>
    <row r="273" spans="2:23" ht="16" x14ac:dyDescent="0.2">
      <c r="B273" s="15" t="s">
        <v>56</v>
      </c>
      <c r="C273" s="16">
        <v>0.66620274739985308</v>
      </c>
      <c r="D273" s="16">
        <v>0.3622831645257002</v>
      </c>
      <c r="E273" s="16">
        <v>0.57685410957280658</v>
      </c>
      <c r="F273" s="16">
        <v>0.60024295603049693</v>
      </c>
      <c r="G273" s="16">
        <v>0.69916244632994751</v>
      </c>
      <c r="H273" s="16">
        <v>0.79578054550470656</v>
      </c>
      <c r="I273" s="16">
        <v>0.87665959794538728</v>
      </c>
      <c r="K273" s="16">
        <v>0.68754711965758675</v>
      </c>
      <c r="L273" s="16">
        <v>0.64813347941622335</v>
      </c>
      <c r="N273" s="16">
        <v>0.69796421030865619</v>
      </c>
      <c r="O273" s="16">
        <v>0.64316621718178202</v>
      </c>
      <c r="P273" s="16">
        <v>0.77377476927872757</v>
      </c>
      <c r="Q273" s="16">
        <v>0.71353350247464931</v>
      </c>
      <c r="R273" s="16">
        <v>0.55209385615174955</v>
      </c>
      <c r="S273" s="16">
        <v>0.71603308831736223</v>
      </c>
      <c r="T273" s="16">
        <v>1</v>
      </c>
      <c r="U273" s="16">
        <v>0</v>
      </c>
    </row>
    <row r="275" spans="2:23" x14ac:dyDescent="0.2">
      <c r="B275" s="23" t="s">
        <v>98</v>
      </c>
      <c r="C275" s="20"/>
      <c r="D275" s="20"/>
      <c r="E275" s="20"/>
      <c r="F275" s="20"/>
      <c r="G275" s="20"/>
      <c r="H275" s="20"/>
      <c r="I275" s="20"/>
      <c r="J275" s="20"/>
      <c r="K275" s="20"/>
      <c r="L275" s="20"/>
      <c r="M275" s="20"/>
      <c r="N275" s="20"/>
      <c r="O275" s="20"/>
      <c r="P275" s="20"/>
      <c r="Q275" s="20"/>
      <c r="R275" s="20"/>
      <c r="S275" s="20"/>
      <c r="T275" s="20"/>
      <c r="U275" s="20"/>
      <c r="V275" s="20"/>
      <c r="W275" s="20"/>
    </row>
    <row r="276" spans="2:23" x14ac:dyDescent="0.2">
      <c r="B276" s="22" t="s">
        <v>15</v>
      </c>
      <c r="C276" s="20"/>
      <c r="D276" s="20"/>
      <c r="E276" s="20"/>
      <c r="F276" s="20"/>
      <c r="G276" s="20"/>
      <c r="H276" s="20"/>
      <c r="I276" s="20"/>
      <c r="J276" s="20"/>
      <c r="K276" s="20"/>
      <c r="L276" s="20"/>
      <c r="M276" s="20"/>
      <c r="N276" s="20"/>
      <c r="O276" s="20"/>
      <c r="P276" s="20"/>
      <c r="Q276" s="20"/>
      <c r="R276" s="20"/>
      <c r="S276" s="20"/>
      <c r="T276" s="20"/>
      <c r="U276" s="20"/>
      <c r="V276" s="20"/>
      <c r="W276" s="20"/>
    </row>
    <row r="277" spans="2:23" ht="16" x14ac:dyDescent="0.2">
      <c r="B277" s="15" t="s">
        <v>30</v>
      </c>
      <c r="C277" s="16">
        <v>0.3460919232503013</v>
      </c>
      <c r="D277" s="16">
        <v>0.21895944110319621</v>
      </c>
      <c r="E277" s="16">
        <v>0.33550876011414471</v>
      </c>
      <c r="F277" s="16">
        <v>0.51882752966062606</v>
      </c>
      <c r="G277" s="16">
        <v>0.32085621480936982</v>
      </c>
      <c r="H277" s="16">
        <v>0.31117105815069868</v>
      </c>
      <c r="I277" s="16">
        <v>0.34384143933869388</v>
      </c>
      <c r="K277" s="16">
        <v>0.390544396916151</v>
      </c>
      <c r="L277" s="16">
        <v>0.30404773048097511</v>
      </c>
      <c r="N277" s="16">
        <v>0.74029402052805748</v>
      </c>
      <c r="O277" s="16">
        <v>8.1157575865432735E-2</v>
      </c>
      <c r="P277" s="16">
        <v>4.664379204458232E-2</v>
      </c>
      <c r="Q277" s="16">
        <v>0</v>
      </c>
      <c r="R277" s="16">
        <v>1.9395493909176609E-2</v>
      </c>
      <c r="S277" s="16">
        <v>3.9763955611386972E-2</v>
      </c>
      <c r="T277" s="16">
        <v>0.63720867573915119</v>
      </c>
      <c r="U277" s="16">
        <v>0.22195283842055891</v>
      </c>
    </row>
    <row r="278" spans="2:23" ht="16" x14ac:dyDescent="0.2">
      <c r="B278" s="15" t="s">
        <v>92</v>
      </c>
      <c r="C278" s="16">
        <v>8.1586822403351314E-2</v>
      </c>
      <c r="D278" s="16">
        <v>1.1765340443851351E-2</v>
      </c>
      <c r="E278" s="16">
        <v>3.9105707602264429E-2</v>
      </c>
      <c r="F278" s="16">
        <v>2.4253010841090019E-2</v>
      </c>
      <c r="G278" s="16">
        <v>7.4179470890827159E-2</v>
      </c>
      <c r="H278" s="16">
        <v>0.13834374505777469</v>
      </c>
      <c r="I278" s="16">
        <v>0.17522729448296739</v>
      </c>
      <c r="K278" s="16">
        <v>7.3148191903609314E-2</v>
      </c>
      <c r="L278" s="16">
        <v>9.019237523319773E-2</v>
      </c>
      <c r="N278" s="16">
        <v>1.8570245107621342E-2</v>
      </c>
      <c r="O278" s="16">
        <v>1.0176863699228751E-2</v>
      </c>
      <c r="P278" s="16">
        <v>0.19240702730467121</v>
      </c>
      <c r="Q278" s="16">
        <v>0.62663815111381282</v>
      </c>
      <c r="R278" s="16">
        <v>0</v>
      </c>
      <c r="S278" s="16">
        <v>2.0248888076766749E-2</v>
      </c>
      <c r="T278" s="16">
        <v>0</v>
      </c>
      <c r="U278" s="16">
        <v>0</v>
      </c>
    </row>
    <row r="279" spans="2:23" ht="16" x14ac:dyDescent="0.2">
      <c r="B279" s="15" t="s">
        <v>93</v>
      </c>
      <c r="C279" s="16">
        <v>0.29041103275085312</v>
      </c>
      <c r="D279" s="16">
        <v>0.2203361152324762</v>
      </c>
      <c r="E279" s="16">
        <v>0.30946742344099032</v>
      </c>
      <c r="F279" s="16">
        <v>0.2583783533005829</v>
      </c>
      <c r="G279" s="16">
        <v>0.34064498012565098</v>
      </c>
      <c r="H279" s="16">
        <v>0.31109380136234671</v>
      </c>
      <c r="I279" s="16">
        <v>0.29239303206805112</v>
      </c>
      <c r="K279" s="16">
        <v>0.27026240997245882</v>
      </c>
      <c r="L279" s="16">
        <v>0.31136333315153092</v>
      </c>
      <c r="N279" s="16">
        <v>0.13319030497602441</v>
      </c>
      <c r="O279" s="16">
        <v>0.81076882617367285</v>
      </c>
      <c r="P279" s="16">
        <v>0.29394440980410991</v>
      </c>
      <c r="Q279" s="16">
        <v>0.19561769766222281</v>
      </c>
      <c r="R279" s="16">
        <v>0.16618671856752559</v>
      </c>
      <c r="S279" s="16">
        <v>0.2898681307222809</v>
      </c>
      <c r="T279" s="16">
        <v>0.1771772700988776</v>
      </c>
      <c r="U279" s="16">
        <v>0.1223983212915441</v>
      </c>
    </row>
    <row r="280" spans="2:23" ht="16" x14ac:dyDescent="0.2">
      <c r="B280" s="15" t="s">
        <v>94</v>
      </c>
      <c r="C280" s="16">
        <v>5.2046899050258791E-2</v>
      </c>
      <c r="D280" s="16">
        <v>1.011555382586898E-2</v>
      </c>
      <c r="E280" s="16">
        <v>2.3985526631591259E-2</v>
      </c>
      <c r="F280" s="16">
        <v>2.9937377517871781E-2</v>
      </c>
      <c r="G280" s="16">
        <v>6.9078842935211132E-2</v>
      </c>
      <c r="H280" s="16">
        <v>5.8698976265239157E-2</v>
      </c>
      <c r="I280" s="16">
        <v>0.1014150349566604</v>
      </c>
      <c r="K280" s="16">
        <v>6.2040630223191992E-2</v>
      </c>
      <c r="L280" s="16">
        <v>4.2485437177812557E-2</v>
      </c>
      <c r="N280" s="16">
        <v>1.824924446071207E-2</v>
      </c>
      <c r="O280" s="16">
        <v>0</v>
      </c>
      <c r="P280" s="16">
        <v>2.925981100941541E-2</v>
      </c>
      <c r="Q280" s="16">
        <v>3.8430227869976713E-2</v>
      </c>
      <c r="R280" s="16">
        <v>0.60216932570982729</v>
      </c>
      <c r="S280" s="16">
        <v>0</v>
      </c>
      <c r="T280" s="16">
        <v>0</v>
      </c>
      <c r="U280" s="16">
        <v>0</v>
      </c>
    </row>
    <row r="281" spans="2:23" ht="16" x14ac:dyDescent="0.2">
      <c r="B281" s="15" t="s">
        <v>95</v>
      </c>
      <c r="C281" s="16">
        <v>4.6601244335185123E-2</v>
      </c>
      <c r="D281" s="16">
        <v>0.1162880022641803</v>
      </c>
      <c r="E281" s="16">
        <v>7.6049307377005965E-2</v>
      </c>
      <c r="F281" s="16">
        <v>7.5368074361844853E-2</v>
      </c>
      <c r="G281" s="16">
        <v>0</v>
      </c>
      <c r="H281" s="16">
        <v>1.3026530391726E-2</v>
      </c>
      <c r="I281" s="16">
        <v>1.4433717560321061E-2</v>
      </c>
      <c r="K281" s="16">
        <v>2.980437604630402E-2</v>
      </c>
      <c r="L281" s="16">
        <v>5.9002421534620368E-2</v>
      </c>
      <c r="N281" s="16">
        <v>1.3488685955205811E-2</v>
      </c>
      <c r="O281" s="16">
        <v>1.9442594158669089E-2</v>
      </c>
      <c r="P281" s="16">
        <v>1.2000660028611779E-2</v>
      </c>
      <c r="Q281" s="16">
        <v>0</v>
      </c>
      <c r="R281" s="16">
        <v>0</v>
      </c>
      <c r="S281" s="16">
        <v>0.44454823611544397</v>
      </c>
      <c r="T281" s="16">
        <v>0</v>
      </c>
      <c r="U281" s="16">
        <v>0</v>
      </c>
    </row>
    <row r="282" spans="2:23" ht="16" x14ac:dyDescent="0.2">
      <c r="B282" s="15" t="s">
        <v>32</v>
      </c>
      <c r="C282" s="16">
        <v>5.7965816665985249E-2</v>
      </c>
      <c r="D282" s="16">
        <v>2.6603704715145681E-2</v>
      </c>
      <c r="E282" s="16">
        <v>5.274516038327829E-2</v>
      </c>
      <c r="F282" s="16">
        <v>0</v>
      </c>
      <c r="G282" s="16">
        <v>9.6220184034888079E-2</v>
      </c>
      <c r="H282" s="16">
        <v>0.10627998445183751</v>
      </c>
      <c r="I282" s="16">
        <v>6.5856565922275942E-2</v>
      </c>
      <c r="K282" s="16">
        <v>7.1399294835502045E-2</v>
      </c>
      <c r="L282" s="16">
        <v>4.5062563952034437E-2</v>
      </c>
      <c r="N282" s="16">
        <v>4.8101918760078992E-3</v>
      </c>
      <c r="O282" s="16">
        <v>0</v>
      </c>
      <c r="P282" s="16">
        <v>0.33074383377892341</v>
      </c>
      <c r="Q282" s="16">
        <v>0</v>
      </c>
      <c r="R282" s="16">
        <v>0</v>
      </c>
      <c r="S282" s="16">
        <v>0</v>
      </c>
      <c r="T282" s="16">
        <v>0</v>
      </c>
      <c r="U282" s="16">
        <v>3.20128034887395E-2</v>
      </c>
    </row>
    <row r="283" spans="2:23" ht="16" x14ac:dyDescent="0.2">
      <c r="B283" s="15" t="s">
        <v>36</v>
      </c>
      <c r="C283" s="16">
        <v>1.3330351661458291E-3</v>
      </c>
      <c r="D283" s="16">
        <v>0</v>
      </c>
      <c r="E283" s="16">
        <v>0</v>
      </c>
      <c r="F283" s="16">
        <v>0</v>
      </c>
      <c r="G283" s="16">
        <v>0</v>
      </c>
      <c r="H283" s="16">
        <v>9.4524311781249704E-3</v>
      </c>
      <c r="I283" s="16">
        <v>0</v>
      </c>
      <c r="K283" s="16">
        <v>0</v>
      </c>
      <c r="L283" s="16">
        <v>2.643476515916305E-3</v>
      </c>
      <c r="N283" s="16">
        <v>0</v>
      </c>
      <c r="O283" s="16">
        <v>0</v>
      </c>
      <c r="P283" s="16">
        <v>0</v>
      </c>
      <c r="Q283" s="16">
        <v>0</v>
      </c>
      <c r="R283" s="16">
        <v>0</v>
      </c>
      <c r="S283" s="16">
        <v>0</v>
      </c>
      <c r="T283" s="16">
        <v>0.1856140541619711</v>
      </c>
      <c r="U283" s="16">
        <v>0</v>
      </c>
    </row>
    <row r="284" spans="2:23" ht="16" x14ac:dyDescent="0.2">
      <c r="B284" s="15" t="s">
        <v>99</v>
      </c>
      <c r="C284" s="16">
        <v>0.11856361890044111</v>
      </c>
      <c r="D284" s="16">
        <v>0.37196945218760141</v>
      </c>
      <c r="E284" s="16">
        <v>0.15086645704995849</v>
      </c>
      <c r="F284" s="16">
        <v>9.3235654317984543E-2</v>
      </c>
      <c r="G284" s="16">
        <v>9.902030720405286E-2</v>
      </c>
      <c r="H284" s="16">
        <v>5.1933473142252218E-2</v>
      </c>
      <c r="I284" s="16">
        <v>6.8329156710299913E-3</v>
      </c>
      <c r="K284" s="16">
        <v>0.102800700102783</v>
      </c>
      <c r="L284" s="16">
        <v>0.13449496576976089</v>
      </c>
      <c r="N284" s="16">
        <v>6.6358064676028145E-2</v>
      </c>
      <c r="O284" s="16">
        <v>7.8454140102996617E-2</v>
      </c>
      <c r="P284" s="16">
        <v>9.5000466029685995E-2</v>
      </c>
      <c r="Q284" s="16">
        <v>0.1393139233539876</v>
      </c>
      <c r="R284" s="16">
        <v>0.2122484618134706</v>
      </c>
      <c r="S284" s="16">
        <v>0.1644600299358541</v>
      </c>
      <c r="T284" s="16">
        <v>0</v>
      </c>
      <c r="U284" s="16">
        <v>0.62363603679915725</v>
      </c>
    </row>
    <row r="286" spans="2:23" x14ac:dyDescent="0.2">
      <c r="B286" s="23" t="s">
        <v>100</v>
      </c>
      <c r="C286" s="20"/>
      <c r="D286" s="20"/>
      <c r="E286" s="20"/>
      <c r="F286" s="20"/>
      <c r="G286" s="20"/>
      <c r="H286" s="20"/>
      <c r="I286" s="20"/>
      <c r="J286" s="20"/>
      <c r="K286" s="20"/>
      <c r="L286" s="20"/>
      <c r="M286" s="20"/>
      <c r="N286" s="20"/>
      <c r="O286" s="20"/>
      <c r="P286" s="20"/>
      <c r="Q286" s="20"/>
      <c r="R286" s="20"/>
      <c r="S286" s="20"/>
      <c r="T286" s="20"/>
      <c r="U286" s="20"/>
      <c r="V286" s="20"/>
      <c r="W286" s="20"/>
    </row>
    <row r="287" spans="2:23" x14ac:dyDescent="0.2">
      <c r="B287" s="22" t="s">
        <v>15</v>
      </c>
      <c r="C287" s="20"/>
      <c r="D287" s="20"/>
      <c r="E287" s="20"/>
      <c r="F287" s="20"/>
      <c r="G287" s="20"/>
      <c r="H287" s="20"/>
      <c r="I287" s="20"/>
      <c r="J287" s="20"/>
      <c r="K287" s="20"/>
      <c r="L287" s="20"/>
      <c r="M287" s="20"/>
      <c r="N287" s="20"/>
      <c r="O287" s="20"/>
      <c r="P287" s="20"/>
      <c r="Q287" s="20"/>
      <c r="R287" s="20"/>
      <c r="S287" s="20"/>
      <c r="T287" s="20"/>
      <c r="U287" s="20"/>
      <c r="V287" s="20"/>
      <c r="W287" s="20"/>
    </row>
    <row r="288" spans="2:23" ht="16" x14ac:dyDescent="0.2">
      <c r="B288" s="15" t="s">
        <v>30</v>
      </c>
      <c r="C288" s="16">
        <v>0.40916310661189609</v>
      </c>
      <c r="D288" s="16">
        <v>0.1379025706685518</v>
      </c>
      <c r="E288" s="16">
        <v>0.36294174908202609</v>
      </c>
      <c r="F288" s="16">
        <v>0.64797504526702643</v>
      </c>
      <c r="G288" s="16">
        <v>0.47125703668525121</v>
      </c>
      <c r="H288" s="16">
        <v>0.32878822644928257</v>
      </c>
      <c r="I288" s="16">
        <v>0.43698640572589509</v>
      </c>
      <c r="K288" s="16">
        <v>0.43944277561394768</v>
      </c>
      <c r="L288" s="16">
        <v>0.38125869799807388</v>
      </c>
      <c r="N288" s="16">
        <v>0.8007598449250295</v>
      </c>
      <c r="O288" s="16">
        <v>9.8108588246458239E-2</v>
      </c>
      <c r="P288" s="16">
        <v>0.14606087738285259</v>
      </c>
      <c r="Q288" s="16">
        <v>0</v>
      </c>
      <c r="R288" s="16">
        <v>0.16431156619016771</v>
      </c>
      <c r="S288" s="16">
        <v>0.1438923135416359</v>
      </c>
      <c r="T288" s="16">
        <v>0.82282272990112226</v>
      </c>
      <c r="U288" s="16">
        <v>9.5967986349650175E-2</v>
      </c>
    </row>
    <row r="289" spans="2:23" ht="16" x14ac:dyDescent="0.2">
      <c r="B289" s="15" t="s">
        <v>92</v>
      </c>
      <c r="C289" s="16">
        <v>0.17172293983772949</v>
      </c>
      <c r="D289" s="16">
        <v>6.9563604077459804E-2</v>
      </c>
      <c r="E289" s="16">
        <v>0.1117892157734226</v>
      </c>
      <c r="F289" s="16">
        <v>9.3563726530934241E-2</v>
      </c>
      <c r="G289" s="16">
        <v>0.13779185213622841</v>
      </c>
      <c r="H289" s="16">
        <v>0.35683405217652459</v>
      </c>
      <c r="I289" s="16">
        <v>0.25300427800433761</v>
      </c>
      <c r="K289" s="16">
        <v>0.19921392897095011</v>
      </c>
      <c r="L289" s="16">
        <v>0.14554202649054199</v>
      </c>
      <c r="N289" s="16">
        <v>2.9280607089709081E-2</v>
      </c>
      <c r="O289" s="16">
        <v>0.13174395802030581</v>
      </c>
      <c r="P289" s="16">
        <v>0.47850897838339429</v>
      </c>
      <c r="Q289" s="16">
        <v>0.72585780103417818</v>
      </c>
      <c r="R289" s="16">
        <v>0.12921179257424961</v>
      </c>
      <c r="S289" s="16">
        <v>7.6603533152790171E-2</v>
      </c>
      <c r="T289" s="16">
        <v>0</v>
      </c>
      <c r="U289" s="16">
        <v>7.44385831567312E-2</v>
      </c>
    </row>
    <row r="290" spans="2:23" ht="16" x14ac:dyDescent="0.2">
      <c r="B290" s="15" t="s">
        <v>93</v>
      </c>
      <c r="C290" s="16">
        <v>0.16305251346662261</v>
      </c>
      <c r="D290" s="16">
        <v>0.1032025374732856</v>
      </c>
      <c r="E290" s="16">
        <v>0.21518851795829319</v>
      </c>
      <c r="F290" s="16">
        <v>0.11387084445406739</v>
      </c>
      <c r="G290" s="16">
        <v>0.24025511268765901</v>
      </c>
      <c r="H290" s="16">
        <v>0.1837130421091423</v>
      </c>
      <c r="I290" s="16">
        <v>0.1238308276951841</v>
      </c>
      <c r="K290" s="16">
        <v>0.14308708246673871</v>
      </c>
      <c r="L290" s="16">
        <v>0.1832858485278083</v>
      </c>
      <c r="N290" s="16">
        <v>6.342946895233581E-2</v>
      </c>
      <c r="O290" s="16">
        <v>0.48894838653175032</v>
      </c>
      <c r="P290" s="16">
        <v>0.13979216816936171</v>
      </c>
      <c r="Q290" s="16">
        <v>9.6398047741857437E-2</v>
      </c>
      <c r="R290" s="16">
        <v>0.15891950016810069</v>
      </c>
      <c r="S290" s="16">
        <v>0.1601017749434282</v>
      </c>
      <c r="T290" s="16">
        <v>0.1771772700988776</v>
      </c>
      <c r="U290" s="16">
        <v>9.6458139444304494E-2</v>
      </c>
    </row>
    <row r="291" spans="2:23" ht="16" x14ac:dyDescent="0.2">
      <c r="B291" s="15" t="s">
        <v>94</v>
      </c>
      <c r="C291" s="16">
        <v>4.7464208413979803E-2</v>
      </c>
      <c r="D291" s="16">
        <v>0</v>
      </c>
      <c r="E291" s="16">
        <v>5.4567182028848617E-2</v>
      </c>
      <c r="F291" s="16">
        <v>0</v>
      </c>
      <c r="G291" s="16">
        <v>1.250047479099645E-2</v>
      </c>
      <c r="H291" s="16">
        <v>3.1931392747975948E-2</v>
      </c>
      <c r="I291" s="16">
        <v>0.1494437601294685</v>
      </c>
      <c r="K291" s="16">
        <v>3.7416516093801387E-2</v>
      </c>
      <c r="L291" s="16">
        <v>5.7500145424044212E-2</v>
      </c>
      <c r="N291" s="16">
        <v>0</v>
      </c>
      <c r="O291" s="16">
        <v>9.9652925559427258E-2</v>
      </c>
      <c r="P291" s="16">
        <v>1.8039020992848209E-2</v>
      </c>
      <c r="Q291" s="16">
        <v>3.8430227869976713E-2</v>
      </c>
      <c r="R291" s="16">
        <v>0.38217901339859828</v>
      </c>
      <c r="S291" s="16">
        <v>2.558835227774555E-2</v>
      </c>
      <c r="T291" s="16">
        <v>0</v>
      </c>
      <c r="U291" s="16">
        <v>0</v>
      </c>
    </row>
    <row r="292" spans="2:23" ht="16" x14ac:dyDescent="0.2">
      <c r="B292" s="15" t="s">
        <v>95</v>
      </c>
      <c r="C292" s="16">
        <v>2.9230479951334949E-2</v>
      </c>
      <c r="D292" s="16">
        <v>8.9001566560029249E-2</v>
      </c>
      <c r="E292" s="16">
        <v>5.737791566021027E-2</v>
      </c>
      <c r="F292" s="16">
        <v>2.972943007248819E-2</v>
      </c>
      <c r="G292" s="16">
        <v>1.266603097424597E-2</v>
      </c>
      <c r="H292" s="16">
        <v>0</v>
      </c>
      <c r="I292" s="16">
        <v>0</v>
      </c>
      <c r="K292" s="16">
        <v>1.962569290113399E-2</v>
      </c>
      <c r="L292" s="16">
        <v>3.4518345580774601E-2</v>
      </c>
      <c r="N292" s="16">
        <v>7.7281506601529961E-3</v>
      </c>
      <c r="O292" s="16">
        <v>4.2818227658065353E-2</v>
      </c>
      <c r="P292" s="16">
        <v>0</v>
      </c>
      <c r="Q292" s="16">
        <v>0</v>
      </c>
      <c r="R292" s="16">
        <v>0</v>
      </c>
      <c r="S292" s="16">
        <v>0.2377480841106463</v>
      </c>
      <c r="T292" s="16">
        <v>0</v>
      </c>
      <c r="U292" s="16">
        <v>0</v>
      </c>
    </row>
    <row r="293" spans="2:23" ht="32" x14ac:dyDescent="0.2">
      <c r="B293" s="15" t="s">
        <v>101</v>
      </c>
      <c r="C293" s="16">
        <v>7.2965996449699706E-3</v>
      </c>
      <c r="D293" s="16">
        <v>0</v>
      </c>
      <c r="E293" s="16">
        <v>0</v>
      </c>
      <c r="F293" s="16">
        <v>0</v>
      </c>
      <c r="G293" s="16">
        <v>3.3956774012541172E-2</v>
      </c>
      <c r="H293" s="16">
        <v>1.0579798679434141E-2</v>
      </c>
      <c r="I293" s="16">
        <v>0</v>
      </c>
      <c r="K293" s="16">
        <v>8.8641268379279561E-3</v>
      </c>
      <c r="L293" s="16">
        <v>5.7932005690024954E-3</v>
      </c>
      <c r="N293" s="16">
        <v>0</v>
      </c>
      <c r="O293" s="16">
        <v>0</v>
      </c>
      <c r="P293" s="16">
        <v>4.428371435045092E-2</v>
      </c>
      <c r="Q293" s="16">
        <v>0</v>
      </c>
      <c r="R293" s="16">
        <v>0</v>
      </c>
      <c r="S293" s="16">
        <v>0</v>
      </c>
      <c r="T293" s="16">
        <v>0</v>
      </c>
      <c r="U293" s="16">
        <v>0</v>
      </c>
    </row>
    <row r="294" spans="2:23" ht="16" x14ac:dyDescent="0.2">
      <c r="B294" s="15" t="s">
        <v>102</v>
      </c>
      <c r="C294" s="16">
        <v>1.112092449886066E-2</v>
      </c>
      <c r="D294" s="16">
        <v>0</v>
      </c>
      <c r="E294" s="16">
        <v>2.3985526631591259E-2</v>
      </c>
      <c r="F294" s="16">
        <v>0</v>
      </c>
      <c r="G294" s="16">
        <v>4.7146793134750431E-3</v>
      </c>
      <c r="H294" s="16">
        <v>1.1486318122918881E-2</v>
      </c>
      <c r="I294" s="16">
        <v>2.1964290104852818E-2</v>
      </c>
      <c r="K294" s="16">
        <v>3.2818051779768221E-3</v>
      </c>
      <c r="L294" s="16">
        <v>1.8841083344720951E-2</v>
      </c>
      <c r="N294" s="16">
        <v>0</v>
      </c>
      <c r="O294" s="16">
        <v>1.303074170423521E-2</v>
      </c>
      <c r="P294" s="16">
        <v>5.0030529134918483E-2</v>
      </c>
      <c r="Q294" s="16">
        <v>0</v>
      </c>
      <c r="R294" s="16">
        <v>1.288905420134534E-2</v>
      </c>
      <c r="S294" s="16">
        <v>0</v>
      </c>
      <c r="T294" s="16">
        <v>0</v>
      </c>
      <c r="U294" s="16">
        <v>0</v>
      </c>
    </row>
    <row r="295" spans="2:23" ht="16" x14ac:dyDescent="0.2">
      <c r="B295" s="15" t="s">
        <v>103</v>
      </c>
      <c r="C295" s="16">
        <v>0.1224438880450153</v>
      </c>
      <c r="D295" s="16">
        <v>0.52631858022660116</v>
      </c>
      <c r="E295" s="16">
        <v>0.13776922467703259</v>
      </c>
      <c r="F295" s="16">
        <v>6.9014361940743618E-2</v>
      </c>
      <c r="G295" s="16">
        <v>3.2455305772785867E-2</v>
      </c>
      <c r="H295" s="16">
        <v>5.5367453590910262E-2</v>
      </c>
      <c r="I295" s="16">
        <v>5.1156782698062097E-3</v>
      </c>
      <c r="K295" s="16">
        <v>0.13113692546398359</v>
      </c>
      <c r="L295" s="16">
        <v>0.1144538551817243</v>
      </c>
      <c r="N295" s="16">
        <v>6.9150034451441425E-2</v>
      </c>
      <c r="O295" s="16">
        <v>8.9107057699154127E-2</v>
      </c>
      <c r="P295" s="16">
        <v>9.7810844569637498E-2</v>
      </c>
      <c r="Q295" s="16">
        <v>0.1393139233539876</v>
      </c>
      <c r="R295" s="16">
        <v>9.1758993675702144E-2</v>
      </c>
      <c r="S295" s="16">
        <v>0.28178194718709099</v>
      </c>
      <c r="T295" s="16">
        <v>0</v>
      </c>
      <c r="U295" s="16">
        <v>0.59385989564543862</v>
      </c>
    </row>
    <row r="296" spans="2:23" ht="16" x14ac:dyDescent="0.2">
      <c r="B296" s="15" t="s">
        <v>104</v>
      </c>
      <c r="C296" s="16">
        <v>3.5177229775746659E-2</v>
      </c>
      <c r="D296" s="16">
        <v>5.0048750766392522E-2</v>
      </c>
      <c r="E296" s="16">
        <v>3.638066818857532E-2</v>
      </c>
      <c r="F296" s="16">
        <v>4.5846591734740247E-2</v>
      </c>
      <c r="G296" s="16">
        <v>5.4402733626816947E-2</v>
      </c>
      <c r="H296" s="16">
        <v>2.129971612381128E-2</v>
      </c>
      <c r="I296" s="16">
        <v>9.6547600704554818E-3</v>
      </c>
      <c r="K296" s="16">
        <v>1.793114647353973E-2</v>
      </c>
      <c r="L296" s="16">
        <v>5.2206986015515933E-2</v>
      </c>
      <c r="N296" s="16">
        <v>2.9651893921331249E-2</v>
      </c>
      <c r="O296" s="16">
        <v>3.6590114580603753E-2</v>
      </c>
      <c r="P296" s="16">
        <v>2.547386701653612E-2</v>
      </c>
      <c r="Q296" s="16">
        <v>0</v>
      </c>
      <c r="R296" s="16">
        <v>6.073007979183638E-2</v>
      </c>
      <c r="S296" s="16">
        <v>3.3173235248395667E-2</v>
      </c>
      <c r="T296" s="16">
        <v>0</v>
      </c>
      <c r="U296" s="16">
        <v>0.13927539540387551</v>
      </c>
    </row>
    <row r="298" spans="2:23" x14ac:dyDescent="0.2">
      <c r="B298" s="23" t="s">
        <v>105</v>
      </c>
      <c r="C298" s="20"/>
      <c r="D298" s="20"/>
      <c r="E298" s="20"/>
      <c r="F298" s="20"/>
      <c r="G298" s="20"/>
      <c r="H298" s="20"/>
      <c r="I298" s="20"/>
      <c r="J298" s="20"/>
      <c r="K298" s="20"/>
      <c r="L298" s="20"/>
      <c r="M298" s="20"/>
      <c r="N298" s="20"/>
      <c r="O298" s="20"/>
      <c r="P298" s="20"/>
      <c r="Q298" s="20"/>
      <c r="R298" s="20"/>
      <c r="S298" s="20"/>
      <c r="T298" s="20"/>
      <c r="U298" s="20"/>
      <c r="V298" s="20"/>
      <c r="W298" s="20"/>
    </row>
    <row r="299" spans="2:23" x14ac:dyDescent="0.2">
      <c r="B299" s="22" t="s">
        <v>15</v>
      </c>
      <c r="C299" s="20"/>
      <c r="D299" s="20"/>
      <c r="E299" s="20"/>
      <c r="F299" s="20"/>
      <c r="G299" s="20"/>
      <c r="H299" s="20"/>
      <c r="I299" s="20"/>
      <c r="J299" s="20"/>
      <c r="K299" s="20"/>
      <c r="L299" s="20"/>
      <c r="M299" s="20"/>
      <c r="N299" s="20"/>
      <c r="O299" s="20"/>
      <c r="P299" s="20"/>
      <c r="Q299" s="20"/>
      <c r="R299" s="20"/>
      <c r="S299" s="20"/>
      <c r="T299" s="20"/>
      <c r="U299" s="20"/>
      <c r="V299" s="20"/>
      <c r="W299" s="20"/>
    </row>
    <row r="300" spans="2:23" ht="16" x14ac:dyDescent="0.2">
      <c r="B300" s="15" t="s">
        <v>106</v>
      </c>
      <c r="C300" s="16">
        <v>0.60489108977875683</v>
      </c>
      <c r="D300" s="16">
        <v>0.1515085954092471</v>
      </c>
      <c r="E300" s="16">
        <v>0.64592441859693506</v>
      </c>
      <c r="F300" s="16">
        <v>0.79315885206519865</v>
      </c>
      <c r="G300" s="16">
        <v>0.63646383020959063</v>
      </c>
      <c r="H300" s="16">
        <v>0.60133120942275398</v>
      </c>
      <c r="I300" s="16">
        <v>0.69644875448363197</v>
      </c>
      <c r="K300" s="16">
        <v>0.6399886748182011</v>
      </c>
      <c r="L300" s="16">
        <v>0.57310019548073621</v>
      </c>
      <c r="N300" s="16">
        <v>0.73745893006165186</v>
      </c>
      <c r="O300" s="16">
        <v>0.71496520385243034</v>
      </c>
      <c r="P300" s="16">
        <v>0.30762961509625369</v>
      </c>
      <c r="Q300" s="16">
        <v>0.59547306020182689</v>
      </c>
      <c r="R300" s="16">
        <v>0.62082493659061244</v>
      </c>
      <c r="S300" s="16">
        <v>0.40065476979814152</v>
      </c>
      <c r="T300" s="16">
        <v>0.82282272990112226</v>
      </c>
      <c r="U300" s="16">
        <v>0.39516991785900069</v>
      </c>
    </row>
    <row r="301" spans="2:23" ht="16" x14ac:dyDescent="0.2">
      <c r="B301" s="15" t="s">
        <v>107</v>
      </c>
      <c r="C301" s="16">
        <v>0.19506944646307431</v>
      </c>
      <c r="D301" s="16">
        <v>2.2873218866711151E-2</v>
      </c>
      <c r="E301" s="16">
        <v>0.1188129522388575</v>
      </c>
      <c r="F301" s="16">
        <v>0.12842008419495851</v>
      </c>
      <c r="G301" s="16">
        <v>0.27534609851975611</v>
      </c>
      <c r="H301" s="16">
        <v>0.32633387362290311</v>
      </c>
      <c r="I301" s="16">
        <v>0.2697839222163535</v>
      </c>
      <c r="K301" s="16">
        <v>0.1871769021863989</v>
      </c>
      <c r="L301" s="16">
        <v>0.20362134126974851</v>
      </c>
      <c r="N301" s="16">
        <v>0.1006459556939141</v>
      </c>
      <c r="O301" s="16">
        <v>9.9209698150720366E-2</v>
      </c>
      <c r="P301" s="16">
        <v>0.52017882867089082</v>
      </c>
      <c r="Q301" s="16">
        <v>0.26521301644418549</v>
      </c>
      <c r="R301" s="16">
        <v>0.1950095841845931</v>
      </c>
      <c r="S301" s="16">
        <v>0.13538672976051011</v>
      </c>
      <c r="T301" s="16">
        <v>0.1771772700988776</v>
      </c>
      <c r="U301" s="16">
        <v>0.22464758736279139</v>
      </c>
    </row>
    <row r="302" spans="2:23" ht="16" x14ac:dyDescent="0.2">
      <c r="B302" s="15" t="s">
        <v>103</v>
      </c>
      <c r="C302" s="16">
        <v>5.719785824099901E-2</v>
      </c>
      <c r="D302" s="16">
        <v>8.5668777075600028E-2</v>
      </c>
      <c r="E302" s="16">
        <v>0.11234171096504381</v>
      </c>
      <c r="F302" s="16">
        <v>4.0809235342069192E-2</v>
      </c>
      <c r="G302" s="16">
        <v>4.081691354081006E-2</v>
      </c>
      <c r="H302" s="16">
        <v>5.6235269273495717E-2</v>
      </c>
      <c r="I302" s="16">
        <v>2.145779326561708E-2</v>
      </c>
      <c r="K302" s="16">
        <v>6.2039361186746397E-2</v>
      </c>
      <c r="L302" s="16">
        <v>5.270129331630985E-2</v>
      </c>
      <c r="N302" s="16">
        <v>4.170400820045328E-2</v>
      </c>
      <c r="O302" s="16">
        <v>1.526925036720366E-2</v>
      </c>
      <c r="P302" s="16">
        <v>0.11415767310573249</v>
      </c>
      <c r="Q302" s="16">
        <v>8.0377566237239698E-2</v>
      </c>
      <c r="R302" s="16">
        <v>2.311639785964887E-2</v>
      </c>
      <c r="S302" s="16">
        <v>0.10872379366616521</v>
      </c>
      <c r="T302" s="16">
        <v>0</v>
      </c>
      <c r="U302" s="16">
        <v>9.0924180977483268E-2</v>
      </c>
    </row>
    <row r="303" spans="2:23" ht="16" x14ac:dyDescent="0.2">
      <c r="B303" s="15" t="s">
        <v>75</v>
      </c>
      <c r="C303" s="16">
        <v>0.11637099068153681</v>
      </c>
      <c r="D303" s="16">
        <v>0.68588163086326759</v>
      </c>
      <c r="E303" s="16">
        <v>0.1090037415741343</v>
      </c>
      <c r="F303" s="16">
        <v>0</v>
      </c>
      <c r="G303" s="16">
        <v>1.5850275606127829E-2</v>
      </c>
      <c r="H303" s="16">
        <v>0</v>
      </c>
      <c r="I303" s="16">
        <v>0</v>
      </c>
      <c r="K303" s="16">
        <v>9.3733899784835109E-2</v>
      </c>
      <c r="L303" s="16">
        <v>0.13478429147738269</v>
      </c>
      <c r="N303" s="16">
        <v>8.7308569013269957E-2</v>
      </c>
      <c r="O303" s="16">
        <v>0.1285237515364549</v>
      </c>
      <c r="P303" s="16">
        <v>5.8033883127122841E-2</v>
      </c>
      <c r="Q303" s="16">
        <v>5.8936357116747932E-2</v>
      </c>
      <c r="R303" s="16">
        <v>0.16104908136514559</v>
      </c>
      <c r="S303" s="16">
        <v>0.35523470677518298</v>
      </c>
      <c r="T303" s="16">
        <v>0</v>
      </c>
      <c r="U303" s="16">
        <v>0.1819957218855886</v>
      </c>
    </row>
    <row r="304" spans="2:23" ht="16" x14ac:dyDescent="0.2">
      <c r="B304" s="15" t="s">
        <v>71</v>
      </c>
      <c r="C304" s="16">
        <v>2.6470614835633E-2</v>
      </c>
      <c r="D304" s="16">
        <v>5.4067777785173923E-2</v>
      </c>
      <c r="E304" s="16">
        <v>1.391717662502923E-2</v>
      </c>
      <c r="F304" s="16">
        <v>3.7611828397773849E-2</v>
      </c>
      <c r="G304" s="16">
        <v>3.152288212371538E-2</v>
      </c>
      <c r="H304" s="16">
        <v>1.609964768084745E-2</v>
      </c>
      <c r="I304" s="16">
        <v>1.230953003439734E-2</v>
      </c>
      <c r="K304" s="16">
        <v>1.706116202381866E-2</v>
      </c>
      <c r="L304" s="16">
        <v>3.5792878455822602E-2</v>
      </c>
      <c r="N304" s="16">
        <v>3.2882537030710653E-2</v>
      </c>
      <c r="O304" s="16">
        <v>4.2032096093190668E-2</v>
      </c>
      <c r="P304" s="16">
        <v>0</v>
      </c>
      <c r="Q304" s="16">
        <v>0</v>
      </c>
      <c r="R304" s="16">
        <v>0</v>
      </c>
      <c r="S304" s="16">
        <v>0</v>
      </c>
      <c r="T304" s="16">
        <v>0</v>
      </c>
      <c r="U304" s="16">
        <v>0.107262591915136</v>
      </c>
    </row>
  </sheetData>
  <mergeCells count="61">
    <mergeCell ref="B10:W10"/>
    <mergeCell ref="B205:W205"/>
    <mergeCell ref="B128:W128"/>
    <mergeCell ref="B171:W171"/>
    <mergeCell ref="B32:W32"/>
    <mergeCell ref="K5:L5"/>
    <mergeCell ref="B127:W127"/>
    <mergeCell ref="B9:W9"/>
    <mergeCell ref="B298:W298"/>
    <mergeCell ref="B183:W183"/>
    <mergeCell ref="B139:W139"/>
    <mergeCell ref="B55:W55"/>
    <mergeCell ref="B275:W275"/>
    <mergeCell ref="B20:W20"/>
    <mergeCell ref="B64:W64"/>
    <mergeCell ref="B95:W95"/>
    <mergeCell ref="B204:W204"/>
    <mergeCell ref="B104:W104"/>
    <mergeCell ref="B160:W160"/>
    <mergeCell ref="B80:W80"/>
    <mergeCell ref="B103:W103"/>
    <mergeCell ref="N5:U5"/>
    <mergeCell ref="B138:W138"/>
    <mergeCell ref="B227:W227"/>
    <mergeCell ref="B109:W109"/>
    <mergeCell ref="B194:W194"/>
    <mergeCell ref="B72:W72"/>
    <mergeCell ref="B193:W193"/>
    <mergeCell ref="B150:W150"/>
    <mergeCell ref="D5:I5"/>
    <mergeCell ref="B31:W31"/>
    <mergeCell ref="B215:W215"/>
    <mergeCell ref="B71:W71"/>
    <mergeCell ref="B149:W149"/>
    <mergeCell ref="B63:W63"/>
    <mergeCell ref="B110:W110"/>
    <mergeCell ref="B41:W41"/>
    <mergeCell ref="B56:W56"/>
    <mergeCell ref="B96:W96"/>
    <mergeCell ref="B21:W21"/>
    <mergeCell ref="B161:W161"/>
    <mergeCell ref="B263:W263"/>
    <mergeCell ref="B117:W117"/>
    <mergeCell ref="B262:W262"/>
    <mergeCell ref="B42:W42"/>
    <mergeCell ref="B87:W87"/>
    <mergeCell ref="B237:W237"/>
    <mergeCell ref="B252:W252"/>
    <mergeCell ref="B251:W251"/>
    <mergeCell ref="B79:W79"/>
    <mergeCell ref="B216:W216"/>
    <mergeCell ref="B238:W238"/>
    <mergeCell ref="B226:W226"/>
    <mergeCell ref="B287:W287"/>
    <mergeCell ref="B299:W299"/>
    <mergeCell ref="B88:W88"/>
    <mergeCell ref="B116:W116"/>
    <mergeCell ref="B182:W182"/>
    <mergeCell ref="B276:W276"/>
    <mergeCell ref="B286:W286"/>
    <mergeCell ref="B172:W17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W24"/>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89</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90</v>
      </c>
      <c r="C9" s="16">
        <v>0.1913972542019941</v>
      </c>
      <c r="D9" s="16">
        <v>9.258557811383257E-2</v>
      </c>
      <c r="E9" s="16">
        <v>0.14819790157953691</v>
      </c>
      <c r="F9" s="16">
        <v>0.15061120855821061</v>
      </c>
      <c r="G9" s="16">
        <v>0.24039703022026801</v>
      </c>
      <c r="H9" s="16">
        <v>0.28797891132939141</v>
      </c>
      <c r="I9" s="16">
        <v>0.2193087083120282</v>
      </c>
      <c r="K9" s="16">
        <v>0.23520630590596461</v>
      </c>
      <c r="L9" s="16">
        <v>0.149327365687523</v>
      </c>
      <c r="N9" s="16">
        <v>0.1053896125805862</v>
      </c>
      <c r="O9" s="16">
        <v>7.587990859154041E-2</v>
      </c>
      <c r="P9" s="16">
        <v>0.69341387014808042</v>
      </c>
      <c r="Q9" s="16">
        <v>0.25009989932362869</v>
      </c>
      <c r="R9" s="16">
        <v>5.9189980333640729E-2</v>
      </c>
      <c r="S9" s="16">
        <v>0</v>
      </c>
      <c r="T9" s="16">
        <v>0.63720867573915119</v>
      </c>
      <c r="U9" s="16">
        <v>0</v>
      </c>
    </row>
    <row r="10" spans="2:23" ht="15" customHeight="1" x14ac:dyDescent="0.2">
      <c r="B10" s="15" t="s">
        <v>47</v>
      </c>
      <c r="C10" s="16">
        <v>9.4934919998418601E-3</v>
      </c>
      <c r="D10" s="16">
        <v>0</v>
      </c>
      <c r="E10" s="16">
        <v>0</v>
      </c>
      <c r="F10" s="16">
        <v>0</v>
      </c>
      <c r="G10" s="16">
        <v>2.3546295137339291E-2</v>
      </c>
      <c r="H10" s="16">
        <v>9.4524311781249704E-3</v>
      </c>
      <c r="I10" s="16">
        <v>1.9549395830127259E-2</v>
      </c>
      <c r="K10" s="16">
        <v>8.7142052580950445E-3</v>
      </c>
      <c r="L10" s="16">
        <v>1.0296495090279811E-2</v>
      </c>
      <c r="N10" s="16">
        <v>1.5666808053399629E-2</v>
      </c>
      <c r="O10" s="16">
        <v>0</v>
      </c>
      <c r="P10" s="16">
        <v>0</v>
      </c>
      <c r="Q10" s="16">
        <v>5.6644277729226068E-2</v>
      </c>
      <c r="R10" s="16">
        <v>0</v>
      </c>
      <c r="S10" s="16">
        <v>0</v>
      </c>
      <c r="T10" s="16">
        <v>0</v>
      </c>
      <c r="U10" s="16">
        <v>0</v>
      </c>
    </row>
    <row r="11" spans="2:23" ht="15" customHeight="1" x14ac:dyDescent="0.2">
      <c r="B11" s="15" t="s">
        <v>48</v>
      </c>
      <c r="C11" s="16">
        <v>3.0005462198162341E-2</v>
      </c>
      <c r="D11" s="16">
        <v>3.1194558918462768E-2</v>
      </c>
      <c r="E11" s="16">
        <v>2.3985526631591259E-2</v>
      </c>
      <c r="F11" s="16">
        <v>2.8056326602006611E-2</v>
      </c>
      <c r="G11" s="16">
        <v>3.9693698382884897E-2</v>
      </c>
      <c r="H11" s="16">
        <v>4.180882058421443E-2</v>
      </c>
      <c r="I11" s="16">
        <v>1.9886116610067901E-2</v>
      </c>
      <c r="K11" s="16">
        <v>2.296613371923591E-2</v>
      </c>
      <c r="L11" s="16">
        <v>3.7022794150832553E-2</v>
      </c>
      <c r="N11" s="16">
        <v>2.6497787437818519E-2</v>
      </c>
      <c r="O11" s="16">
        <v>2.0249597515557941E-2</v>
      </c>
      <c r="P11" s="16">
        <v>1.7553685075471101E-2</v>
      </c>
      <c r="Q11" s="16">
        <v>5.8506407099426998E-2</v>
      </c>
      <c r="R11" s="16">
        <v>8.6596909535376576E-2</v>
      </c>
      <c r="S11" s="16">
        <v>1.867443125738066E-2</v>
      </c>
      <c r="T11" s="16">
        <v>0</v>
      </c>
      <c r="U11" s="16">
        <v>6.26805699916511E-2</v>
      </c>
    </row>
    <row r="12" spans="2:23" ht="15" customHeight="1" x14ac:dyDescent="0.2">
      <c r="B12" s="15" t="s">
        <v>49</v>
      </c>
      <c r="C12" s="16">
        <v>3.1653174642442217E-2</v>
      </c>
      <c r="D12" s="16">
        <v>4.5746437733422303E-2</v>
      </c>
      <c r="E12" s="16">
        <v>4.4886960018340152E-2</v>
      </c>
      <c r="F12" s="16">
        <v>6.7032663658130334E-2</v>
      </c>
      <c r="G12" s="16">
        <v>2.9683206897413661E-2</v>
      </c>
      <c r="H12" s="16">
        <v>9.4524311781249704E-3</v>
      </c>
      <c r="I12" s="16">
        <v>0</v>
      </c>
      <c r="K12" s="16">
        <v>1.7554893307554071E-2</v>
      </c>
      <c r="L12" s="16">
        <v>4.5586887197533767E-2</v>
      </c>
      <c r="N12" s="16">
        <v>4.6619141715971507E-2</v>
      </c>
      <c r="O12" s="16">
        <v>9.7558766103965511E-3</v>
      </c>
      <c r="P12" s="16">
        <v>8.6747596041459388E-3</v>
      </c>
      <c r="Q12" s="16">
        <v>5.8936357116747932E-2</v>
      </c>
      <c r="R12" s="16">
        <v>0</v>
      </c>
      <c r="S12" s="16">
        <v>0</v>
      </c>
      <c r="T12" s="16">
        <v>0.1856140541619711</v>
      </c>
      <c r="U12" s="16">
        <v>0.107262591915136</v>
      </c>
    </row>
    <row r="13" spans="2:23" ht="15" customHeight="1" x14ac:dyDescent="0.2">
      <c r="B13" s="15" t="s">
        <v>50</v>
      </c>
      <c r="C13" s="16">
        <v>2.0901617457415391E-2</v>
      </c>
      <c r="D13" s="16">
        <v>2.7870513441991571E-2</v>
      </c>
      <c r="E13" s="16">
        <v>1.541123806403528E-2</v>
      </c>
      <c r="F13" s="16">
        <v>0</v>
      </c>
      <c r="G13" s="16">
        <v>4.6927154091220648E-2</v>
      </c>
      <c r="H13" s="16">
        <v>0</v>
      </c>
      <c r="I13" s="16">
        <v>3.0290034969540549E-2</v>
      </c>
      <c r="K13" s="16">
        <v>2.5124206146987599E-2</v>
      </c>
      <c r="L13" s="16">
        <v>1.6857056568289289E-2</v>
      </c>
      <c r="N13" s="16">
        <v>2.404196672071136E-2</v>
      </c>
      <c r="O13" s="16">
        <v>1.031164599667465E-2</v>
      </c>
      <c r="P13" s="16">
        <v>1.7627800838583001E-2</v>
      </c>
      <c r="Q13" s="16">
        <v>0</v>
      </c>
      <c r="R13" s="16">
        <v>4.1644300535840353E-2</v>
      </c>
      <c r="S13" s="16">
        <v>4.7815679714548011E-2</v>
      </c>
      <c r="T13" s="16">
        <v>0</v>
      </c>
      <c r="U13" s="16">
        <v>0</v>
      </c>
    </row>
    <row r="14" spans="2:23" ht="15" customHeight="1" x14ac:dyDescent="0.2">
      <c r="B14" s="15" t="s">
        <v>51</v>
      </c>
      <c r="C14" s="16">
        <v>0.10394051301846401</v>
      </c>
      <c r="D14" s="16">
        <v>0.16702299056492501</v>
      </c>
      <c r="E14" s="16">
        <v>0.1635845607379865</v>
      </c>
      <c r="F14" s="16">
        <v>6.7341258470262053E-2</v>
      </c>
      <c r="G14" s="16">
        <v>2.3614726396251191E-2</v>
      </c>
      <c r="H14" s="16">
        <v>0.14480836183148529</v>
      </c>
      <c r="I14" s="16">
        <v>8.1797939352436844E-2</v>
      </c>
      <c r="K14" s="16">
        <v>0.1092076909425464</v>
      </c>
      <c r="L14" s="16">
        <v>9.9225353749630971E-2</v>
      </c>
      <c r="N14" s="16">
        <v>0.1150419396118952</v>
      </c>
      <c r="O14" s="16">
        <v>0.1363182876079953</v>
      </c>
      <c r="P14" s="16">
        <v>3.2328918573875688E-2</v>
      </c>
      <c r="Q14" s="16">
        <v>0.17824689928303661</v>
      </c>
      <c r="R14" s="16">
        <v>9.8670074580706077E-2</v>
      </c>
      <c r="S14" s="16">
        <v>4.5837240354512303E-2</v>
      </c>
      <c r="T14" s="16">
        <v>0</v>
      </c>
      <c r="U14" s="16">
        <v>0.18564398060199969</v>
      </c>
    </row>
    <row r="15" spans="2:23" ht="15" customHeight="1" x14ac:dyDescent="0.2">
      <c r="B15" s="15" t="s">
        <v>52</v>
      </c>
      <c r="C15" s="16">
        <v>4.242669070346225E-2</v>
      </c>
      <c r="D15" s="16">
        <v>0.1057230440889682</v>
      </c>
      <c r="E15" s="16">
        <v>6.5179268336736901E-2</v>
      </c>
      <c r="F15" s="16">
        <v>2.6371585158795941E-2</v>
      </c>
      <c r="G15" s="16">
        <v>4.6477128470918193E-2</v>
      </c>
      <c r="H15" s="16">
        <v>1.9179393764534869E-2</v>
      </c>
      <c r="I15" s="16">
        <v>7.7491483955307904E-3</v>
      </c>
      <c r="K15" s="16">
        <v>3.5471816517256928E-2</v>
      </c>
      <c r="L15" s="16">
        <v>4.9413989973449063E-2</v>
      </c>
      <c r="N15" s="16">
        <v>4.3204294574695323E-2</v>
      </c>
      <c r="O15" s="16">
        <v>5.3300578792271243E-2</v>
      </c>
      <c r="P15" s="16">
        <v>0</v>
      </c>
      <c r="Q15" s="16">
        <v>3.2020387146462707E-2</v>
      </c>
      <c r="R15" s="16">
        <v>4.5611593449820749E-2</v>
      </c>
      <c r="S15" s="16">
        <v>5.3518534604191592E-2</v>
      </c>
      <c r="T15" s="16">
        <v>0</v>
      </c>
      <c r="U15" s="16">
        <v>0.15625939376240311</v>
      </c>
    </row>
    <row r="16" spans="2:23" ht="15" customHeight="1" x14ac:dyDescent="0.2">
      <c r="B16" s="15" t="s">
        <v>53</v>
      </c>
      <c r="C16" s="16">
        <v>7.6787971954540804E-2</v>
      </c>
      <c r="D16" s="16">
        <v>6.8619656600133444E-2</v>
      </c>
      <c r="E16" s="16">
        <v>0.15468097531940331</v>
      </c>
      <c r="F16" s="16">
        <v>8.1419872955794947E-2</v>
      </c>
      <c r="G16" s="16">
        <v>7.1454742829314119E-2</v>
      </c>
      <c r="H16" s="16">
        <v>4.215270846429945E-2</v>
      </c>
      <c r="I16" s="16">
        <v>4.3697656535220952E-2</v>
      </c>
      <c r="K16" s="16">
        <v>6.0141582370631892E-2</v>
      </c>
      <c r="L16" s="16">
        <v>9.3407056555547166E-2</v>
      </c>
      <c r="N16" s="16">
        <v>7.99736978515901E-2</v>
      </c>
      <c r="O16" s="16">
        <v>8.4986486216908255E-2</v>
      </c>
      <c r="P16" s="16">
        <v>2.727708121750921E-2</v>
      </c>
      <c r="Q16" s="16">
        <v>0.1225791239432774</v>
      </c>
      <c r="R16" s="16">
        <v>7.6547996607027477E-2</v>
      </c>
      <c r="S16" s="16">
        <v>9.961497394968255E-2</v>
      </c>
      <c r="T16" s="16">
        <v>0</v>
      </c>
      <c r="U16" s="16">
        <v>0.13839376601764189</v>
      </c>
    </row>
    <row r="17" spans="2:21" ht="15" customHeight="1" x14ac:dyDescent="0.2">
      <c r="B17" s="15" t="s">
        <v>54</v>
      </c>
      <c r="C17" s="16">
        <v>9.2527725260379806E-2</v>
      </c>
      <c r="D17" s="16">
        <v>7.250467166279452E-2</v>
      </c>
      <c r="E17" s="16">
        <v>7.1824256736578093E-2</v>
      </c>
      <c r="F17" s="16">
        <v>0.1453705307941929</v>
      </c>
      <c r="G17" s="16">
        <v>0.1022582993863063</v>
      </c>
      <c r="H17" s="16">
        <v>6.0184931749127923E-2</v>
      </c>
      <c r="I17" s="16">
        <v>9.3726405075739844E-2</v>
      </c>
      <c r="K17" s="16">
        <v>9.8730947314580333E-2</v>
      </c>
      <c r="L17" s="16">
        <v>8.6847994034702045E-2</v>
      </c>
      <c r="N17" s="16">
        <v>9.8153364693789366E-2</v>
      </c>
      <c r="O17" s="16">
        <v>0.128909457337093</v>
      </c>
      <c r="P17" s="16">
        <v>4.9285110509926719E-2</v>
      </c>
      <c r="Q17" s="16">
        <v>0</v>
      </c>
      <c r="R17" s="16">
        <v>0.1011974737384642</v>
      </c>
      <c r="S17" s="16">
        <v>6.1990577545287737E-2</v>
      </c>
      <c r="T17" s="16">
        <v>0</v>
      </c>
      <c r="U17" s="16">
        <v>9.6996802618983122E-2</v>
      </c>
    </row>
    <row r="18" spans="2:21" ht="15" customHeight="1" x14ac:dyDescent="0.2">
      <c r="B18" s="15" t="s">
        <v>55</v>
      </c>
      <c r="C18" s="16">
        <v>7.4023993173281663E-2</v>
      </c>
      <c r="D18" s="16">
        <v>0.12570552088472331</v>
      </c>
      <c r="E18" s="16">
        <v>0.10618512258806639</v>
      </c>
      <c r="F18" s="16">
        <v>6.985993666659758E-2</v>
      </c>
      <c r="G18" s="16">
        <v>4.8781232161493597E-2</v>
      </c>
      <c r="H18" s="16">
        <v>6.1786784024364098E-2</v>
      </c>
      <c r="I18" s="16">
        <v>4.6306908565079082E-2</v>
      </c>
      <c r="K18" s="16">
        <v>8.1686855668775593E-2</v>
      </c>
      <c r="L18" s="16">
        <v>6.6837140447494323E-2</v>
      </c>
      <c r="N18" s="16">
        <v>9.0509238133361633E-2</v>
      </c>
      <c r="O18" s="16">
        <v>6.815828702092859E-2</v>
      </c>
      <c r="P18" s="16">
        <v>9.8311075159656577E-3</v>
      </c>
      <c r="Q18" s="16">
        <v>0.12970956915157841</v>
      </c>
      <c r="R18" s="16">
        <v>2.5873432024003461E-2</v>
      </c>
      <c r="S18" s="16">
        <v>0.17190440670295651</v>
      </c>
      <c r="T18" s="16">
        <v>0</v>
      </c>
      <c r="U18" s="16">
        <v>0</v>
      </c>
    </row>
    <row r="19" spans="2:21" ht="15" customHeight="1" x14ac:dyDescent="0.2">
      <c r="B19" s="15" t="s">
        <v>56</v>
      </c>
      <c r="C19" s="16">
        <v>0.32684210539001562</v>
      </c>
      <c r="D19" s="16">
        <v>0.26302702799074629</v>
      </c>
      <c r="E19" s="16">
        <v>0.20606418998772519</v>
      </c>
      <c r="F19" s="16">
        <v>0.36393661713600928</v>
      </c>
      <c r="G19" s="16">
        <v>0.32716648602659032</v>
      </c>
      <c r="H19" s="16">
        <v>0.32319522589633259</v>
      </c>
      <c r="I19" s="16">
        <v>0.43768768635422839</v>
      </c>
      <c r="K19" s="16">
        <v>0.30519536284837168</v>
      </c>
      <c r="L19" s="16">
        <v>0.34517786654471788</v>
      </c>
      <c r="N19" s="16">
        <v>0.35490214862618102</v>
      </c>
      <c r="O19" s="16">
        <v>0.41212987431063408</v>
      </c>
      <c r="P19" s="16">
        <v>0.14400766651644209</v>
      </c>
      <c r="Q19" s="16">
        <v>0.1132570792066153</v>
      </c>
      <c r="R19" s="16">
        <v>0.46466823919512051</v>
      </c>
      <c r="S19" s="16">
        <v>0.50064415587144051</v>
      </c>
      <c r="T19" s="16">
        <v>0.1771772700988776</v>
      </c>
      <c r="U19" s="16">
        <v>0.25276289509218508</v>
      </c>
    </row>
    <row r="21" spans="2:21" x14ac:dyDescent="0.2">
      <c r="B21" t="s">
        <v>108</v>
      </c>
    </row>
    <row r="22" spans="2:21" x14ac:dyDescent="0.2">
      <c r="B22" t="s">
        <v>109</v>
      </c>
    </row>
    <row r="24" spans="2:21" x14ac:dyDescent="0.2">
      <c r="B24"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91</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24" customHeight="1" x14ac:dyDescent="0.2">
      <c r="B9" s="15" t="s">
        <v>30</v>
      </c>
      <c r="C9" s="16">
        <v>0.41134442659830012</v>
      </c>
      <c r="D9" s="16">
        <v>0.35535969993419408</v>
      </c>
      <c r="E9" s="16">
        <v>0.41653750383198601</v>
      </c>
      <c r="F9" s="16">
        <v>0.6278740493833409</v>
      </c>
      <c r="G9" s="16">
        <v>0.36826572166504951</v>
      </c>
      <c r="H9" s="16">
        <v>0.32377953065092557</v>
      </c>
      <c r="I9" s="16">
        <v>0.36435951204147471</v>
      </c>
      <c r="K9" s="16">
        <v>0.44053420388029069</v>
      </c>
      <c r="L9" s="16">
        <v>0.38451606165956481</v>
      </c>
      <c r="N9" s="16">
        <v>0.93567854537661321</v>
      </c>
      <c r="O9" s="16">
        <v>1.9188462324638091E-2</v>
      </c>
      <c r="P9" s="16">
        <v>0</v>
      </c>
      <c r="Q9" s="16">
        <v>8.0377566237239698E-2</v>
      </c>
      <c r="R9" s="16">
        <v>1.95168482432415E-2</v>
      </c>
      <c r="S9" s="16">
        <v>3.2739631839014287E-2</v>
      </c>
      <c r="T9" s="16">
        <v>0.63720867573915119</v>
      </c>
      <c r="U9" s="16">
        <v>0.19406739095329539</v>
      </c>
    </row>
    <row r="10" spans="2:23" ht="15" customHeight="1" x14ac:dyDescent="0.2">
      <c r="B10" s="15" t="s">
        <v>92</v>
      </c>
      <c r="C10" s="16">
        <v>5.6132602512496847E-2</v>
      </c>
      <c r="D10" s="16">
        <v>1.1765340443851351E-2</v>
      </c>
      <c r="E10" s="16">
        <v>4.823369664917556E-2</v>
      </c>
      <c r="F10" s="16">
        <v>1.022484754008671E-2</v>
      </c>
      <c r="G10" s="16">
        <v>3.7467112725678688E-2</v>
      </c>
      <c r="H10" s="16">
        <v>4.6991810084495843E-2</v>
      </c>
      <c r="I10" s="16">
        <v>0.1493763370951055</v>
      </c>
      <c r="K10" s="16">
        <v>4.9397613805849422E-2</v>
      </c>
      <c r="L10" s="16">
        <v>6.2962750791090302E-2</v>
      </c>
      <c r="N10" s="16">
        <v>9.1733247641886551E-3</v>
      </c>
      <c r="O10" s="16">
        <v>0</v>
      </c>
      <c r="P10" s="16">
        <v>1.578855158633774E-2</v>
      </c>
      <c r="Q10" s="16">
        <v>0.78828180338468656</v>
      </c>
      <c r="R10" s="16">
        <v>6.6784161447605433E-2</v>
      </c>
      <c r="S10" s="16">
        <v>0</v>
      </c>
      <c r="T10" s="16">
        <v>0</v>
      </c>
      <c r="U10" s="16">
        <v>0</v>
      </c>
    </row>
    <row r="11" spans="2:23" ht="15" customHeight="1" x14ac:dyDescent="0.2">
      <c r="B11" s="15" t="s">
        <v>93</v>
      </c>
      <c r="C11" s="16">
        <v>0.15664989872818069</v>
      </c>
      <c r="D11" s="16">
        <v>0.1652900698908033</v>
      </c>
      <c r="E11" s="16">
        <v>0.18352933534767099</v>
      </c>
      <c r="F11" s="16">
        <v>9.5125971308224658E-2</v>
      </c>
      <c r="G11" s="16">
        <v>0.16374924768116059</v>
      </c>
      <c r="H11" s="16">
        <v>0.14676753412999069</v>
      </c>
      <c r="I11" s="16">
        <v>0.17947405827271121</v>
      </c>
      <c r="K11" s="16">
        <v>0.13935972617467771</v>
      </c>
      <c r="L11" s="16">
        <v>0.1742375248238901</v>
      </c>
      <c r="N11" s="16">
        <v>1.5537240721659171E-2</v>
      </c>
      <c r="O11" s="16">
        <v>0.83983671823889638</v>
      </c>
      <c r="P11" s="16">
        <v>0</v>
      </c>
      <c r="Q11" s="16">
        <v>0</v>
      </c>
      <c r="R11" s="16">
        <v>6.9290087689443475E-2</v>
      </c>
      <c r="S11" s="16">
        <v>0</v>
      </c>
      <c r="T11" s="16">
        <v>0</v>
      </c>
      <c r="U11" s="16">
        <v>0.24329626195323059</v>
      </c>
    </row>
    <row r="12" spans="2:23" ht="15" customHeight="1" x14ac:dyDescent="0.2">
      <c r="B12" s="15" t="s">
        <v>94</v>
      </c>
      <c r="C12" s="16">
        <v>5.0505535517599072E-2</v>
      </c>
      <c r="D12" s="16">
        <v>1.011555382586898E-2</v>
      </c>
      <c r="E12" s="16">
        <v>2.3985526631591259E-2</v>
      </c>
      <c r="F12" s="16">
        <v>0</v>
      </c>
      <c r="G12" s="16">
        <v>0.10156699533529021</v>
      </c>
      <c r="H12" s="16">
        <v>6.3521102605983995E-2</v>
      </c>
      <c r="I12" s="16">
        <v>8.8550208291323387E-2</v>
      </c>
      <c r="K12" s="16">
        <v>6.2277792878881522E-2</v>
      </c>
      <c r="L12" s="16">
        <v>3.9196696894977713E-2</v>
      </c>
      <c r="N12" s="16">
        <v>0</v>
      </c>
      <c r="O12" s="16">
        <v>2.6240802803297051E-2</v>
      </c>
      <c r="P12" s="16">
        <v>1.2572104532861641E-2</v>
      </c>
      <c r="Q12" s="16">
        <v>0</v>
      </c>
      <c r="R12" s="16">
        <v>0.69499324122925321</v>
      </c>
      <c r="S12" s="16">
        <v>0</v>
      </c>
      <c r="T12" s="16">
        <v>0</v>
      </c>
      <c r="U12" s="16">
        <v>1.729197163190133E-2</v>
      </c>
    </row>
    <row r="13" spans="2:23" ht="15" customHeight="1" x14ac:dyDescent="0.2">
      <c r="B13" s="15" t="s">
        <v>95</v>
      </c>
      <c r="C13" s="16">
        <v>0.1020577597975639</v>
      </c>
      <c r="D13" s="16">
        <v>0.31511829303924599</v>
      </c>
      <c r="E13" s="16">
        <v>0.1459644600734018</v>
      </c>
      <c r="F13" s="16">
        <v>9.5993998423552759E-2</v>
      </c>
      <c r="G13" s="16">
        <v>1.8831615823864251E-2</v>
      </c>
      <c r="H13" s="16">
        <v>2.3746447836103139E-2</v>
      </c>
      <c r="I13" s="16">
        <v>5.143262114502601E-2</v>
      </c>
      <c r="K13" s="16">
        <v>7.8813690106385836E-2</v>
      </c>
      <c r="L13" s="16">
        <v>0.12100453038425769</v>
      </c>
      <c r="N13" s="16">
        <v>2.1915270520485579E-2</v>
      </c>
      <c r="O13" s="16">
        <v>6.0329069653212913E-2</v>
      </c>
      <c r="P13" s="16">
        <v>0</v>
      </c>
      <c r="Q13" s="16">
        <v>0</v>
      </c>
      <c r="R13" s="16">
        <v>0</v>
      </c>
      <c r="S13" s="16">
        <v>0.96726036816098582</v>
      </c>
      <c r="T13" s="16">
        <v>0</v>
      </c>
      <c r="U13" s="16">
        <v>0.110587887459169</v>
      </c>
    </row>
    <row r="14" spans="2:23" ht="15" customHeight="1" x14ac:dyDescent="0.2">
      <c r="B14" s="15" t="s">
        <v>32</v>
      </c>
      <c r="C14" s="16">
        <v>0.19286811091100309</v>
      </c>
      <c r="D14" s="16">
        <v>0.14235104286603631</v>
      </c>
      <c r="E14" s="16">
        <v>0.1454368060153903</v>
      </c>
      <c r="F14" s="16">
        <v>0.11515730742458451</v>
      </c>
      <c r="G14" s="16">
        <v>0.31011930676895699</v>
      </c>
      <c r="H14" s="16">
        <v>0.31564370741365971</v>
      </c>
      <c r="I14" s="16">
        <v>0.14929791845940379</v>
      </c>
      <c r="K14" s="16">
        <v>0.21482679069591809</v>
      </c>
      <c r="L14" s="16">
        <v>0.17219189515081509</v>
      </c>
      <c r="N14" s="16">
        <v>1.7695618617053561E-2</v>
      </c>
      <c r="O14" s="16">
        <v>4.4649070369558938E-2</v>
      </c>
      <c r="P14" s="16">
        <v>0.97163934388080053</v>
      </c>
      <c r="Q14" s="16">
        <v>0.13134063037807359</v>
      </c>
      <c r="R14" s="16">
        <v>0.14941566139045651</v>
      </c>
      <c r="S14" s="16">
        <v>0</v>
      </c>
      <c r="T14" s="16">
        <v>0</v>
      </c>
      <c r="U14" s="16">
        <v>4.24257796679917E-2</v>
      </c>
    </row>
    <row r="15" spans="2:23" ht="15" customHeight="1" x14ac:dyDescent="0.2">
      <c r="B15" s="15" t="s">
        <v>36</v>
      </c>
      <c r="C15" s="16">
        <v>1.3330351661458291E-3</v>
      </c>
      <c r="D15" s="16">
        <v>0</v>
      </c>
      <c r="E15" s="16">
        <v>0</v>
      </c>
      <c r="F15" s="16">
        <v>0</v>
      </c>
      <c r="G15" s="16">
        <v>0</v>
      </c>
      <c r="H15" s="16">
        <v>9.4524311781249704E-3</v>
      </c>
      <c r="I15" s="16">
        <v>0</v>
      </c>
      <c r="K15" s="16">
        <v>0</v>
      </c>
      <c r="L15" s="16">
        <v>2.643476515916305E-3</v>
      </c>
      <c r="N15" s="16">
        <v>0</v>
      </c>
      <c r="O15" s="16">
        <v>0</v>
      </c>
      <c r="P15" s="16">
        <v>0</v>
      </c>
      <c r="Q15" s="16">
        <v>0</v>
      </c>
      <c r="R15" s="16">
        <v>0</v>
      </c>
      <c r="S15" s="16">
        <v>0</v>
      </c>
      <c r="T15" s="16">
        <v>0.1856140541619711</v>
      </c>
      <c r="U15" s="16">
        <v>0</v>
      </c>
    </row>
    <row r="16" spans="2:23" ht="15" customHeight="1" x14ac:dyDescent="0.2">
      <c r="B16" s="15" t="s">
        <v>96</v>
      </c>
      <c r="C16" s="16">
        <v>2.110872024364125E-2</v>
      </c>
      <c r="D16" s="16">
        <v>0</v>
      </c>
      <c r="E16" s="16">
        <v>3.6312671450784179E-2</v>
      </c>
      <c r="F16" s="16">
        <v>5.562382592021068E-2</v>
      </c>
      <c r="G16" s="16">
        <v>0</v>
      </c>
      <c r="H16" s="16">
        <v>3.9634814874477522E-2</v>
      </c>
      <c r="I16" s="16">
        <v>0</v>
      </c>
      <c r="K16" s="16">
        <v>1.3553982272124759E-2</v>
      </c>
      <c r="L16" s="16">
        <v>2.859284393713258E-2</v>
      </c>
      <c r="N16" s="16">
        <v>0</v>
      </c>
      <c r="O16" s="16">
        <v>9.7558766103965511E-3</v>
      </c>
      <c r="P16" s="16">
        <v>0</v>
      </c>
      <c r="Q16" s="16">
        <v>0</v>
      </c>
      <c r="R16" s="16">
        <v>0</v>
      </c>
      <c r="S16" s="16">
        <v>0</v>
      </c>
      <c r="T16" s="16">
        <v>0.1771772700988776</v>
      </c>
      <c r="U16" s="16">
        <v>0.39233070833441192</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W23"/>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97</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90</v>
      </c>
      <c r="C9" s="16">
        <v>1.1836923945262911E-2</v>
      </c>
      <c r="D9" s="16">
        <v>3.1194558918462768E-2</v>
      </c>
      <c r="E9" s="16">
        <v>2.2226772382508971E-2</v>
      </c>
      <c r="F9" s="16">
        <v>1.339053602053294E-2</v>
      </c>
      <c r="G9" s="16">
        <v>0</v>
      </c>
      <c r="H9" s="16">
        <v>1.0579798679434141E-2</v>
      </c>
      <c r="I9" s="16">
        <v>0</v>
      </c>
      <c r="K9" s="16">
        <v>1.637905345419173E-2</v>
      </c>
      <c r="L9" s="16">
        <v>7.4411824511218423E-3</v>
      </c>
      <c r="N9" s="16">
        <v>1.603837272518786E-2</v>
      </c>
      <c r="O9" s="16">
        <v>0</v>
      </c>
      <c r="P9" s="16">
        <v>6.9823991251421321E-3</v>
      </c>
      <c r="Q9" s="16">
        <v>0</v>
      </c>
      <c r="R9" s="16">
        <v>0</v>
      </c>
      <c r="S9" s="16">
        <v>0</v>
      </c>
      <c r="T9" s="16">
        <v>0</v>
      </c>
      <c r="U9" s="16">
        <v>8.7829867657015281E-2</v>
      </c>
    </row>
    <row r="10" spans="2:23" ht="15" customHeight="1" x14ac:dyDescent="0.2">
      <c r="B10" s="15" t="s">
        <v>48</v>
      </c>
      <c r="C10" s="16">
        <v>6.6338901872881589E-3</v>
      </c>
      <c r="D10" s="16">
        <v>0</v>
      </c>
      <c r="E10" s="16">
        <v>0</v>
      </c>
      <c r="F10" s="16">
        <v>3.140253354296977E-2</v>
      </c>
      <c r="G10" s="16">
        <v>0</v>
      </c>
      <c r="H10" s="16">
        <v>9.4524311781249704E-3</v>
      </c>
      <c r="I10" s="16">
        <v>0</v>
      </c>
      <c r="K10" s="16">
        <v>0</v>
      </c>
      <c r="L10" s="16">
        <v>1.315534155784262E-2</v>
      </c>
      <c r="N10" s="16">
        <v>0</v>
      </c>
      <c r="O10" s="16">
        <v>0</v>
      </c>
      <c r="P10" s="16">
        <v>0</v>
      </c>
      <c r="Q10" s="16">
        <v>0</v>
      </c>
      <c r="R10" s="16">
        <v>0</v>
      </c>
      <c r="S10" s="16">
        <v>0</v>
      </c>
      <c r="T10" s="16">
        <v>0</v>
      </c>
      <c r="U10" s="16">
        <v>0.1423365715477744</v>
      </c>
    </row>
    <row r="11" spans="2:23" ht="15" customHeight="1" x14ac:dyDescent="0.2">
      <c r="B11" s="15" t="s">
        <v>49</v>
      </c>
      <c r="C11" s="16">
        <v>1.7749869472688581E-2</v>
      </c>
      <c r="D11" s="16">
        <v>0</v>
      </c>
      <c r="E11" s="16">
        <v>4.1042283919889122E-2</v>
      </c>
      <c r="F11" s="16">
        <v>5.3313095169258737E-2</v>
      </c>
      <c r="G11" s="16">
        <v>1.0660799564694731E-2</v>
      </c>
      <c r="H11" s="16">
        <v>0</v>
      </c>
      <c r="I11" s="16">
        <v>0</v>
      </c>
      <c r="K11" s="16">
        <v>1.3553982272124759E-2</v>
      </c>
      <c r="L11" s="16">
        <v>2.1932072069311189E-2</v>
      </c>
      <c r="N11" s="16">
        <v>1.6853633653750699E-2</v>
      </c>
      <c r="O11" s="16">
        <v>0</v>
      </c>
      <c r="P11" s="16">
        <v>0</v>
      </c>
      <c r="Q11" s="16">
        <v>0</v>
      </c>
      <c r="R11" s="16">
        <v>0</v>
      </c>
      <c r="S11" s="16">
        <v>0</v>
      </c>
      <c r="T11" s="16">
        <v>0</v>
      </c>
      <c r="U11" s="16">
        <v>0.23219207363203281</v>
      </c>
    </row>
    <row r="12" spans="2:23" ht="15" customHeight="1" x14ac:dyDescent="0.2">
      <c r="B12" s="15" t="s">
        <v>50</v>
      </c>
      <c r="C12" s="16">
        <v>2.939481769155507E-2</v>
      </c>
      <c r="D12" s="16">
        <v>8.1938291227165491E-2</v>
      </c>
      <c r="E12" s="16">
        <v>4.4077594458751243E-2</v>
      </c>
      <c r="F12" s="16">
        <v>5.1331396886645453E-2</v>
      </c>
      <c r="G12" s="16">
        <v>1.116844291994599E-2</v>
      </c>
      <c r="H12" s="16">
        <v>0</v>
      </c>
      <c r="I12" s="16">
        <v>0</v>
      </c>
      <c r="K12" s="16">
        <v>4.0354948063416489E-2</v>
      </c>
      <c r="L12" s="16">
        <v>1.8791447783892221E-2</v>
      </c>
      <c r="N12" s="16">
        <v>4.3823089377502712E-2</v>
      </c>
      <c r="O12" s="16">
        <v>0</v>
      </c>
      <c r="P12" s="16">
        <v>0</v>
      </c>
      <c r="Q12" s="16">
        <v>0</v>
      </c>
      <c r="R12" s="16">
        <v>6.9290087689443475E-2</v>
      </c>
      <c r="S12" s="16">
        <v>4.7815679714548011E-2</v>
      </c>
      <c r="T12" s="16">
        <v>0</v>
      </c>
      <c r="U12" s="16">
        <v>6.8162107791177276E-2</v>
      </c>
    </row>
    <row r="13" spans="2:23" ht="15" customHeight="1" x14ac:dyDescent="0.2">
      <c r="B13" s="15" t="s">
        <v>51</v>
      </c>
      <c r="C13" s="16">
        <v>4.6412201247609072E-2</v>
      </c>
      <c r="D13" s="16">
        <v>0.1290016962997044</v>
      </c>
      <c r="E13" s="16">
        <v>6.4421239675558059E-2</v>
      </c>
      <c r="F13" s="16">
        <v>5.2277618979247528E-2</v>
      </c>
      <c r="G13" s="16">
        <v>2.3737086646193971E-2</v>
      </c>
      <c r="H13" s="16">
        <v>1.0579798679434141E-2</v>
      </c>
      <c r="I13" s="16">
        <v>1.534703480941863E-2</v>
      </c>
      <c r="K13" s="16">
        <v>4.4467590025616892E-2</v>
      </c>
      <c r="L13" s="16">
        <v>4.8512274948998062E-2</v>
      </c>
      <c r="N13" s="16">
        <v>3.5849720584568007E-2</v>
      </c>
      <c r="O13" s="16">
        <v>7.6182251683599725E-2</v>
      </c>
      <c r="P13" s="16">
        <v>1.75886763967616E-2</v>
      </c>
      <c r="Q13" s="16">
        <v>0</v>
      </c>
      <c r="R13" s="16">
        <v>6.9290087689443475E-2</v>
      </c>
      <c r="S13" s="16">
        <v>0</v>
      </c>
      <c r="T13" s="16">
        <v>0</v>
      </c>
      <c r="U13" s="16">
        <v>0.24141892637176021</v>
      </c>
    </row>
    <row r="14" spans="2:23" ht="15" customHeight="1" x14ac:dyDescent="0.2">
      <c r="B14" s="15" t="s">
        <v>52</v>
      </c>
      <c r="C14" s="16">
        <v>2.398121676433411E-2</v>
      </c>
      <c r="D14" s="16">
        <v>4.6835609094391009E-2</v>
      </c>
      <c r="E14" s="16">
        <v>1.1713869230824601E-2</v>
      </c>
      <c r="F14" s="16">
        <v>2.909180279201783E-2</v>
      </c>
      <c r="G14" s="16">
        <v>5.610217395133036E-2</v>
      </c>
      <c r="H14" s="16">
        <v>7.0768613433631689E-3</v>
      </c>
      <c r="I14" s="16">
        <v>0</v>
      </c>
      <c r="K14" s="16">
        <v>1.0741939618097929E-2</v>
      </c>
      <c r="L14" s="16">
        <v>3.7041616075964998E-2</v>
      </c>
      <c r="N14" s="16">
        <v>2.9869372762981131E-2</v>
      </c>
      <c r="O14" s="16">
        <v>1.7982439050278839E-2</v>
      </c>
      <c r="P14" s="16">
        <v>8.6747596041459388E-3</v>
      </c>
      <c r="Q14" s="16">
        <v>0</v>
      </c>
      <c r="R14" s="16">
        <v>5.0809209800372922E-2</v>
      </c>
      <c r="S14" s="16">
        <v>0</v>
      </c>
      <c r="T14" s="16">
        <v>0</v>
      </c>
      <c r="U14" s="16">
        <v>9.0924180977483268E-2</v>
      </c>
    </row>
    <row r="15" spans="2:23" ht="15" customHeight="1" x14ac:dyDescent="0.2">
      <c r="B15" s="15" t="s">
        <v>53</v>
      </c>
      <c r="C15" s="16">
        <v>4.0459607742909597E-2</v>
      </c>
      <c r="D15" s="16">
        <v>0.1113549841671181</v>
      </c>
      <c r="E15" s="16">
        <v>9.5927926314273743E-2</v>
      </c>
      <c r="F15" s="16">
        <v>2.972943007248819E-2</v>
      </c>
      <c r="G15" s="16">
        <v>0</v>
      </c>
      <c r="H15" s="16">
        <v>2.6819565125224591E-2</v>
      </c>
      <c r="I15" s="16">
        <v>0</v>
      </c>
      <c r="K15" s="16">
        <v>2.022821247590283E-2</v>
      </c>
      <c r="L15" s="16">
        <v>5.6196522634526E-2</v>
      </c>
      <c r="N15" s="16">
        <v>2.3767288071907811E-2</v>
      </c>
      <c r="O15" s="16">
        <v>2.780878903153804E-2</v>
      </c>
      <c r="P15" s="16">
        <v>4.8083893707316597E-2</v>
      </c>
      <c r="Q15" s="16">
        <v>0</v>
      </c>
      <c r="R15" s="16">
        <v>0</v>
      </c>
      <c r="S15" s="16">
        <v>0.16683526508445809</v>
      </c>
      <c r="T15" s="16">
        <v>0</v>
      </c>
      <c r="U15" s="16">
        <v>7.1407834426419653E-2</v>
      </c>
    </row>
    <row r="16" spans="2:23" ht="15" customHeight="1" x14ac:dyDescent="0.2">
      <c r="B16" s="15" t="s">
        <v>54</v>
      </c>
      <c r="C16" s="16">
        <v>8.6422632772668442E-2</v>
      </c>
      <c r="D16" s="16">
        <v>0.18108244983881211</v>
      </c>
      <c r="E16" s="16">
        <v>6.7010197801581281E-2</v>
      </c>
      <c r="F16" s="16">
        <v>8.8627752970306006E-2</v>
      </c>
      <c r="G16" s="16">
        <v>0.1095403421467835</v>
      </c>
      <c r="H16" s="16">
        <v>6.8277399104870948E-2</v>
      </c>
      <c r="I16" s="16">
        <v>3.1419182570129177E-2</v>
      </c>
      <c r="K16" s="16">
        <v>8.6374022404944906E-2</v>
      </c>
      <c r="L16" s="16">
        <v>8.6836410856214227E-2</v>
      </c>
      <c r="N16" s="16">
        <v>8.0118766286451842E-2</v>
      </c>
      <c r="O16" s="16">
        <v>8.7351289054315148E-2</v>
      </c>
      <c r="P16" s="16">
        <v>3.3208955652747597E-2</v>
      </c>
      <c r="Q16" s="16">
        <v>0.23308215349710071</v>
      </c>
      <c r="R16" s="16">
        <v>0.23230065912834641</v>
      </c>
      <c r="S16" s="16">
        <v>6.9315966883631633E-2</v>
      </c>
      <c r="T16" s="16">
        <v>0</v>
      </c>
      <c r="U16" s="16">
        <v>3.06677665029116E-2</v>
      </c>
    </row>
    <row r="17" spans="2:21" ht="15" customHeight="1" x14ac:dyDescent="0.2">
      <c r="B17" s="15" t="s">
        <v>55</v>
      </c>
      <c r="C17" s="16">
        <v>7.0906092775830959E-2</v>
      </c>
      <c r="D17" s="16">
        <v>5.630924592864596E-2</v>
      </c>
      <c r="E17" s="16">
        <v>7.6726006643806494E-2</v>
      </c>
      <c r="F17" s="16">
        <v>5.0592877536036848E-2</v>
      </c>
      <c r="G17" s="16">
        <v>8.9628708441103974E-2</v>
      </c>
      <c r="H17" s="16">
        <v>7.143360038484152E-2</v>
      </c>
      <c r="I17" s="16">
        <v>7.6574184675064869E-2</v>
      </c>
      <c r="K17" s="16">
        <v>8.0353132028117724E-2</v>
      </c>
      <c r="L17" s="16">
        <v>6.1959652205905491E-2</v>
      </c>
      <c r="N17" s="16">
        <v>5.5715546228993808E-2</v>
      </c>
      <c r="O17" s="16">
        <v>0.1475090139984859</v>
      </c>
      <c r="P17" s="16">
        <v>0.1116865462351584</v>
      </c>
      <c r="Q17" s="16">
        <v>5.3384344028250028E-2</v>
      </c>
      <c r="R17" s="16">
        <v>2.621609954064413E-2</v>
      </c>
      <c r="S17" s="16">
        <v>0</v>
      </c>
      <c r="T17" s="16">
        <v>0</v>
      </c>
      <c r="U17" s="16">
        <v>3.5060671093425463E-2</v>
      </c>
    </row>
    <row r="18" spans="2:21" ht="15" customHeight="1" x14ac:dyDescent="0.2">
      <c r="B18" s="15" t="s">
        <v>56</v>
      </c>
      <c r="C18" s="16">
        <v>0.66620274739985308</v>
      </c>
      <c r="D18" s="16">
        <v>0.3622831645257002</v>
      </c>
      <c r="E18" s="16">
        <v>0.57685410957280658</v>
      </c>
      <c r="F18" s="16">
        <v>0.60024295603049693</v>
      </c>
      <c r="G18" s="16">
        <v>0.69916244632994751</v>
      </c>
      <c r="H18" s="16">
        <v>0.79578054550470656</v>
      </c>
      <c r="I18" s="16">
        <v>0.87665959794538728</v>
      </c>
      <c r="K18" s="16">
        <v>0.68754711965758675</v>
      </c>
      <c r="L18" s="16">
        <v>0.64813347941622335</v>
      </c>
      <c r="N18" s="16">
        <v>0.69796421030865619</v>
      </c>
      <c r="O18" s="16">
        <v>0.64316621718178202</v>
      </c>
      <c r="P18" s="16">
        <v>0.77377476927872757</v>
      </c>
      <c r="Q18" s="16">
        <v>0.71353350247464931</v>
      </c>
      <c r="R18" s="16">
        <v>0.55209385615174955</v>
      </c>
      <c r="S18" s="16">
        <v>0.71603308831736223</v>
      </c>
      <c r="T18" s="16">
        <v>1</v>
      </c>
      <c r="U18" s="16">
        <v>0</v>
      </c>
    </row>
    <row r="20" spans="2:21" x14ac:dyDescent="0.2">
      <c r="B20" t="s">
        <v>108</v>
      </c>
    </row>
    <row r="21" spans="2:21" x14ac:dyDescent="0.2">
      <c r="B21" t="s">
        <v>109</v>
      </c>
    </row>
    <row r="23" spans="2:21" x14ac:dyDescent="0.2">
      <c r="B23"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98</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24" customHeight="1" x14ac:dyDescent="0.2">
      <c r="B9" s="15" t="s">
        <v>30</v>
      </c>
      <c r="C9" s="16">
        <v>0.3460919232503013</v>
      </c>
      <c r="D9" s="16">
        <v>0.21895944110319621</v>
      </c>
      <c r="E9" s="16">
        <v>0.33550876011414471</v>
      </c>
      <c r="F9" s="16">
        <v>0.51882752966062606</v>
      </c>
      <c r="G9" s="16">
        <v>0.32085621480936982</v>
      </c>
      <c r="H9" s="16">
        <v>0.31117105815069868</v>
      </c>
      <c r="I9" s="16">
        <v>0.34384143933869388</v>
      </c>
      <c r="K9" s="16">
        <v>0.390544396916151</v>
      </c>
      <c r="L9" s="16">
        <v>0.30404773048097511</v>
      </c>
      <c r="N9" s="16">
        <v>0.74029402052805748</v>
      </c>
      <c r="O9" s="16">
        <v>8.1157575865432735E-2</v>
      </c>
      <c r="P9" s="16">
        <v>4.664379204458232E-2</v>
      </c>
      <c r="Q9" s="16">
        <v>0</v>
      </c>
      <c r="R9" s="16">
        <v>1.9395493909176609E-2</v>
      </c>
      <c r="S9" s="16">
        <v>3.9763955611386972E-2</v>
      </c>
      <c r="T9" s="16">
        <v>0.63720867573915119</v>
      </c>
      <c r="U9" s="16">
        <v>0.22195283842055891</v>
      </c>
    </row>
    <row r="10" spans="2:23" ht="15" customHeight="1" x14ac:dyDescent="0.2">
      <c r="B10" s="15" t="s">
        <v>92</v>
      </c>
      <c r="C10" s="16">
        <v>8.1586822403351314E-2</v>
      </c>
      <c r="D10" s="16">
        <v>1.1765340443851351E-2</v>
      </c>
      <c r="E10" s="16">
        <v>3.9105707602264429E-2</v>
      </c>
      <c r="F10" s="16">
        <v>2.4253010841090019E-2</v>
      </c>
      <c r="G10" s="16">
        <v>7.4179470890827159E-2</v>
      </c>
      <c r="H10" s="16">
        <v>0.13834374505777469</v>
      </c>
      <c r="I10" s="16">
        <v>0.17522729448296739</v>
      </c>
      <c r="K10" s="16">
        <v>7.3148191903609314E-2</v>
      </c>
      <c r="L10" s="16">
        <v>9.019237523319773E-2</v>
      </c>
      <c r="N10" s="16">
        <v>1.8570245107621342E-2</v>
      </c>
      <c r="O10" s="16">
        <v>1.0176863699228751E-2</v>
      </c>
      <c r="P10" s="16">
        <v>0.19240702730467121</v>
      </c>
      <c r="Q10" s="16">
        <v>0.62663815111381282</v>
      </c>
      <c r="R10" s="16">
        <v>0</v>
      </c>
      <c r="S10" s="16">
        <v>2.0248888076766749E-2</v>
      </c>
      <c r="T10" s="16">
        <v>0</v>
      </c>
      <c r="U10" s="16">
        <v>0</v>
      </c>
    </row>
    <row r="11" spans="2:23" ht="15" customHeight="1" x14ac:dyDescent="0.2">
      <c r="B11" s="15" t="s">
        <v>93</v>
      </c>
      <c r="C11" s="16">
        <v>0.29041103275085312</v>
      </c>
      <c r="D11" s="16">
        <v>0.2203361152324762</v>
      </c>
      <c r="E11" s="16">
        <v>0.30946742344099032</v>
      </c>
      <c r="F11" s="16">
        <v>0.2583783533005829</v>
      </c>
      <c r="G11" s="16">
        <v>0.34064498012565098</v>
      </c>
      <c r="H11" s="16">
        <v>0.31109380136234671</v>
      </c>
      <c r="I11" s="16">
        <v>0.29239303206805112</v>
      </c>
      <c r="K11" s="16">
        <v>0.27026240997245882</v>
      </c>
      <c r="L11" s="16">
        <v>0.31136333315153092</v>
      </c>
      <c r="N11" s="16">
        <v>0.13319030497602441</v>
      </c>
      <c r="O11" s="16">
        <v>0.81076882617367285</v>
      </c>
      <c r="P11" s="16">
        <v>0.29394440980410991</v>
      </c>
      <c r="Q11" s="16">
        <v>0.19561769766222281</v>
      </c>
      <c r="R11" s="16">
        <v>0.16618671856752559</v>
      </c>
      <c r="S11" s="16">
        <v>0.2898681307222809</v>
      </c>
      <c r="T11" s="16">
        <v>0.1771772700988776</v>
      </c>
      <c r="U11" s="16">
        <v>0.1223983212915441</v>
      </c>
    </row>
    <row r="12" spans="2:23" ht="15" customHeight="1" x14ac:dyDescent="0.2">
      <c r="B12" s="15" t="s">
        <v>94</v>
      </c>
      <c r="C12" s="16">
        <v>5.2046899050258791E-2</v>
      </c>
      <c r="D12" s="16">
        <v>1.011555382586898E-2</v>
      </c>
      <c r="E12" s="16">
        <v>2.3985526631591259E-2</v>
      </c>
      <c r="F12" s="16">
        <v>2.9937377517871781E-2</v>
      </c>
      <c r="G12" s="16">
        <v>6.9078842935211132E-2</v>
      </c>
      <c r="H12" s="16">
        <v>5.8698976265239157E-2</v>
      </c>
      <c r="I12" s="16">
        <v>0.1014150349566604</v>
      </c>
      <c r="K12" s="16">
        <v>6.2040630223191992E-2</v>
      </c>
      <c r="L12" s="16">
        <v>4.2485437177812557E-2</v>
      </c>
      <c r="N12" s="16">
        <v>1.824924446071207E-2</v>
      </c>
      <c r="O12" s="16">
        <v>0</v>
      </c>
      <c r="P12" s="16">
        <v>2.925981100941541E-2</v>
      </c>
      <c r="Q12" s="16">
        <v>3.8430227869976713E-2</v>
      </c>
      <c r="R12" s="16">
        <v>0.60216932570982729</v>
      </c>
      <c r="S12" s="16">
        <v>0</v>
      </c>
      <c r="T12" s="16">
        <v>0</v>
      </c>
      <c r="U12" s="16">
        <v>0</v>
      </c>
    </row>
    <row r="13" spans="2:23" ht="15" customHeight="1" x14ac:dyDescent="0.2">
      <c r="B13" s="15" t="s">
        <v>95</v>
      </c>
      <c r="C13" s="16">
        <v>4.6601244335185123E-2</v>
      </c>
      <c r="D13" s="16">
        <v>0.1162880022641803</v>
      </c>
      <c r="E13" s="16">
        <v>7.6049307377005965E-2</v>
      </c>
      <c r="F13" s="16">
        <v>7.5368074361844853E-2</v>
      </c>
      <c r="G13" s="16">
        <v>0</v>
      </c>
      <c r="H13" s="16">
        <v>1.3026530391726E-2</v>
      </c>
      <c r="I13" s="16">
        <v>1.4433717560321061E-2</v>
      </c>
      <c r="K13" s="16">
        <v>2.980437604630402E-2</v>
      </c>
      <c r="L13" s="16">
        <v>5.9002421534620368E-2</v>
      </c>
      <c r="N13" s="16">
        <v>1.3488685955205811E-2</v>
      </c>
      <c r="O13" s="16">
        <v>1.9442594158669089E-2</v>
      </c>
      <c r="P13" s="16">
        <v>1.2000660028611779E-2</v>
      </c>
      <c r="Q13" s="16">
        <v>0</v>
      </c>
      <c r="R13" s="16">
        <v>0</v>
      </c>
      <c r="S13" s="16">
        <v>0.44454823611544397</v>
      </c>
      <c r="T13" s="16">
        <v>0</v>
      </c>
      <c r="U13" s="16">
        <v>0</v>
      </c>
    </row>
    <row r="14" spans="2:23" ht="15" customHeight="1" x14ac:dyDescent="0.2">
      <c r="B14" s="15" t="s">
        <v>32</v>
      </c>
      <c r="C14" s="16">
        <v>5.7965816665985249E-2</v>
      </c>
      <c r="D14" s="16">
        <v>2.6603704715145681E-2</v>
      </c>
      <c r="E14" s="16">
        <v>5.274516038327829E-2</v>
      </c>
      <c r="F14" s="16">
        <v>0</v>
      </c>
      <c r="G14" s="16">
        <v>9.6220184034888079E-2</v>
      </c>
      <c r="H14" s="16">
        <v>0.10627998445183751</v>
      </c>
      <c r="I14" s="16">
        <v>6.5856565922275942E-2</v>
      </c>
      <c r="K14" s="16">
        <v>7.1399294835502045E-2</v>
      </c>
      <c r="L14" s="16">
        <v>4.5062563952034437E-2</v>
      </c>
      <c r="N14" s="16">
        <v>4.8101918760078992E-3</v>
      </c>
      <c r="O14" s="16">
        <v>0</v>
      </c>
      <c r="P14" s="16">
        <v>0.33074383377892341</v>
      </c>
      <c r="Q14" s="16">
        <v>0</v>
      </c>
      <c r="R14" s="16">
        <v>0</v>
      </c>
      <c r="S14" s="16">
        <v>0</v>
      </c>
      <c r="T14" s="16">
        <v>0</v>
      </c>
      <c r="U14" s="16">
        <v>3.20128034887395E-2</v>
      </c>
    </row>
    <row r="15" spans="2:23" ht="15" customHeight="1" x14ac:dyDescent="0.2">
      <c r="B15" s="15" t="s">
        <v>36</v>
      </c>
      <c r="C15" s="16">
        <v>1.3330351661458291E-3</v>
      </c>
      <c r="D15" s="16">
        <v>0</v>
      </c>
      <c r="E15" s="16">
        <v>0</v>
      </c>
      <c r="F15" s="16">
        <v>0</v>
      </c>
      <c r="G15" s="16">
        <v>0</v>
      </c>
      <c r="H15" s="16">
        <v>9.4524311781249704E-3</v>
      </c>
      <c r="I15" s="16">
        <v>0</v>
      </c>
      <c r="K15" s="16">
        <v>0</v>
      </c>
      <c r="L15" s="16">
        <v>2.643476515916305E-3</v>
      </c>
      <c r="N15" s="16">
        <v>0</v>
      </c>
      <c r="O15" s="16">
        <v>0</v>
      </c>
      <c r="P15" s="16">
        <v>0</v>
      </c>
      <c r="Q15" s="16">
        <v>0</v>
      </c>
      <c r="R15" s="16">
        <v>0</v>
      </c>
      <c r="S15" s="16">
        <v>0</v>
      </c>
      <c r="T15" s="16">
        <v>0.1856140541619711</v>
      </c>
      <c r="U15" s="16">
        <v>0</v>
      </c>
    </row>
    <row r="16" spans="2:23" ht="24" customHeight="1" x14ac:dyDescent="0.2">
      <c r="B16" s="15" t="s">
        <v>99</v>
      </c>
      <c r="C16" s="16">
        <v>0.11856361890044111</v>
      </c>
      <c r="D16" s="16">
        <v>0.37196945218760141</v>
      </c>
      <c r="E16" s="16">
        <v>0.15086645704995849</v>
      </c>
      <c r="F16" s="16">
        <v>9.3235654317984543E-2</v>
      </c>
      <c r="G16" s="16">
        <v>9.902030720405286E-2</v>
      </c>
      <c r="H16" s="16">
        <v>5.1933473142252218E-2</v>
      </c>
      <c r="I16" s="16">
        <v>6.8329156710299913E-3</v>
      </c>
      <c r="K16" s="16">
        <v>0.102800700102783</v>
      </c>
      <c r="L16" s="16">
        <v>0.13449496576976089</v>
      </c>
      <c r="N16" s="16">
        <v>6.6358064676028145E-2</v>
      </c>
      <c r="O16" s="16">
        <v>7.8454140102996617E-2</v>
      </c>
      <c r="P16" s="16">
        <v>9.5000466029685995E-2</v>
      </c>
      <c r="Q16" s="16">
        <v>0.1393139233539876</v>
      </c>
      <c r="R16" s="16">
        <v>0.2122484618134706</v>
      </c>
      <c r="S16" s="16">
        <v>0.1644600299358541</v>
      </c>
      <c r="T16" s="16">
        <v>0</v>
      </c>
      <c r="U16" s="16">
        <v>0.62363603679915725</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W22"/>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100</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24" customHeight="1" x14ac:dyDescent="0.2">
      <c r="B9" s="15" t="s">
        <v>30</v>
      </c>
      <c r="C9" s="16">
        <v>0.40916310661189609</v>
      </c>
      <c r="D9" s="16">
        <v>0.1379025706685518</v>
      </c>
      <c r="E9" s="16">
        <v>0.36294174908202609</v>
      </c>
      <c r="F9" s="16">
        <v>0.64797504526702643</v>
      </c>
      <c r="G9" s="16">
        <v>0.47125703668525121</v>
      </c>
      <c r="H9" s="16">
        <v>0.32878822644928257</v>
      </c>
      <c r="I9" s="16">
        <v>0.43698640572589509</v>
      </c>
      <c r="K9" s="16">
        <v>0.43944277561394768</v>
      </c>
      <c r="L9" s="16">
        <v>0.38125869799807388</v>
      </c>
      <c r="N9" s="16">
        <v>0.8007598449250295</v>
      </c>
      <c r="O9" s="16">
        <v>9.8108588246458239E-2</v>
      </c>
      <c r="P9" s="16">
        <v>0.14606087738285259</v>
      </c>
      <c r="Q9" s="16">
        <v>0</v>
      </c>
      <c r="R9" s="16">
        <v>0.16431156619016771</v>
      </c>
      <c r="S9" s="16">
        <v>0.1438923135416359</v>
      </c>
      <c r="T9" s="16">
        <v>0.82282272990112226</v>
      </c>
      <c r="U9" s="16">
        <v>9.5967986349650175E-2</v>
      </c>
    </row>
    <row r="10" spans="2:23" ht="15" customHeight="1" x14ac:dyDescent="0.2">
      <c r="B10" s="15" t="s">
        <v>92</v>
      </c>
      <c r="C10" s="16">
        <v>0.17172293983772949</v>
      </c>
      <c r="D10" s="16">
        <v>6.9563604077459804E-2</v>
      </c>
      <c r="E10" s="16">
        <v>0.1117892157734226</v>
      </c>
      <c r="F10" s="16">
        <v>9.3563726530934241E-2</v>
      </c>
      <c r="G10" s="16">
        <v>0.13779185213622841</v>
      </c>
      <c r="H10" s="16">
        <v>0.35683405217652459</v>
      </c>
      <c r="I10" s="16">
        <v>0.25300427800433761</v>
      </c>
      <c r="K10" s="16">
        <v>0.19921392897095011</v>
      </c>
      <c r="L10" s="16">
        <v>0.14554202649054199</v>
      </c>
      <c r="N10" s="16">
        <v>2.9280607089709081E-2</v>
      </c>
      <c r="O10" s="16">
        <v>0.13174395802030581</v>
      </c>
      <c r="P10" s="16">
        <v>0.47850897838339429</v>
      </c>
      <c r="Q10" s="16">
        <v>0.72585780103417818</v>
      </c>
      <c r="R10" s="16">
        <v>0.12921179257424961</v>
      </c>
      <c r="S10" s="16">
        <v>7.6603533152790171E-2</v>
      </c>
      <c r="T10" s="16">
        <v>0</v>
      </c>
      <c r="U10" s="16">
        <v>7.44385831567312E-2</v>
      </c>
    </row>
    <row r="11" spans="2:23" ht="15" customHeight="1" x14ac:dyDescent="0.2">
      <c r="B11" s="15" t="s">
        <v>93</v>
      </c>
      <c r="C11" s="16">
        <v>0.16305251346662261</v>
      </c>
      <c r="D11" s="16">
        <v>0.1032025374732856</v>
      </c>
      <c r="E11" s="16">
        <v>0.21518851795829319</v>
      </c>
      <c r="F11" s="16">
        <v>0.11387084445406739</v>
      </c>
      <c r="G11" s="16">
        <v>0.24025511268765901</v>
      </c>
      <c r="H11" s="16">
        <v>0.1837130421091423</v>
      </c>
      <c r="I11" s="16">
        <v>0.1238308276951841</v>
      </c>
      <c r="K11" s="16">
        <v>0.14308708246673871</v>
      </c>
      <c r="L11" s="16">
        <v>0.1832858485278083</v>
      </c>
      <c r="N11" s="16">
        <v>6.342946895233581E-2</v>
      </c>
      <c r="O11" s="16">
        <v>0.48894838653175032</v>
      </c>
      <c r="P11" s="16">
        <v>0.13979216816936171</v>
      </c>
      <c r="Q11" s="16">
        <v>9.6398047741857437E-2</v>
      </c>
      <c r="R11" s="16">
        <v>0.15891950016810069</v>
      </c>
      <c r="S11" s="16">
        <v>0.1601017749434282</v>
      </c>
      <c r="T11" s="16">
        <v>0.1771772700988776</v>
      </c>
      <c r="U11" s="16">
        <v>9.6458139444304494E-2</v>
      </c>
    </row>
    <row r="12" spans="2:23" ht="15" customHeight="1" x14ac:dyDescent="0.2">
      <c r="B12" s="15" t="s">
        <v>94</v>
      </c>
      <c r="C12" s="16">
        <v>4.7464208413979803E-2</v>
      </c>
      <c r="D12" s="16">
        <v>0</v>
      </c>
      <c r="E12" s="16">
        <v>5.4567182028848617E-2</v>
      </c>
      <c r="F12" s="16">
        <v>0</v>
      </c>
      <c r="G12" s="16">
        <v>1.250047479099645E-2</v>
      </c>
      <c r="H12" s="16">
        <v>3.1931392747975948E-2</v>
      </c>
      <c r="I12" s="16">
        <v>0.1494437601294685</v>
      </c>
      <c r="K12" s="16">
        <v>3.7416516093801387E-2</v>
      </c>
      <c r="L12" s="16">
        <v>5.7500145424044212E-2</v>
      </c>
      <c r="N12" s="16">
        <v>0</v>
      </c>
      <c r="O12" s="16">
        <v>9.9652925559427258E-2</v>
      </c>
      <c r="P12" s="16">
        <v>1.8039020992848209E-2</v>
      </c>
      <c r="Q12" s="16">
        <v>3.8430227869976713E-2</v>
      </c>
      <c r="R12" s="16">
        <v>0.38217901339859828</v>
      </c>
      <c r="S12" s="16">
        <v>2.558835227774555E-2</v>
      </c>
      <c r="T12" s="16">
        <v>0</v>
      </c>
      <c r="U12" s="16">
        <v>0</v>
      </c>
    </row>
    <row r="13" spans="2:23" ht="15" customHeight="1" x14ac:dyDescent="0.2">
      <c r="B13" s="15" t="s">
        <v>95</v>
      </c>
      <c r="C13" s="16">
        <v>2.9230479951334949E-2</v>
      </c>
      <c r="D13" s="16">
        <v>8.9001566560029249E-2</v>
      </c>
      <c r="E13" s="16">
        <v>5.737791566021027E-2</v>
      </c>
      <c r="F13" s="16">
        <v>2.972943007248819E-2</v>
      </c>
      <c r="G13" s="16">
        <v>1.266603097424597E-2</v>
      </c>
      <c r="H13" s="16">
        <v>0</v>
      </c>
      <c r="I13" s="16">
        <v>0</v>
      </c>
      <c r="K13" s="16">
        <v>1.962569290113399E-2</v>
      </c>
      <c r="L13" s="16">
        <v>3.4518345580774601E-2</v>
      </c>
      <c r="N13" s="16">
        <v>7.7281506601529961E-3</v>
      </c>
      <c r="O13" s="16">
        <v>4.2818227658065353E-2</v>
      </c>
      <c r="P13" s="16">
        <v>0</v>
      </c>
      <c r="Q13" s="16">
        <v>0</v>
      </c>
      <c r="R13" s="16">
        <v>0</v>
      </c>
      <c r="S13" s="16">
        <v>0.2377480841106463</v>
      </c>
      <c r="T13" s="16">
        <v>0</v>
      </c>
      <c r="U13" s="16">
        <v>0</v>
      </c>
    </row>
    <row r="14" spans="2:23" ht="24" customHeight="1" x14ac:dyDescent="0.2">
      <c r="B14" s="15" t="s">
        <v>101</v>
      </c>
      <c r="C14" s="16">
        <v>7.2965996449699706E-3</v>
      </c>
      <c r="D14" s="16">
        <v>0</v>
      </c>
      <c r="E14" s="16">
        <v>0</v>
      </c>
      <c r="F14" s="16">
        <v>0</v>
      </c>
      <c r="G14" s="16">
        <v>3.3956774012541172E-2</v>
      </c>
      <c r="H14" s="16">
        <v>1.0579798679434141E-2</v>
      </c>
      <c r="I14" s="16">
        <v>0</v>
      </c>
      <c r="K14" s="16">
        <v>8.8641268379279561E-3</v>
      </c>
      <c r="L14" s="16">
        <v>5.7932005690024954E-3</v>
      </c>
      <c r="N14" s="16">
        <v>0</v>
      </c>
      <c r="O14" s="16">
        <v>0</v>
      </c>
      <c r="P14" s="16">
        <v>4.428371435045092E-2</v>
      </c>
      <c r="Q14" s="16">
        <v>0</v>
      </c>
      <c r="R14" s="16">
        <v>0</v>
      </c>
      <c r="S14" s="16">
        <v>0</v>
      </c>
      <c r="T14" s="16">
        <v>0</v>
      </c>
      <c r="U14" s="16">
        <v>0</v>
      </c>
    </row>
    <row r="15" spans="2:23" ht="15" customHeight="1" x14ac:dyDescent="0.2">
      <c r="B15" s="15" t="s">
        <v>102</v>
      </c>
      <c r="C15" s="16">
        <v>1.112092449886066E-2</v>
      </c>
      <c r="D15" s="16">
        <v>0</v>
      </c>
      <c r="E15" s="16">
        <v>2.3985526631591259E-2</v>
      </c>
      <c r="F15" s="16">
        <v>0</v>
      </c>
      <c r="G15" s="16">
        <v>4.7146793134750431E-3</v>
      </c>
      <c r="H15" s="16">
        <v>1.1486318122918881E-2</v>
      </c>
      <c r="I15" s="16">
        <v>2.1964290104852818E-2</v>
      </c>
      <c r="K15" s="16">
        <v>3.2818051779768221E-3</v>
      </c>
      <c r="L15" s="16">
        <v>1.8841083344720951E-2</v>
      </c>
      <c r="N15" s="16">
        <v>0</v>
      </c>
      <c r="O15" s="16">
        <v>1.303074170423521E-2</v>
      </c>
      <c r="P15" s="16">
        <v>5.0030529134918483E-2</v>
      </c>
      <c r="Q15" s="16">
        <v>0</v>
      </c>
      <c r="R15" s="16">
        <v>1.288905420134534E-2</v>
      </c>
      <c r="S15" s="16">
        <v>0</v>
      </c>
      <c r="T15" s="16">
        <v>0</v>
      </c>
      <c r="U15" s="16">
        <v>0</v>
      </c>
    </row>
    <row r="16" spans="2:23" ht="15" customHeight="1" x14ac:dyDescent="0.2">
      <c r="B16" s="15" t="s">
        <v>103</v>
      </c>
      <c r="C16" s="16">
        <v>0.1224438880450153</v>
      </c>
      <c r="D16" s="16">
        <v>0.52631858022660116</v>
      </c>
      <c r="E16" s="16">
        <v>0.13776922467703259</v>
      </c>
      <c r="F16" s="16">
        <v>6.9014361940743618E-2</v>
      </c>
      <c r="G16" s="16">
        <v>3.2455305772785867E-2</v>
      </c>
      <c r="H16" s="16">
        <v>5.5367453590910262E-2</v>
      </c>
      <c r="I16" s="16">
        <v>5.1156782698062097E-3</v>
      </c>
      <c r="K16" s="16">
        <v>0.13113692546398359</v>
      </c>
      <c r="L16" s="16">
        <v>0.1144538551817243</v>
      </c>
      <c r="N16" s="16">
        <v>6.9150034451441425E-2</v>
      </c>
      <c r="O16" s="16">
        <v>8.9107057699154127E-2</v>
      </c>
      <c r="P16" s="16">
        <v>9.7810844569637498E-2</v>
      </c>
      <c r="Q16" s="16">
        <v>0.1393139233539876</v>
      </c>
      <c r="R16" s="16">
        <v>9.1758993675702144E-2</v>
      </c>
      <c r="S16" s="16">
        <v>0.28178194718709099</v>
      </c>
      <c r="T16" s="16">
        <v>0</v>
      </c>
      <c r="U16" s="16">
        <v>0.59385989564543862</v>
      </c>
    </row>
    <row r="17" spans="2:21" ht="15" customHeight="1" x14ac:dyDescent="0.2">
      <c r="B17" s="15" t="s">
        <v>104</v>
      </c>
      <c r="C17" s="16">
        <v>3.5177229775746659E-2</v>
      </c>
      <c r="D17" s="16">
        <v>5.0048750766392522E-2</v>
      </c>
      <c r="E17" s="16">
        <v>3.638066818857532E-2</v>
      </c>
      <c r="F17" s="16">
        <v>4.5846591734740247E-2</v>
      </c>
      <c r="G17" s="16">
        <v>5.4402733626816947E-2</v>
      </c>
      <c r="H17" s="16">
        <v>2.129971612381128E-2</v>
      </c>
      <c r="I17" s="16">
        <v>9.6547600704554818E-3</v>
      </c>
      <c r="K17" s="16">
        <v>1.793114647353973E-2</v>
      </c>
      <c r="L17" s="16">
        <v>5.2206986015515933E-2</v>
      </c>
      <c r="N17" s="16">
        <v>2.9651893921331249E-2</v>
      </c>
      <c r="O17" s="16">
        <v>3.6590114580603753E-2</v>
      </c>
      <c r="P17" s="16">
        <v>2.547386701653612E-2</v>
      </c>
      <c r="Q17" s="16">
        <v>0</v>
      </c>
      <c r="R17" s="16">
        <v>6.073007979183638E-2</v>
      </c>
      <c r="S17" s="16">
        <v>3.3173235248395667E-2</v>
      </c>
      <c r="T17" s="16">
        <v>0</v>
      </c>
      <c r="U17" s="16">
        <v>0.13927539540387551</v>
      </c>
    </row>
    <row r="19" spans="2:21" x14ac:dyDescent="0.2">
      <c r="B19" t="s">
        <v>108</v>
      </c>
    </row>
    <row r="20" spans="2:21" x14ac:dyDescent="0.2">
      <c r="B20" t="s">
        <v>109</v>
      </c>
    </row>
    <row r="22" spans="2:21" x14ac:dyDescent="0.2">
      <c r="B22"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W18"/>
  <sheetViews>
    <sheetView showGridLines="0" workbookViewId="0">
      <pane xSplit="2" topLeftCell="C1" activePane="topRight" state="frozen"/>
      <selection pane="topRight" activeCell="T28" sqref="T28"/>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105</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106</v>
      </c>
      <c r="C9" s="16">
        <v>0.60489108977875683</v>
      </c>
      <c r="D9" s="16">
        <v>0.1515085954092471</v>
      </c>
      <c r="E9" s="16">
        <v>0.64592441859693506</v>
      </c>
      <c r="F9" s="16">
        <v>0.79315885206519865</v>
      </c>
      <c r="G9" s="16">
        <v>0.63646383020959063</v>
      </c>
      <c r="H9" s="16">
        <v>0.60133120942275398</v>
      </c>
      <c r="I9" s="16">
        <v>0.69644875448363197</v>
      </c>
      <c r="K9" s="16">
        <v>0.6399886748182011</v>
      </c>
      <c r="L9" s="16">
        <v>0.57310019548073621</v>
      </c>
      <c r="N9" s="16">
        <v>0.73745893006165186</v>
      </c>
      <c r="O9" s="16">
        <v>0.71496520385243034</v>
      </c>
      <c r="P9" s="16">
        <v>0.30762961509625369</v>
      </c>
      <c r="Q9" s="16">
        <v>0.59547306020182689</v>
      </c>
      <c r="R9" s="16">
        <v>0.62082493659061244</v>
      </c>
      <c r="S9" s="16">
        <v>0.40065476979814152</v>
      </c>
      <c r="T9" s="16">
        <v>0.82282272990112226</v>
      </c>
      <c r="U9" s="16">
        <v>0.39516991785900069</v>
      </c>
    </row>
    <row r="10" spans="2:23" ht="15" customHeight="1" x14ac:dyDescent="0.2">
      <c r="B10" s="15" t="s">
        <v>107</v>
      </c>
      <c r="C10" s="16">
        <v>0.19506944646307431</v>
      </c>
      <c r="D10" s="16">
        <v>2.2873218866711151E-2</v>
      </c>
      <c r="E10" s="16">
        <v>0.1188129522388575</v>
      </c>
      <c r="F10" s="16">
        <v>0.12842008419495851</v>
      </c>
      <c r="G10" s="16">
        <v>0.27534609851975611</v>
      </c>
      <c r="H10" s="16">
        <v>0.32633387362290311</v>
      </c>
      <c r="I10" s="16">
        <v>0.2697839222163535</v>
      </c>
      <c r="K10" s="16">
        <v>0.1871769021863989</v>
      </c>
      <c r="L10" s="16">
        <v>0.20362134126974851</v>
      </c>
      <c r="N10" s="16">
        <v>0.1006459556939141</v>
      </c>
      <c r="O10" s="16">
        <v>9.9209698150720366E-2</v>
      </c>
      <c r="P10" s="16">
        <v>0.52017882867089082</v>
      </c>
      <c r="Q10" s="16">
        <v>0.26521301644418549</v>
      </c>
      <c r="R10" s="16">
        <v>0.1950095841845931</v>
      </c>
      <c r="S10" s="16">
        <v>0.13538672976051011</v>
      </c>
      <c r="T10" s="16">
        <v>0.1771772700988776</v>
      </c>
      <c r="U10" s="16">
        <v>0.22464758736279139</v>
      </c>
    </row>
    <row r="11" spans="2:23" ht="15" customHeight="1" x14ac:dyDescent="0.2">
      <c r="B11" s="15" t="s">
        <v>103</v>
      </c>
      <c r="C11" s="16">
        <v>5.719785824099901E-2</v>
      </c>
      <c r="D11" s="16">
        <v>8.5668777075600028E-2</v>
      </c>
      <c r="E11" s="16">
        <v>0.11234171096504381</v>
      </c>
      <c r="F11" s="16">
        <v>4.0809235342069192E-2</v>
      </c>
      <c r="G11" s="16">
        <v>4.081691354081006E-2</v>
      </c>
      <c r="H11" s="16">
        <v>5.6235269273495717E-2</v>
      </c>
      <c r="I11" s="16">
        <v>2.145779326561708E-2</v>
      </c>
      <c r="K11" s="16">
        <v>6.2039361186746397E-2</v>
      </c>
      <c r="L11" s="16">
        <v>5.270129331630985E-2</v>
      </c>
      <c r="N11" s="16">
        <v>4.170400820045328E-2</v>
      </c>
      <c r="O11" s="16">
        <v>1.526925036720366E-2</v>
      </c>
      <c r="P11" s="16">
        <v>0.11415767310573249</v>
      </c>
      <c r="Q11" s="16">
        <v>8.0377566237239698E-2</v>
      </c>
      <c r="R11" s="16">
        <v>2.311639785964887E-2</v>
      </c>
      <c r="S11" s="16">
        <v>0.10872379366616521</v>
      </c>
      <c r="T11" s="16">
        <v>0</v>
      </c>
      <c r="U11" s="16">
        <v>9.0924180977483268E-2</v>
      </c>
    </row>
    <row r="12" spans="2:23" ht="15" customHeight="1" x14ac:dyDescent="0.2">
      <c r="B12" s="15" t="s">
        <v>75</v>
      </c>
      <c r="C12" s="16">
        <v>0.11637099068153681</v>
      </c>
      <c r="D12" s="16">
        <v>0.68588163086326759</v>
      </c>
      <c r="E12" s="16">
        <v>0.1090037415741343</v>
      </c>
      <c r="F12" s="16">
        <v>0</v>
      </c>
      <c r="G12" s="16">
        <v>1.5850275606127829E-2</v>
      </c>
      <c r="H12" s="16">
        <v>0</v>
      </c>
      <c r="I12" s="16">
        <v>0</v>
      </c>
      <c r="K12" s="16">
        <v>9.3733899784835109E-2</v>
      </c>
      <c r="L12" s="16">
        <v>0.13478429147738269</v>
      </c>
      <c r="N12" s="16">
        <v>8.7308569013269957E-2</v>
      </c>
      <c r="O12" s="16">
        <v>0.1285237515364549</v>
      </c>
      <c r="P12" s="16">
        <v>5.8033883127122841E-2</v>
      </c>
      <c r="Q12" s="16">
        <v>5.8936357116747932E-2</v>
      </c>
      <c r="R12" s="16">
        <v>0.16104908136514559</v>
      </c>
      <c r="S12" s="16">
        <v>0.35523470677518298</v>
      </c>
      <c r="T12" s="16">
        <v>0</v>
      </c>
      <c r="U12" s="16">
        <v>0.1819957218855886</v>
      </c>
    </row>
    <row r="13" spans="2:23" ht="15" customHeight="1" x14ac:dyDescent="0.2">
      <c r="B13" s="15" t="s">
        <v>71</v>
      </c>
      <c r="C13" s="16">
        <v>2.6470614835633E-2</v>
      </c>
      <c r="D13" s="16">
        <v>5.4067777785173923E-2</v>
      </c>
      <c r="E13" s="16">
        <v>1.391717662502923E-2</v>
      </c>
      <c r="F13" s="16">
        <v>3.7611828397773849E-2</v>
      </c>
      <c r="G13" s="16">
        <v>3.152288212371538E-2</v>
      </c>
      <c r="H13" s="16">
        <v>1.609964768084745E-2</v>
      </c>
      <c r="I13" s="16">
        <v>1.230953003439734E-2</v>
      </c>
      <c r="K13" s="16">
        <v>1.706116202381866E-2</v>
      </c>
      <c r="L13" s="16">
        <v>3.5792878455822602E-2</v>
      </c>
      <c r="N13" s="16">
        <v>3.2882537030710653E-2</v>
      </c>
      <c r="O13" s="16">
        <v>4.2032096093190668E-2</v>
      </c>
      <c r="P13" s="16">
        <v>0</v>
      </c>
      <c r="Q13" s="16">
        <v>0</v>
      </c>
      <c r="R13" s="16">
        <v>0</v>
      </c>
      <c r="S13" s="16">
        <v>0</v>
      </c>
      <c r="T13" s="16">
        <v>0</v>
      </c>
      <c r="U13" s="16">
        <v>0.107262591915136</v>
      </c>
    </row>
    <row r="15" spans="2:23" x14ac:dyDescent="0.2">
      <c r="B15" t="s">
        <v>108</v>
      </c>
    </row>
    <row r="16" spans="2:23" x14ac:dyDescent="0.2">
      <c r="B16" t="s">
        <v>109</v>
      </c>
    </row>
    <row r="18" spans="2:2" x14ac:dyDescent="0.2">
      <c r="B18"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40</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24" customHeight="1" x14ac:dyDescent="0.2">
      <c r="B9" s="15" t="s">
        <v>30</v>
      </c>
      <c r="C9" s="16">
        <v>0.41107324292859848</v>
      </c>
      <c r="D9" s="16">
        <v>0.32416514101573141</v>
      </c>
      <c r="E9" s="16">
        <v>0.43996524229363521</v>
      </c>
      <c r="F9" s="16">
        <v>0.60372809391749627</v>
      </c>
      <c r="G9" s="16">
        <v>0.37846700465937527</v>
      </c>
      <c r="H9" s="16">
        <v>0.33126210471960282</v>
      </c>
      <c r="I9" s="16">
        <v>0.37090010787513561</v>
      </c>
      <c r="K9" s="16">
        <v>0.42306944143054881</v>
      </c>
      <c r="L9" s="16">
        <v>0.40107303694969221</v>
      </c>
      <c r="N9" s="16">
        <v>1</v>
      </c>
      <c r="O9" s="16">
        <v>0</v>
      </c>
      <c r="P9" s="16">
        <v>0</v>
      </c>
      <c r="Q9" s="16">
        <v>0</v>
      </c>
      <c r="R9" s="16">
        <v>0</v>
      </c>
      <c r="S9" s="16">
        <v>0</v>
      </c>
      <c r="T9" s="16">
        <v>0</v>
      </c>
      <c r="U9" s="16">
        <v>0</v>
      </c>
    </row>
    <row r="10" spans="2:23" ht="15" customHeight="1" x14ac:dyDescent="0.2">
      <c r="B10" s="15" t="s">
        <v>31</v>
      </c>
      <c r="C10" s="16">
        <v>0.1589700548634479</v>
      </c>
      <c r="D10" s="16">
        <v>0.17921124364167079</v>
      </c>
      <c r="E10" s="16">
        <v>0.245242654334066</v>
      </c>
      <c r="F10" s="16">
        <v>4.4203064220715849E-2</v>
      </c>
      <c r="G10" s="16">
        <v>0.16133187051509959</v>
      </c>
      <c r="H10" s="16">
        <v>0.14719717897063139</v>
      </c>
      <c r="I10" s="16">
        <v>0.17435838000290499</v>
      </c>
      <c r="K10" s="16">
        <v>0.1521036160730713</v>
      </c>
      <c r="L10" s="16">
        <v>0.16636462018311071</v>
      </c>
      <c r="N10" s="16">
        <v>0</v>
      </c>
      <c r="O10" s="16">
        <v>1</v>
      </c>
      <c r="P10" s="16">
        <v>0</v>
      </c>
      <c r="Q10" s="16">
        <v>0</v>
      </c>
      <c r="R10" s="16">
        <v>0</v>
      </c>
      <c r="S10" s="16">
        <v>0</v>
      </c>
      <c r="T10" s="16">
        <v>0</v>
      </c>
      <c r="U10" s="16">
        <v>0</v>
      </c>
    </row>
    <row r="11" spans="2:23" ht="15" customHeight="1" x14ac:dyDescent="0.2">
      <c r="B11" s="15" t="s">
        <v>32</v>
      </c>
      <c r="C11" s="16">
        <v>0.16476936842348849</v>
      </c>
      <c r="D11" s="16">
        <v>4.7469845444502293E-2</v>
      </c>
      <c r="E11" s="16">
        <v>0.14333516205728289</v>
      </c>
      <c r="F11" s="16">
        <v>7.8008791082202794E-2</v>
      </c>
      <c r="G11" s="16">
        <v>0.29339609123290872</v>
      </c>
      <c r="H11" s="16">
        <v>0.29555779420563999</v>
      </c>
      <c r="I11" s="16">
        <v>0.13698838842500641</v>
      </c>
      <c r="K11" s="16">
        <v>0.19149380528546719</v>
      </c>
      <c r="L11" s="16">
        <v>0.13930930254766821</v>
      </c>
      <c r="N11" s="16">
        <v>0</v>
      </c>
      <c r="O11" s="16">
        <v>0</v>
      </c>
      <c r="P11" s="16">
        <v>1</v>
      </c>
      <c r="Q11" s="16">
        <v>0</v>
      </c>
      <c r="R11" s="16">
        <v>0</v>
      </c>
      <c r="S11" s="16">
        <v>0</v>
      </c>
      <c r="T11" s="16">
        <v>0</v>
      </c>
      <c r="U11" s="16">
        <v>0</v>
      </c>
    </row>
    <row r="12" spans="2:23" ht="24" customHeight="1" x14ac:dyDescent="0.2">
      <c r="B12" s="15" t="s">
        <v>33</v>
      </c>
      <c r="C12" s="16">
        <v>5.3902821774627817E-2</v>
      </c>
      <c r="D12" s="16">
        <v>5.4067777785173923E-2</v>
      </c>
      <c r="E12" s="16">
        <v>3.2822458585140282E-2</v>
      </c>
      <c r="F12" s="16">
        <v>3.334520058146509E-2</v>
      </c>
      <c r="G12" s="16">
        <v>2.4966637934682231E-2</v>
      </c>
      <c r="H12" s="16">
        <v>4.6991810084495843E-2</v>
      </c>
      <c r="I12" s="16">
        <v>0.11501090363612509</v>
      </c>
      <c r="K12" s="16">
        <v>5.5308726945888523E-2</v>
      </c>
      <c r="L12" s="16">
        <v>5.2755104517057512E-2</v>
      </c>
      <c r="N12" s="16">
        <v>0</v>
      </c>
      <c r="O12" s="16">
        <v>0</v>
      </c>
      <c r="P12" s="16">
        <v>0</v>
      </c>
      <c r="Q12" s="16">
        <v>1</v>
      </c>
      <c r="R12" s="16">
        <v>0</v>
      </c>
      <c r="S12" s="16">
        <v>0</v>
      </c>
      <c r="T12" s="16">
        <v>0</v>
      </c>
      <c r="U12" s="16">
        <v>0</v>
      </c>
    </row>
    <row r="13" spans="2:23" ht="24" customHeight="1" x14ac:dyDescent="0.2">
      <c r="B13" s="15" t="s">
        <v>34</v>
      </c>
      <c r="C13" s="16">
        <v>6.2528101378407586E-2</v>
      </c>
      <c r="D13" s="16">
        <v>7.250467166279452E-2</v>
      </c>
      <c r="E13" s="16">
        <v>1.1713869230824601E-2</v>
      </c>
      <c r="F13" s="16">
        <v>1.4028163301003311E-2</v>
      </c>
      <c r="G13" s="16">
        <v>8.8608893623181292E-2</v>
      </c>
      <c r="H13" s="16">
        <v>6.2668266512959758E-2</v>
      </c>
      <c r="I13" s="16">
        <v>0.1140596983564531</v>
      </c>
      <c r="K13" s="16">
        <v>8.1204373641945965E-2</v>
      </c>
      <c r="L13" s="16">
        <v>4.4512462431378123E-2</v>
      </c>
      <c r="N13" s="16">
        <v>0</v>
      </c>
      <c r="O13" s="16">
        <v>0</v>
      </c>
      <c r="P13" s="16">
        <v>0</v>
      </c>
      <c r="Q13" s="16">
        <v>0</v>
      </c>
      <c r="R13" s="16">
        <v>1</v>
      </c>
      <c r="S13" s="16">
        <v>0</v>
      </c>
      <c r="T13" s="16">
        <v>0</v>
      </c>
      <c r="U13" s="16">
        <v>0</v>
      </c>
    </row>
    <row r="14" spans="2:23" ht="15" customHeight="1" x14ac:dyDescent="0.2">
      <c r="B14" s="15" t="s">
        <v>35</v>
      </c>
      <c r="C14" s="16">
        <v>8.0954713345700313E-2</v>
      </c>
      <c r="D14" s="16">
        <v>0.24110715204517361</v>
      </c>
      <c r="E14" s="16">
        <v>7.6367767742541962E-2</v>
      </c>
      <c r="F14" s="16">
        <v>0.10147041765495091</v>
      </c>
      <c r="G14" s="16">
        <v>1.8831615823864251E-2</v>
      </c>
      <c r="H14" s="16">
        <v>2.3746447836103139E-2</v>
      </c>
      <c r="I14" s="16">
        <v>5.143262114502601E-2</v>
      </c>
      <c r="K14" s="16">
        <v>6.3533540140587777E-2</v>
      </c>
      <c r="L14" s="16">
        <v>9.4112534208949036E-2</v>
      </c>
      <c r="N14" s="16">
        <v>0</v>
      </c>
      <c r="O14" s="16">
        <v>0</v>
      </c>
      <c r="P14" s="16">
        <v>0</v>
      </c>
      <c r="Q14" s="16">
        <v>0</v>
      </c>
      <c r="R14" s="16">
        <v>0</v>
      </c>
      <c r="S14" s="16">
        <v>1</v>
      </c>
      <c r="T14" s="16">
        <v>0</v>
      </c>
      <c r="U14" s="16">
        <v>0</v>
      </c>
    </row>
    <row r="15" spans="2:23" ht="15" customHeight="1" x14ac:dyDescent="0.2">
      <c r="B15" s="15" t="s">
        <v>36</v>
      </c>
      <c r="C15" s="16">
        <v>7.1817577185324093E-3</v>
      </c>
      <c r="D15" s="16">
        <v>0</v>
      </c>
      <c r="E15" s="16">
        <v>0</v>
      </c>
      <c r="F15" s="16">
        <v>2.7110104509404539E-2</v>
      </c>
      <c r="G15" s="16">
        <v>0</v>
      </c>
      <c r="H15" s="16">
        <v>1.8475217515609248E-2</v>
      </c>
      <c r="I15" s="16">
        <v>0</v>
      </c>
      <c r="K15" s="16">
        <v>9.2714210226967856E-3</v>
      </c>
      <c r="L15" s="16">
        <v>5.1667981187720766E-3</v>
      </c>
      <c r="N15" s="16">
        <v>0</v>
      </c>
      <c r="O15" s="16">
        <v>0</v>
      </c>
      <c r="P15" s="16">
        <v>0</v>
      </c>
      <c r="Q15" s="16">
        <v>0</v>
      </c>
      <c r="R15" s="16">
        <v>0</v>
      </c>
      <c r="S15" s="16">
        <v>0</v>
      </c>
      <c r="T15" s="16">
        <v>1</v>
      </c>
      <c r="U15" s="16">
        <v>0</v>
      </c>
    </row>
    <row r="16" spans="2:23" ht="15" customHeight="1" x14ac:dyDescent="0.2">
      <c r="B16" s="15" t="s">
        <v>37</v>
      </c>
      <c r="C16" s="16">
        <v>4.6607067425826917E-2</v>
      </c>
      <c r="D16" s="16">
        <v>8.1474168404953515E-2</v>
      </c>
      <c r="E16" s="16">
        <v>5.0552845756509077E-2</v>
      </c>
      <c r="F16" s="16">
        <v>9.8106164732761458E-2</v>
      </c>
      <c r="G16" s="16">
        <v>3.4397886210888698E-2</v>
      </c>
      <c r="H16" s="16">
        <v>3.0612028536993241E-2</v>
      </c>
      <c r="I16" s="16">
        <v>0</v>
      </c>
      <c r="K16" s="16">
        <v>1.6864575903511501E-2</v>
      </c>
      <c r="L16" s="16">
        <v>7.5916908989728138E-2</v>
      </c>
      <c r="N16" s="16">
        <v>0</v>
      </c>
      <c r="O16" s="16">
        <v>0</v>
      </c>
      <c r="P16" s="16">
        <v>0</v>
      </c>
      <c r="Q16" s="16">
        <v>0</v>
      </c>
      <c r="R16" s="16">
        <v>0</v>
      </c>
      <c r="S16" s="16">
        <v>0</v>
      </c>
      <c r="T16" s="16">
        <v>0</v>
      </c>
      <c r="U16" s="16">
        <v>1</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W21"/>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41</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24" customHeight="1" x14ac:dyDescent="0.2">
      <c r="B9" s="15" t="s">
        <v>30</v>
      </c>
      <c r="C9" s="16">
        <v>0.38355954504184081</v>
      </c>
      <c r="D9" s="16">
        <v>0.31404958718986242</v>
      </c>
      <c r="E9" s="16">
        <v>0.41377640826783929</v>
      </c>
      <c r="F9" s="16">
        <v>0.57950680154025536</v>
      </c>
      <c r="G9" s="16">
        <v>0.34407074577408259</v>
      </c>
      <c r="H9" s="16">
        <v>0.29423983376078888</v>
      </c>
      <c r="I9" s="16">
        <v>0.34017961259860902</v>
      </c>
      <c r="K9" s="16">
        <v>0.38633579721051747</v>
      </c>
      <c r="L9" s="16">
        <v>0.38246736408454202</v>
      </c>
      <c r="N9" s="16">
        <v>0.88843405606884429</v>
      </c>
      <c r="O9" s="16">
        <v>0</v>
      </c>
      <c r="P9" s="16">
        <v>1.1003638784008649E-2</v>
      </c>
      <c r="Q9" s="16">
        <v>3.7889539445010313E-2</v>
      </c>
      <c r="R9" s="16">
        <v>0.15968455639052739</v>
      </c>
      <c r="S9" s="16">
        <v>3.3173235248395667E-2</v>
      </c>
      <c r="T9" s="16">
        <v>0</v>
      </c>
      <c r="U9" s="16">
        <v>3.9100484123958688E-2</v>
      </c>
    </row>
    <row r="10" spans="2:23" ht="15" customHeight="1" x14ac:dyDescent="0.2">
      <c r="B10" s="15" t="s">
        <v>31</v>
      </c>
      <c r="C10" s="16">
        <v>0.13768597597277429</v>
      </c>
      <c r="D10" s="16">
        <v>0.19425981556460201</v>
      </c>
      <c r="E10" s="16">
        <v>0.2192391536206571</v>
      </c>
      <c r="F10" s="16">
        <v>6.0112278437584321E-2</v>
      </c>
      <c r="G10" s="16">
        <v>0.1267355869960419</v>
      </c>
      <c r="H10" s="16">
        <v>0.1381743926331471</v>
      </c>
      <c r="I10" s="16">
        <v>0.1058891791665366</v>
      </c>
      <c r="K10" s="16">
        <v>0.13118388791109331</v>
      </c>
      <c r="L10" s="16">
        <v>0.14463372308388059</v>
      </c>
      <c r="N10" s="16">
        <v>1.2865606176897269E-2</v>
      </c>
      <c r="O10" s="16">
        <v>0.78750447270599</v>
      </c>
      <c r="P10" s="16">
        <v>1.578855158633774E-2</v>
      </c>
      <c r="Q10" s="16">
        <v>5.8936357116747932E-2</v>
      </c>
      <c r="R10" s="16">
        <v>0</v>
      </c>
      <c r="S10" s="16">
        <v>0</v>
      </c>
      <c r="T10" s="16">
        <v>0</v>
      </c>
      <c r="U10" s="16">
        <v>3.06677665029116E-2</v>
      </c>
    </row>
    <row r="11" spans="2:23" ht="15" customHeight="1" x14ac:dyDescent="0.2">
      <c r="B11" s="15" t="s">
        <v>32</v>
      </c>
      <c r="C11" s="16">
        <v>0.1609707389736024</v>
      </c>
      <c r="D11" s="16">
        <v>8.9372436441831071E-2</v>
      </c>
      <c r="E11" s="16">
        <v>0.1178555739866856</v>
      </c>
      <c r="F11" s="16">
        <v>0.1011291441235812</v>
      </c>
      <c r="G11" s="16">
        <v>0.29934032183487203</v>
      </c>
      <c r="H11" s="16">
        <v>0.24606867257925369</v>
      </c>
      <c r="I11" s="16">
        <v>0.1215913798302557</v>
      </c>
      <c r="K11" s="16">
        <v>0.18216524827751729</v>
      </c>
      <c r="L11" s="16">
        <v>0.14090734528618401</v>
      </c>
      <c r="N11" s="16">
        <v>6.9050144809552783E-3</v>
      </c>
      <c r="O11" s="16">
        <v>3.0452034189045091E-2</v>
      </c>
      <c r="P11" s="16">
        <v>0.87208202466056217</v>
      </c>
      <c r="Q11" s="16">
        <v>7.2404273261325716E-2</v>
      </c>
      <c r="R11" s="16">
        <v>3.7871003157625642E-2</v>
      </c>
      <c r="S11" s="16">
        <v>0</v>
      </c>
      <c r="T11" s="16">
        <v>0</v>
      </c>
      <c r="U11" s="16">
        <v>7.1407834426419653E-2</v>
      </c>
    </row>
    <row r="12" spans="2:23" ht="24" customHeight="1" x14ac:dyDescent="0.2">
      <c r="B12" s="15" t="s">
        <v>33</v>
      </c>
      <c r="C12" s="16">
        <v>7.7622830525814229E-2</v>
      </c>
      <c r="D12" s="16">
        <v>5.9065072360454343E-2</v>
      </c>
      <c r="E12" s="16">
        <v>5.5927199366093798E-2</v>
      </c>
      <c r="F12" s="16">
        <v>2.4253010841090019E-2</v>
      </c>
      <c r="G12" s="16">
        <v>4.5828720493702881E-2</v>
      </c>
      <c r="H12" s="16">
        <v>7.0598139155655978E-2</v>
      </c>
      <c r="I12" s="16">
        <v>0.1800832682072169</v>
      </c>
      <c r="K12" s="16">
        <v>7.8456285669262618E-2</v>
      </c>
      <c r="L12" s="16">
        <v>7.7135943629158446E-2</v>
      </c>
      <c r="N12" s="16">
        <v>1.0913141074427471E-2</v>
      </c>
      <c r="O12" s="16">
        <v>6.9143083624503068E-2</v>
      </c>
      <c r="P12" s="16">
        <v>5.4343590743631147E-2</v>
      </c>
      <c r="Q12" s="16">
        <v>0.83076983017691597</v>
      </c>
      <c r="R12" s="16">
        <v>2.311639785964887E-2</v>
      </c>
      <c r="S12" s="16">
        <v>4.7815679714548011E-2</v>
      </c>
      <c r="T12" s="16">
        <v>0</v>
      </c>
      <c r="U12" s="16">
        <v>0</v>
      </c>
    </row>
    <row r="13" spans="2:23" ht="24" customHeight="1" x14ac:dyDescent="0.2">
      <c r="B13" s="15" t="s">
        <v>34</v>
      </c>
      <c r="C13" s="16">
        <v>6.6898540782875743E-2</v>
      </c>
      <c r="D13" s="16">
        <v>4.1310112744331752E-2</v>
      </c>
      <c r="E13" s="16">
        <v>2.3985526631591259E-2</v>
      </c>
      <c r="F13" s="16">
        <v>0</v>
      </c>
      <c r="G13" s="16">
        <v>0.111383257547968</v>
      </c>
      <c r="H13" s="16">
        <v>7.61179881570693E-2</v>
      </c>
      <c r="I13" s="16">
        <v>0.12923288214045009</v>
      </c>
      <c r="K13" s="16">
        <v>7.7090137470529854E-2</v>
      </c>
      <c r="L13" s="16">
        <v>5.7206336147006147E-2</v>
      </c>
      <c r="N13" s="16">
        <v>3.5162212421663069E-3</v>
      </c>
      <c r="O13" s="16">
        <v>8.0610407716747531E-2</v>
      </c>
      <c r="P13" s="16">
        <v>2.372147541660214E-2</v>
      </c>
      <c r="Q13" s="16">
        <v>0</v>
      </c>
      <c r="R13" s="16">
        <v>0.77932804259219801</v>
      </c>
      <c r="S13" s="16">
        <v>0</v>
      </c>
      <c r="T13" s="16">
        <v>0</v>
      </c>
      <c r="U13" s="16">
        <v>0</v>
      </c>
    </row>
    <row r="14" spans="2:23" ht="15" customHeight="1" x14ac:dyDescent="0.2">
      <c r="B14" s="15" t="s">
        <v>35</v>
      </c>
      <c r="C14" s="16">
        <v>0.1061872361152747</v>
      </c>
      <c r="D14" s="16">
        <v>0.2444311975216448</v>
      </c>
      <c r="E14" s="16">
        <v>0.1000348340085972</v>
      </c>
      <c r="F14" s="16">
        <v>0.13689260032472789</v>
      </c>
      <c r="G14" s="16">
        <v>3.5436645990522278E-2</v>
      </c>
      <c r="H14" s="16">
        <v>8.7243618326760419E-2</v>
      </c>
      <c r="I14" s="16">
        <v>6.562950365556558E-2</v>
      </c>
      <c r="K14" s="16">
        <v>0.1000883788399119</v>
      </c>
      <c r="L14" s="16">
        <v>0.1083695380929191</v>
      </c>
      <c r="N14" s="16">
        <v>5.4277314322920323E-2</v>
      </c>
      <c r="O14" s="16">
        <v>1.9442594158669089E-2</v>
      </c>
      <c r="P14" s="16">
        <v>1.2000660028611779E-2</v>
      </c>
      <c r="Q14" s="16">
        <v>0</v>
      </c>
      <c r="R14" s="16">
        <v>0</v>
      </c>
      <c r="S14" s="16">
        <v>0.86108198314164663</v>
      </c>
      <c r="T14" s="16">
        <v>0.81438594583802881</v>
      </c>
      <c r="U14" s="16">
        <v>4.24257796679917E-2</v>
      </c>
    </row>
    <row r="15" spans="2:23" ht="15" customHeight="1" x14ac:dyDescent="0.2">
      <c r="B15" s="15" t="s">
        <v>36</v>
      </c>
      <c r="C15" s="16">
        <v>1.283212039464279E-2</v>
      </c>
      <c r="D15" s="16">
        <v>0</v>
      </c>
      <c r="E15" s="16">
        <v>1.807067019208464E-2</v>
      </c>
      <c r="F15" s="16">
        <v>0</v>
      </c>
      <c r="G15" s="16">
        <v>1.116844291994599E-2</v>
      </c>
      <c r="H15" s="16">
        <v>2.2478961569850971E-2</v>
      </c>
      <c r="I15" s="16">
        <v>2.222992426578076E-2</v>
      </c>
      <c r="K15" s="16">
        <v>1.9428988975501729E-2</v>
      </c>
      <c r="L15" s="16">
        <v>6.4293893701352842E-3</v>
      </c>
      <c r="N15" s="16">
        <v>1.6565056245616518E-2</v>
      </c>
      <c r="O15" s="16">
        <v>0</v>
      </c>
      <c r="P15" s="16">
        <v>0</v>
      </c>
      <c r="Q15" s="16">
        <v>0</v>
      </c>
      <c r="R15" s="16">
        <v>0</v>
      </c>
      <c r="S15" s="16">
        <v>5.7929101895409493E-2</v>
      </c>
      <c r="T15" s="16">
        <v>0.1856140541619711</v>
      </c>
      <c r="U15" s="16">
        <v>0</v>
      </c>
    </row>
    <row r="16" spans="2:23" ht="15" customHeight="1" x14ac:dyDescent="0.2">
      <c r="B16" s="15" t="s">
        <v>37</v>
      </c>
      <c r="C16" s="16">
        <v>4.1203583371808822E-2</v>
      </c>
      <c r="D16" s="16">
        <v>5.7511778177273647E-2</v>
      </c>
      <c r="E16" s="16">
        <v>5.1110633926451148E-2</v>
      </c>
      <c r="F16" s="16">
        <v>9.8106164732761458E-2</v>
      </c>
      <c r="G16" s="16">
        <v>1.537547887816978E-2</v>
      </c>
      <c r="H16" s="16">
        <v>3.0612028536993241E-2</v>
      </c>
      <c r="I16" s="16">
        <v>5.1156782698062097E-3</v>
      </c>
      <c r="K16" s="16">
        <v>1.9057009447714161E-2</v>
      </c>
      <c r="L16" s="16">
        <v>6.3055541676205765E-2</v>
      </c>
      <c r="N16" s="16">
        <v>5.0392424203428354E-3</v>
      </c>
      <c r="O16" s="16">
        <v>0</v>
      </c>
      <c r="P16" s="16">
        <v>0</v>
      </c>
      <c r="Q16" s="16">
        <v>0</v>
      </c>
      <c r="R16" s="16">
        <v>0</v>
      </c>
      <c r="S16" s="16">
        <v>0</v>
      </c>
      <c r="T16" s="16">
        <v>0</v>
      </c>
      <c r="U16" s="16">
        <v>0.8163981352787183</v>
      </c>
    </row>
    <row r="18" spans="2:2" x14ac:dyDescent="0.2">
      <c r="B18" t="s">
        <v>108</v>
      </c>
    </row>
    <row r="19" spans="2:2" x14ac:dyDescent="0.2">
      <c r="B19" t="s">
        <v>109</v>
      </c>
    </row>
    <row r="21" spans="2:2" x14ac:dyDescent="0.2">
      <c r="B21"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W20"/>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42</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467</v>
      </c>
      <c r="D7" s="13">
        <v>41</v>
      </c>
      <c r="E7" s="13">
        <v>73</v>
      </c>
      <c r="F7" s="13">
        <v>58</v>
      </c>
      <c r="G7" s="13">
        <v>80</v>
      </c>
      <c r="H7" s="13">
        <v>97</v>
      </c>
      <c r="I7" s="13">
        <v>118</v>
      </c>
      <c r="K7" s="13">
        <v>222</v>
      </c>
      <c r="L7" s="13">
        <v>244</v>
      </c>
      <c r="N7" s="13">
        <v>189</v>
      </c>
      <c r="O7" s="13">
        <v>76</v>
      </c>
      <c r="P7" s="13">
        <v>84</v>
      </c>
      <c r="Q7" s="13">
        <v>26</v>
      </c>
      <c r="R7" s="13">
        <v>33</v>
      </c>
      <c r="S7" s="13">
        <v>28</v>
      </c>
      <c r="T7" s="13">
        <v>3</v>
      </c>
      <c r="U7" s="13">
        <v>20</v>
      </c>
    </row>
    <row r="8" spans="2:23" x14ac:dyDescent="0.2">
      <c r="B8" s="7" t="s">
        <v>39</v>
      </c>
      <c r="C8" s="14">
        <v>466</v>
      </c>
      <c r="D8" s="14">
        <v>65</v>
      </c>
      <c r="E8" s="14">
        <v>79</v>
      </c>
      <c r="F8" s="14">
        <v>77</v>
      </c>
      <c r="G8" s="14">
        <v>80</v>
      </c>
      <c r="H8" s="14">
        <v>66</v>
      </c>
      <c r="I8" s="14">
        <v>99</v>
      </c>
      <c r="K8" s="14">
        <v>229</v>
      </c>
      <c r="L8" s="14">
        <v>236</v>
      </c>
      <c r="N8" s="14">
        <v>192</v>
      </c>
      <c r="O8" s="14">
        <v>74</v>
      </c>
      <c r="P8" s="14">
        <v>77</v>
      </c>
      <c r="Q8" s="14">
        <v>25</v>
      </c>
      <c r="R8" s="14">
        <v>29</v>
      </c>
      <c r="S8" s="14">
        <v>38</v>
      </c>
      <c r="T8" s="14">
        <v>3</v>
      </c>
      <c r="U8" s="14">
        <v>20</v>
      </c>
    </row>
    <row r="9" spans="2:23" ht="24" customHeight="1" x14ac:dyDescent="0.2">
      <c r="B9" s="15" t="s">
        <v>30</v>
      </c>
      <c r="C9" s="16">
        <v>0.51469567136137173</v>
      </c>
      <c r="D9" s="16">
        <v>0.32651997004686228</v>
      </c>
      <c r="E9" s="16">
        <v>0.53072869575218884</v>
      </c>
      <c r="F9" s="16">
        <v>0.68395038567570765</v>
      </c>
      <c r="G9" s="16">
        <v>0.47715521496550989</v>
      </c>
      <c r="H9" s="16">
        <v>0.51600100392521142</v>
      </c>
      <c r="I9" s="16">
        <v>0.52312637495733794</v>
      </c>
      <c r="K9" s="16">
        <v>0.50953946442933118</v>
      </c>
      <c r="L9" s="16">
        <v>0.5218817440859721</v>
      </c>
      <c r="N9" s="16">
        <v>0.84117111659299959</v>
      </c>
      <c r="O9" s="16">
        <v>0.22651857584121879</v>
      </c>
      <c r="P9" s="16">
        <v>0.31277354461832169</v>
      </c>
      <c r="Q9" s="16">
        <v>0.22961655701003339</v>
      </c>
      <c r="R9" s="16">
        <v>0.14579800279456359</v>
      </c>
      <c r="S9" s="16">
        <v>0.32866440156876731</v>
      </c>
      <c r="T9" s="16">
        <v>1</v>
      </c>
      <c r="U9" s="16">
        <v>0.47653032488340957</v>
      </c>
    </row>
    <row r="10" spans="2:23" ht="15" customHeight="1" x14ac:dyDescent="0.2">
      <c r="B10" s="15" t="s">
        <v>43</v>
      </c>
      <c r="C10" s="16">
        <v>3.7729227484320532E-2</v>
      </c>
      <c r="D10" s="16">
        <v>3.1194558918462768E-2</v>
      </c>
      <c r="E10" s="16">
        <v>3.2822458585140282E-2</v>
      </c>
      <c r="F10" s="16">
        <v>2.6782775185394542E-2</v>
      </c>
      <c r="G10" s="16">
        <v>5.0298699883174161E-2</v>
      </c>
      <c r="H10" s="16">
        <v>4.8259296350748021E-2</v>
      </c>
      <c r="I10" s="16">
        <v>3.7281447219979183E-2</v>
      </c>
      <c r="K10" s="16">
        <v>3.4689966400509732E-2</v>
      </c>
      <c r="L10" s="16">
        <v>4.0839324798601029E-2</v>
      </c>
      <c r="N10" s="16">
        <v>4.9683435420822758E-3</v>
      </c>
      <c r="O10" s="16">
        <v>2.7239513777999411E-2</v>
      </c>
      <c r="P10" s="16">
        <v>1.9824130487886438E-2</v>
      </c>
      <c r="Q10" s="16">
        <v>0.44039668161242412</v>
      </c>
      <c r="R10" s="16">
        <v>0</v>
      </c>
      <c r="S10" s="16">
        <v>3.3173235248395667E-2</v>
      </c>
      <c r="T10" s="16">
        <v>0</v>
      </c>
      <c r="U10" s="16">
        <v>0</v>
      </c>
    </row>
    <row r="11" spans="2:23" ht="15" customHeight="1" x14ac:dyDescent="0.2">
      <c r="B11" s="15" t="s">
        <v>44</v>
      </c>
      <c r="C11" s="16">
        <v>0.18790252560903761</v>
      </c>
      <c r="D11" s="16">
        <v>0.22044701903694591</v>
      </c>
      <c r="E11" s="16">
        <v>0.26321386417130782</v>
      </c>
      <c r="F11" s="16">
        <v>0.1347583986444599</v>
      </c>
      <c r="G11" s="16">
        <v>0.17315423387369039</v>
      </c>
      <c r="H11" s="16">
        <v>0.14899031426359621</v>
      </c>
      <c r="I11" s="16">
        <v>0.1856780525084834</v>
      </c>
      <c r="K11" s="16">
        <v>0.1823624679645667</v>
      </c>
      <c r="L11" s="16">
        <v>0.19407648764445429</v>
      </c>
      <c r="N11" s="16">
        <v>7.3251624031181017E-2</v>
      </c>
      <c r="O11" s="16">
        <v>0.66198975597139853</v>
      </c>
      <c r="P11" s="16">
        <v>0.131670091298039</v>
      </c>
      <c r="Q11" s="16">
        <v>0.1298376329073031</v>
      </c>
      <c r="R11" s="16">
        <v>0.14283789393991739</v>
      </c>
      <c r="S11" s="16">
        <v>0</v>
      </c>
      <c r="T11" s="16">
        <v>0</v>
      </c>
      <c r="U11" s="16">
        <v>0.23483576704062051</v>
      </c>
    </row>
    <row r="12" spans="2:23" ht="24" customHeight="1" x14ac:dyDescent="0.2">
      <c r="B12" s="15" t="s">
        <v>34</v>
      </c>
      <c r="C12" s="16">
        <v>6.5467914737921809E-2</v>
      </c>
      <c r="D12" s="16">
        <v>3.7986067267860552E-2</v>
      </c>
      <c r="E12" s="16">
        <v>1.1713869230824601E-2</v>
      </c>
      <c r="F12" s="16">
        <v>1.437637774980704E-2</v>
      </c>
      <c r="G12" s="16">
        <v>6.6852257278004909E-2</v>
      </c>
      <c r="H12" s="16">
        <v>0.13186631216475159</v>
      </c>
      <c r="I12" s="16">
        <v>0.1208044473431983</v>
      </c>
      <c r="K12" s="16">
        <v>8.835002824262235E-2</v>
      </c>
      <c r="L12" s="16">
        <v>4.353352579598628E-2</v>
      </c>
      <c r="N12" s="16">
        <v>2.5126390261690019E-2</v>
      </c>
      <c r="O12" s="16">
        <v>1.7855354567207059E-2</v>
      </c>
      <c r="P12" s="16">
        <v>1.7921416891429641E-2</v>
      </c>
      <c r="Q12" s="16">
        <v>3.041107823033147E-2</v>
      </c>
      <c r="R12" s="16">
        <v>0.64324807161921294</v>
      </c>
      <c r="S12" s="16">
        <v>8.9182734080706871E-2</v>
      </c>
      <c r="T12" s="16">
        <v>0</v>
      </c>
      <c r="U12" s="16">
        <v>0</v>
      </c>
    </row>
    <row r="13" spans="2:23" ht="15" customHeight="1" x14ac:dyDescent="0.2">
      <c r="B13" s="15" t="s">
        <v>35</v>
      </c>
      <c r="C13" s="16">
        <v>5.7856492565653533E-2</v>
      </c>
      <c r="D13" s="16">
        <v>0.21002349693118061</v>
      </c>
      <c r="E13" s="16">
        <v>7.2175878135877239E-2</v>
      </c>
      <c r="F13" s="16">
        <v>5.4161648231310408E-2</v>
      </c>
      <c r="G13" s="16">
        <v>7.0096962295931554E-3</v>
      </c>
      <c r="H13" s="16">
        <v>0</v>
      </c>
      <c r="I13" s="16">
        <v>2.9058595154908141E-2</v>
      </c>
      <c r="K13" s="16">
        <v>3.9061508553369637E-2</v>
      </c>
      <c r="L13" s="16">
        <v>7.2108754997718127E-2</v>
      </c>
      <c r="N13" s="16">
        <v>1.7590306631626449E-2</v>
      </c>
      <c r="O13" s="16">
        <v>2.6980106004875531E-2</v>
      </c>
      <c r="P13" s="16">
        <v>0</v>
      </c>
      <c r="Q13" s="16">
        <v>0</v>
      </c>
      <c r="R13" s="16">
        <v>0</v>
      </c>
      <c r="S13" s="16">
        <v>0.46467607150863388</v>
      </c>
      <c r="T13" s="16">
        <v>0</v>
      </c>
      <c r="U13" s="16">
        <v>0.19949670739077771</v>
      </c>
    </row>
    <row r="14" spans="2:23" ht="15" customHeight="1" x14ac:dyDescent="0.2">
      <c r="B14" s="15" t="s">
        <v>32</v>
      </c>
      <c r="C14" s="16">
        <v>0.1272219168935404</v>
      </c>
      <c r="D14" s="16">
        <v>0.17382888779868791</v>
      </c>
      <c r="E14" s="16">
        <v>7.1274563932576598E-2</v>
      </c>
      <c r="F14" s="16">
        <v>8.5970414513320617E-2</v>
      </c>
      <c r="G14" s="16">
        <v>0.20967962216389979</v>
      </c>
      <c r="H14" s="16">
        <v>0.13127674422453259</v>
      </c>
      <c r="I14" s="16">
        <v>0.104051082816093</v>
      </c>
      <c r="K14" s="16">
        <v>0.1304768558205654</v>
      </c>
      <c r="L14" s="16">
        <v>0.1246014054194602</v>
      </c>
      <c r="N14" s="16">
        <v>3.7892218940420531E-2</v>
      </c>
      <c r="O14" s="16">
        <v>3.9416693837300773E-2</v>
      </c>
      <c r="P14" s="16">
        <v>0.50136693003118538</v>
      </c>
      <c r="Q14" s="16">
        <v>0.13565681407542429</v>
      </c>
      <c r="R14" s="16">
        <v>6.8116031646306016E-2</v>
      </c>
      <c r="S14" s="16">
        <v>4.6623343774853443E-2</v>
      </c>
      <c r="T14" s="16">
        <v>0</v>
      </c>
      <c r="U14" s="16">
        <v>5.4045997308629357E-2</v>
      </c>
    </row>
    <row r="15" spans="2:23" ht="15" customHeight="1" x14ac:dyDescent="0.2">
      <c r="B15" s="15" t="s">
        <v>36</v>
      </c>
      <c r="C15" s="16">
        <v>3.0629140520950348E-3</v>
      </c>
      <c r="D15" s="16">
        <v>0</v>
      </c>
      <c r="E15" s="16">
        <v>1.807067019208464E-2</v>
      </c>
      <c r="F15" s="16">
        <v>0</v>
      </c>
      <c r="G15" s="16">
        <v>0</v>
      </c>
      <c r="H15" s="16">
        <v>0</v>
      </c>
      <c r="I15" s="16">
        <v>0</v>
      </c>
      <c r="K15" s="16">
        <v>6.2316323031465018E-3</v>
      </c>
      <c r="L15" s="16">
        <v>0</v>
      </c>
      <c r="N15" s="16">
        <v>0</v>
      </c>
      <c r="O15" s="16">
        <v>0</v>
      </c>
      <c r="P15" s="16">
        <v>0</v>
      </c>
      <c r="Q15" s="16">
        <v>0</v>
      </c>
      <c r="R15" s="16">
        <v>0</v>
      </c>
      <c r="S15" s="16">
        <v>3.7680213818642748E-2</v>
      </c>
      <c r="T15" s="16">
        <v>0</v>
      </c>
      <c r="U15" s="16">
        <v>0</v>
      </c>
    </row>
    <row r="17" spans="2:2" x14ac:dyDescent="0.2">
      <c r="B17" t="s">
        <v>108</v>
      </c>
    </row>
    <row r="18" spans="2:2" x14ac:dyDescent="0.2">
      <c r="B18" t="s">
        <v>109</v>
      </c>
    </row>
    <row r="20" spans="2:2" x14ac:dyDescent="0.2">
      <c r="B20"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W24"/>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45</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46</v>
      </c>
      <c r="C9" s="16">
        <v>1.7276395674638619E-2</v>
      </c>
      <c r="D9" s="16">
        <v>3.1194558918462768E-2</v>
      </c>
      <c r="E9" s="16">
        <v>3.9396764695626543E-2</v>
      </c>
      <c r="F9" s="16">
        <v>1.339053602053294E-2</v>
      </c>
      <c r="G9" s="16">
        <v>1.0660799564694731E-2</v>
      </c>
      <c r="H9" s="16">
        <v>1.5676456428463902E-2</v>
      </c>
      <c r="I9" s="16">
        <v>0</v>
      </c>
      <c r="K9" s="16">
        <v>1.6505226893400501E-2</v>
      </c>
      <c r="L9" s="16">
        <v>1.810443120065831E-2</v>
      </c>
      <c r="N9" s="16">
        <v>1.8006752776855001E-2</v>
      </c>
      <c r="O9" s="16">
        <v>0</v>
      </c>
      <c r="P9" s="16">
        <v>0</v>
      </c>
      <c r="Q9" s="16">
        <v>0</v>
      </c>
      <c r="R9" s="16">
        <v>1.9395493909176609E-2</v>
      </c>
      <c r="S9" s="16">
        <v>0</v>
      </c>
      <c r="T9" s="16">
        <v>0</v>
      </c>
      <c r="U9" s="16">
        <v>0.18584172926971779</v>
      </c>
    </row>
    <row r="10" spans="2:23" ht="15" customHeight="1" x14ac:dyDescent="0.2">
      <c r="B10" s="15" t="s">
        <v>47</v>
      </c>
      <c r="C10" s="16">
        <v>4.9991948536576994E-3</v>
      </c>
      <c r="D10" s="16">
        <v>2.2873218866711151E-2</v>
      </c>
      <c r="E10" s="16">
        <v>0</v>
      </c>
      <c r="F10" s="16">
        <v>0</v>
      </c>
      <c r="G10" s="16">
        <v>1.0660799564694731E-2</v>
      </c>
      <c r="H10" s="16">
        <v>0</v>
      </c>
      <c r="I10" s="16">
        <v>0</v>
      </c>
      <c r="K10" s="16">
        <v>0</v>
      </c>
      <c r="L10" s="16">
        <v>9.9136575911517085E-3</v>
      </c>
      <c r="N10" s="16">
        <v>0</v>
      </c>
      <c r="O10" s="16">
        <v>0</v>
      </c>
      <c r="P10" s="16">
        <v>0</v>
      </c>
      <c r="Q10" s="16">
        <v>0</v>
      </c>
      <c r="R10" s="16">
        <v>0</v>
      </c>
      <c r="S10" s="16">
        <v>0</v>
      </c>
      <c r="T10" s="16">
        <v>0</v>
      </c>
      <c r="U10" s="16">
        <v>0.107262591915136</v>
      </c>
    </row>
    <row r="11" spans="2:23" ht="15" customHeight="1" x14ac:dyDescent="0.2">
      <c r="B11" s="15" t="s">
        <v>48</v>
      </c>
      <c r="C11" s="16">
        <v>3.9834626767169942E-3</v>
      </c>
      <c r="D11" s="16">
        <v>0</v>
      </c>
      <c r="E11" s="16">
        <v>0</v>
      </c>
      <c r="F11" s="16">
        <v>1.5701266771484881E-2</v>
      </c>
      <c r="G11" s="16">
        <v>0</v>
      </c>
      <c r="H11" s="16">
        <v>9.4524311781249704E-3</v>
      </c>
      <c r="I11" s="16">
        <v>0</v>
      </c>
      <c r="K11" s="16">
        <v>0</v>
      </c>
      <c r="L11" s="16">
        <v>7.8994090368794626E-3</v>
      </c>
      <c r="N11" s="16">
        <v>0</v>
      </c>
      <c r="O11" s="16">
        <v>0</v>
      </c>
      <c r="P11" s="16">
        <v>0</v>
      </c>
      <c r="Q11" s="16">
        <v>0</v>
      </c>
      <c r="R11" s="16">
        <v>0</v>
      </c>
      <c r="S11" s="16">
        <v>0</v>
      </c>
      <c r="T11" s="16">
        <v>0</v>
      </c>
      <c r="U11" s="16">
        <v>8.5469069322082925E-2</v>
      </c>
    </row>
    <row r="12" spans="2:23" ht="15" customHeight="1" x14ac:dyDescent="0.2">
      <c r="B12" s="15" t="s">
        <v>49</v>
      </c>
      <c r="C12" s="16">
        <v>2.7219365028696881E-2</v>
      </c>
      <c r="D12" s="16">
        <v>2.2873218866711151E-2</v>
      </c>
      <c r="E12" s="16">
        <v>5.0058517009198507E-2</v>
      </c>
      <c r="F12" s="16">
        <v>8.1060826959133636E-2</v>
      </c>
      <c r="G12" s="16">
        <v>1.116844291994599E-2</v>
      </c>
      <c r="H12" s="16">
        <v>0</v>
      </c>
      <c r="I12" s="16">
        <v>0</v>
      </c>
      <c r="K12" s="16">
        <v>2.9914918806901999E-2</v>
      </c>
      <c r="L12" s="16">
        <v>2.469625673320245E-2</v>
      </c>
      <c r="N12" s="16">
        <v>3.4672832493948418E-2</v>
      </c>
      <c r="O12" s="16">
        <v>0</v>
      </c>
      <c r="P12" s="16">
        <v>0</v>
      </c>
      <c r="Q12" s="16">
        <v>0</v>
      </c>
      <c r="R12" s="16">
        <v>0</v>
      </c>
      <c r="S12" s="16">
        <v>3.7680213818642748E-2</v>
      </c>
      <c r="T12" s="16">
        <v>0</v>
      </c>
      <c r="U12" s="16">
        <v>0.21275529598975981</v>
      </c>
    </row>
    <row r="13" spans="2:23" ht="15" customHeight="1" x14ac:dyDescent="0.2">
      <c r="B13" s="15" t="s">
        <v>50</v>
      </c>
      <c r="C13" s="16">
        <v>2.35205645789969E-2</v>
      </c>
      <c r="D13" s="16">
        <v>6.2509072752554073E-2</v>
      </c>
      <c r="E13" s="16">
        <v>5.7771893007475129E-2</v>
      </c>
      <c r="F13" s="16">
        <v>2.4221292377240911E-2</v>
      </c>
      <c r="G13" s="16">
        <v>0</v>
      </c>
      <c r="H13" s="16">
        <v>7.0768613433631689E-3</v>
      </c>
      <c r="I13" s="16">
        <v>0</v>
      </c>
      <c r="K13" s="16">
        <v>2.4706928170738569E-2</v>
      </c>
      <c r="L13" s="16">
        <v>2.2458999218347209E-2</v>
      </c>
      <c r="N13" s="16">
        <v>2.7514599161856411E-2</v>
      </c>
      <c r="O13" s="16">
        <v>9.7558766103965511E-3</v>
      </c>
      <c r="P13" s="16">
        <v>0</v>
      </c>
      <c r="Q13" s="16">
        <v>5.8936357116747932E-2</v>
      </c>
      <c r="R13" s="16">
        <v>0</v>
      </c>
      <c r="S13" s="16">
        <v>4.7815679714548011E-2</v>
      </c>
      <c r="T13" s="16">
        <v>0</v>
      </c>
      <c r="U13" s="16">
        <v>7.7486450761417164E-2</v>
      </c>
    </row>
    <row r="14" spans="2:23" ht="15" customHeight="1" x14ac:dyDescent="0.2">
      <c r="B14" s="15" t="s">
        <v>51</v>
      </c>
      <c r="C14" s="16">
        <v>4.346966872101779E-2</v>
      </c>
      <c r="D14" s="16">
        <v>5.515694914614263E-2</v>
      </c>
      <c r="E14" s="16">
        <v>3.7163005327549133E-2</v>
      </c>
      <c r="F14" s="16">
        <v>4.3119966093021142E-2</v>
      </c>
      <c r="G14" s="16">
        <v>8.4910551269567078E-2</v>
      </c>
      <c r="H14" s="16">
        <v>3.1879514803245412E-2</v>
      </c>
      <c r="I14" s="16">
        <v>1.534703480941863E-2</v>
      </c>
      <c r="K14" s="16">
        <v>3.7336862724831242E-2</v>
      </c>
      <c r="L14" s="16">
        <v>4.9656735898306423E-2</v>
      </c>
      <c r="N14" s="16">
        <v>3.5621484732157788E-2</v>
      </c>
      <c r="O14" s="16">
        <v>3.6245268291027262E-2</v>
      </c>
      <c r="P14" s="16">
        <v>3.3670794333910049E-2</v>
      </c>
      <c r="Q14" s="16">
        <v>0</v>
      </c>
      <c r="R14" s="16">
        <v>5.0809209800372922E-2</v>
      </c>
      <c r="S14" s="16">
        <v>1.867443125738066E-2</v>
      </c>
      <c r="T14" s="16">
        <v>0</v>
      </c>
      <c r="U14" s="16">
        <v>0.2520186949294832</v>
      </c>
    </row>
    <row r="15" spans="2:23" ht="15" customHeight="1" x14ac:dyDescent="0.2">
      <c r="B15" s="15" t="s">
        <v>52</v>
      </c>
      <c r="C15" s="16">
        <v>2.2927450098508561E-2</v>
      </c>
      <c r="D15" s="16">
        <v>4.4828530957036469E-2</v>
      </c>
      <c r="E15" s="16">
        <v>4.3063681554964442E-2</v>
      </c>
      <c r="F15" s="16">
        <v>3.140253354296977E-2</v>
      </c>
      <c r="G15" s="16">
        <v>1.6723215536048389E-2</v>
      </c>
      <c r="H15" s="16">
        <v>9.022786337484278E-3</v>
      </c>
      <c r="I15" s="16">
        <v>0</v>
      </c>
      <c r="K15" s="16">
        <v>1.114193486782237E-2</v>
      </c>
      <c r="L15" s="16">
        <v>3.4560422422182373E-2</v>
      </c>
      <c r="N15" s="16">
        <v>2.5898947321662581E-2</v>
      </c>
      <c r="O15" s="16">
        <v>8.9912195251394197E-3</v>
      </c>
      <c r="P15" s="16">
        <v>4.9774565146750722E-2</v>
      </c>
      <c r="Q15" s="16">
        <v>0</v>
      </c>
      <c r="R15" s="16">
        <v>0</v>
      </c>
      <c r="S15" s="16">
        <v>3.2739631839014287E-2</v>
      </c>
      <c r="T15" s="16">
        <v>0</v>
      </c>
      <c r="U15" s="16">
        <v>0</v>
      </c>
    </row>
    <row r="16" spans="2:23" ht="15" customHeight="1" x14ac:dyDescent="0.2">
      <c r="B16" s="15" t="s">
        <v>53</v>
      </c>
      <c r="C16" s="16">
        <v>4.8563187368658917E-2</v>
      </c>
      <c r="D16" s="16">
        <v>0.1643335905913233</v>
      </c>
      <c r="E16" s="16">
        <v>6.9145708728438851E-2</v>
      </c>
      <c r="F16" s="16">
        <v>2.4221292377240911E-2</v>
      </c>
      <c r="G16" s="16">
        <v>2.3326830538940701E-2</v>
      </c>
      <c r="H16" s="16">
        <v>4.2481041964127247E-2</v>
      </c>
      <c r="I16" s="16">
        <v>0</v>
      </c>
      <c r="K16" s="16">
        <v>4.4202948751090897E-2</v>
      </c>
      <c r="L16" s="16">
        <v>4.8799536131484633E-2</v>
      </c>
      <c r="N16" s="16">
        <v>4.9745384345180187E-2</v>
      </c>
      <c r="O16" s="16">
        <v>7.5366563574943368E-2</v>
      </c>
      <c r="P16" s="16">
        <v>6.9823991251421321E-3</v>
      </c>
      <c r="Q16" s="16">
        <v>2.4730341051890752E-2</v>
      </c>
      <c r="R16" s="16">
        <v>6.9290087689443475E-2</v>
      </c>
      <c r="S16" s="16">
        <v>9.6415419426801083E-2</v>
      </c>
      <c r="T16" s="16">
        <v>0</v>
      </c>
      <c r="U16" s="16">
        <v>0</v>
      </c>
    </row>
    <row r="17" spans="2:21" ht="15" customHeight="1" x14ac:dyDescent="0.2">
      <c r="B17" s="15" t="s">
        <v>54</v>
      </c>
      <c r="C17" s="16">
        <v>9.1577185738312389E-2</v>
      </c>
      <c r="D17" s="16">
        <v>0.19089463991706521</v>
      </c>
      <c r="E17" s="16">
        <v>0.1254892051111679</v>
      </c>
      <c r="F17" s="16">
        <v>9.4746727764936783E-2</v>
      </c>
      <c r="G17" s="16">
        <v>0.1072710717355376</v>
      </c>
      <c r="H17" s="16">
        <v>3.9008254091339123E-2</v>
      </c>
      <c r="I17" s="16">
        <v>1.9142445705427329E-2</v>
      </c>
      <c r="K17" s="16">
        <v>0.1035511700764134</v>
      </c>
      <c r="L17" s="16">
        <v>8.0244926431689442E-2</v>
      </c>
      <c r="N17" s="16">
        <v>8.9282886621202595E-2</v>
      </c>
      <c r="O17" s="16">
        <v>8.3825122655718343E-2</v>
      </c>
      <c r="P17" s="16">
        <v>4.3708788500129943E-2</v>
      </c>
      <c r="Q17" s="16">
        <v>0.1848022266450281</v>
      </c>
      <c r="R17" s="16">
        <v>0.23382014889938929</v>
      </c>
      <c r="S17" s="16">
        <v>0.10298103355357741</v>
      </c>
      <c r="T17" s="16">
        <v>0</v>
      </c>
      <c r="U17" s="16">
        <v>3.06677665029116E-2</v>
      </c>
    </row>
    <row r="18" spans="2:21" ht="15" customHeight="1" x14ac:dyDescent="0.2">
      <c r="B18" s="15" t="s">
        <v>55</v>
      </c>
      <c r="C18" s="16">
        <v>8.5831963774993025E-2</v>
      </c>
      <c r="D18" s="16">
        <v>8.2051610252074497E-2</v>
      </c>
      <c r="E18" s="16">
        <v>8.2764347239530522E-2</v>
      </c>
      <c r="F18" s="16">
        <v>7.2530229343412689E-2</v>
      </c>
      <c r="G18" s="16">
        <v>0.10847661070800831</v>
      </c>
      <c r="H18" s="16">
        <v>5.5234846353298318E-2</v>
      </c>
      <c r="I18" s="16">
        <v>0.1034757991343538</v>
      </c>
      <c r="K18" s="16">
        <v>8.4092493652340478E-2</v>
      </c>
      <c r="L18" s="16">
        <v>8.7898275478839341E-2</v>
      </c>
      <c r="N18" s="16">
        <v>8.8550736891481699E-2</v>
      </c>
      <c r="O18" s="16">
        <v>0.1747154533433809</v>
      </c>
      <c r="P18" s="16">
        <v>8.0206290356695742E-2</v>
      </c>
      <c r="Q18" s="16">
        <v>4.272791376357464E-2</v>
      </c>
      <c r="R18" s="16">
        <v>4.868500552690281E-2</v>
      </c>
      <c r="S18" s="16">
        <v>0</v>
      </c>
      <c r="T18" s="16">
        <v>0</v>
      </c>
      <c r="U18" s="16">
        <v>0</v>
      </c>
    </row>
    <row r="19" spans="2:21" ht="15" customHeight="1" x14ac:dyDescent="0.2">
      <c r="B19" s="15" t="s">
        <v>56</v>
      </c>
      <c r="C19" s="16">
        <v>0.63063156148580213</v>
      </c>
      <c r="D19" s="16">
        <v>0.32328460973191891</v>
      </c>
      <c r="E19" s="16">
        <v>0.49514687732604878</v>
      </c>
      <c r="F19" s="16">
        <v>0.59960532875002659</v>
      </c>
      <c r="G19" s="16">
        <v>0.62680167816256271</v>
      </c>
      <c r="H19" s="16">
        <v>0.7901678075005536</v>
      </c>
      <c r="I19" s="16">
        <v>0.86203472035080031</v>
      </c>
      <c r="K19" s="16">
        <v>0.64854751605646066</v>
      </c>
      <c r="L19" s="16">
        <v>0.61576734985725867</v>
      </c>
      <c r="N19" s="16">
        <v>0.63070637565565535</v>
      </c>
      <c r="O19" s="16">
        <v>0.61110049599939398</v>
      </c>
      <c r="P19" s="16">
        <v>0.78565716253737139</v>
      </c>
      <c r="Q19" s="16">
        <v>0.68880316142275866</v>
      </c>
      <c r="R19" s="16">
        <v>0.57800005417471478</v>
      </c>
      <c r="S19" s="16">
        <v>0.66369359039003573</v>
      </c>
      <c r="T19" s="16">
        <v>1</v>
      </c>
      <c r="U19" s="16">
        <v>4.8498401309491561E-2</v>
      </c>
    </row>
    <row r="21" spans="2:21" x14ac:dyDescent="0.2">
      <c r="B21" t="s">
        <v>108</v>
      </c>
    </row>
    <row r="22" spans="2:21" x14ac:dyDescent="0.2">
      <c r="B22" t="s">
        <v>109</v>
      </c>
    </row>
    <row r="24" spans="2:21" x14ac:dyDescent="0.2">
      <c r="B24" s="5" t="str">
        <f>HYPERLINK("#Contents!A1", "Return to Contents")</f>
        <v>Return to Contents</v>
      </c>
    </row>
  </sheetData>
  <mergeCells count="4">
    <mergeCell ref="D2:W2"/>
    <mergeCell ref="N5:U5"/>
    <mergeCell ref="K5:L5"/>
    <mergeCell ref="D5:I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18"/>
  <sheetViews>
    <sheetView showGridLines="0" workbookViewId="0"/>
  </sheetViews>
  <sheetFormatPr baseColWidth="10" defaultColWidth="8.83203125" defaultRowHeight="15" x14ac:dyDescent="0.2"/>
  <cols>
    <col min="1" max="1" width="5" customWidth="1"/>
    <col min="2" max="2" width="25" customWidth="1"/>
    <col min="3" max="8" width="20" customWidth="1"/>
  </cols>
  <sheetData>
    <row r="2" spans="2:8" ht="40" customHeight="1" x14ac:dyDescent="0.2">
      <c r="D2" s="17" t="s">
        <v>110</v>
      </c>
    </row>
    <row r="6" spans="2:8" ht="50" customHeight="1" x14ac:dyDescent="0.2">
      <c r="C6" s="18" t="s">
        <v>111</v>
      </c>
      <c r="D6" s="18" t="s">
        <v>112</v>
      </c>
      <c r="E6" s="18" t="s">
        <v>113</v>
      </c>
      <c r="F6" s="18" t="s">
        <v>114</v>
      </c>
      <c r="G6" s="18" t="s">
        <v>115</v>
      </c>
      <c r="H6" s="18" t="s">
        <v>116</v>
      </c>
    </row>
    <row r="7" spans="2:8" ht="16" x14ac:dyDescent="0.2">
      <c r="B7" s="15" t="s">
        <v>58</v>
      </c>
      <c r="C7" s="16">
        <v>2.31013501043912E-2</v>
      </c>
      <c r="D7" s="16">
        <v>1.6436085086849971E-2</v>
      </c>
      <c r="E7" s="16">
        <v>1.4040446578319E-2</v>
      </c>
      <c r="F7" s="16">
        <v>4.9669460105993109E-2</v>
      </c>
      <c r="G7" s="16">
        <v>2.882752603680612E-2</v>
      </c>
      <c r="H7" s="16">
        <v>4.8985478009017903E-2</v>
      </c>
    </row>
    <row r="8" spans="2:8" ht="16" x14ac:dyDescent="0.2">
      <c r="B8" s="15" t="s">
        <v>59</v>
      </c>
      <c r="C8" s="16">
        <v>2.986867588820338E-2</v>
      </c>
      <c r="D8" s="16">
        <v>4.0200039162267068E-2</v>
      </c>
      <c r="E8" s="16">
        <v>2.2787031427553239E-2</v>
      </c>
      <c r="F8" s="16">
        <v>6.6633397626064197E-2</v>
      </c>
      <c r="G8" s="16">
        <v>6.7013096097722491E-2</v>
      </c>
      <c r="H8" s="16">
        <v>9.5101043294306437E-2</v>
      </c>
    </row>
    <row r="9" spans="2:8" ht="32" x14ac:dyDescent="0.2">
      <c r="B9" s="15" t="s">
        <v>60</v>
      </c>
      <c r="C9" s="16">
        <v>0.147050892617649</v>
      </c>
      <c r="D9" s="16">
        <v>0.27169334954016311</v>
      </c>
      <c r="E9" s="16">
        <v>8.7275839843679093E-2</v>
      </c>
      <c r="F9" s="16">
        <v>0.1948656537109637</v>
      </c>
      <c r="G9" s="16">
        <v>0.26019059009201628</v>
      </c>
      <c r="H9" s="16">
        <v>0.21319177965909489</v>
      </c>
    </row>
    <row r="10" spans="2:8" ht="16" x14ac:dyDescent="0.2">
      <c r="B10" s="15" t="s">
        <v>61</v>
      </c>
      <c r="C10" s="16">
        <v>0.38624130262344902</v>
      </c>
      <c r="D10" s="16">
        <v>0.34868150060850578</v>
      </c>
      <c r="E10" s="16">
        <v>0.37318261653377999</v>
      </c>
      <c r="F10" s="16">
        <v>0.26461118748340162</v>
      </c>
      <c r="G10" s="16">
        <v>0.36508621747770992</v>
      </c>
      <c r="H10" s="16">
        <v>0.28566197092183399</v>
      </c>
    </row>
    <row r="11" spans="2:8" ht="16" x14ac:dyDescent="0.2">
      <c r="B11" s="15" t="s">
        <v>62</v>
      </c>
      <c r="C11" s="16">
        <v>0.4137377787663073</v>
      </c>
      <c r="D11" s="16">
        <v>0.32298902560221399</v>
      </c>
      <c r="E11" s="16">
        <v>0.50271406561666865</v>
      </c>
      <c r="F11" s="16">
        <v>0.42422030107357739</v>
      </c>
      <c r="G11" s="16">
        <v>0.27888257029574509</v>
      </c>
      <c r="H11" s="16">
        <v>0.35705972811574649</v>
      </c>
    </row>
    <row r="14" spans="2:8" x14ac:dyDescent="0.2">
      <c r="B14" t="s">
        <v>108</v>
      </c>
    </row>
    <row r="15" spans="2:8" x14ac:dyDescent="0.2">
      <c r="B15" t="s">
        <v>109</v>
      </c>
    </row>
    <row r="18" spans="2:2" x14ac:dyDescent="0.2">
      <c r="B18" t="str">
        <f>HYPERLINK("#Contents!A1", "Return to Contents")</f>
        <v>Return to Contents</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W18"/>
  <sheetViews>
    <sheetView showGridLines="0" workbookViewId="0">
      <pane xSplit="2" topLeftCell="C1" activePane="topRight" state="frozen"/>
      <selection pane="topRight"/>
    </sheetView>
  </sheetViews>
  <sheetFormatPr baseColWidth="10" defaultColWidth="8.83203125" defaultRowHeight="15" x14ac:dyDescent="0.2"/>
  <cols>
    <col min="1" max="1" width="5" customWidth="1"/>
    <col min="2" max="2" width="25" customWidth="1"/>
    <col min="3" max="9" width="10" customWidth="1"/>
    <col min="10" max="10" width="1.5" customWidth="1"/>
    <col min="11" max="12" width="10" customWidth="1"/>
    <col min="13" max="13" width="1.5" customWidth="1"/>
    <col min="14" max="21" width="10" customWidth="1"/>
  </cols>
  <sheetData>
    <row r="2" spans="2:23" ht="40" customHeight="1" x14ac:dyDescent="0.2">
      <c r="D2" s="26" t="s">
        <v>57</v>
      </c>
      <c r="E2" s="20"/>
      <c r="F2" s="20"/>
      <c r="G2" s="20"/>
      <c r="H2" s="20"/>
      <c r="I2" s="20"/>
      <c r="J2" s="20"/>
      <c r="K2" s="20"/>
      <c r="L2" s="20"/>
      <c r="M2" s="20"/>
      <c r="N2" s="20"/>
      <c r="O2" s="20"/>
      <c r="P2" s="20"/>
      <c r="Q2" s="20"/>
      <c r="R2" s="20"/>
      <c r="S2" s="20"/>
      <c r="T2" s="20"/>
      <c r="U2" s="20"/>
      <c r="V2" s="20"/>
      <c r="W2" s="20"/>
    </row>
    <row r="5" spans="2:23" x14ac:dyDescent="0.2">
      <c r="D5" s="24" t="s">
        <v>18</v>
      </c>
      <c r="E5" s="25"/>
      <c r="F5" s="25"/>
      <c r="G5" s="25"/>
      <c r="H5" s="25"/>
      <c r="I5" s="25"/>
      <c r="K5" s="24" t="s">
        <v>19</v>
      </c>
      <c r="L5" s="25"/>
      <c r="N5" s="24" t="s">
        <v>20</v>
      </c>
      <c r="O5" s="25"/>
      <c r="P5" s="25"/>
      <c r="Q5" s="25"/>
      <c r="R5" s="25"/>
      <c r="S5" s="25"/>
      <c r="T5" s="25"/>
      <c r="U5" s="25"/>
    </row>
    <row r="6" spans="2:23" ht="48" x14ac:dyDescent="0.2">
      <c r="C6" s="11" t="s">
        <v>21</v>
      </c>
      <c r="D6" s="12" t="s">
        <v>22</v>
      </c>
      <c r="E6" s="12" t="s">
        <v>23</v>
      </c>
      <c r="F6" s="12" t="s">
        <v>24</v>
      </c>
      <c r="G6" s="12" t="s">
        <v>25</v>
      </c>
      <c r="H6" s="12" t="s">
        <v>26</v>
      </c>
      <c r="I6" s="12" t="s">
        <v>27</v>
      </c>
      <c r="K6" s="12" t="s">
        <v>28</v>
      </c>
      <c r="L6" s="12" t="s">
        <v>29</v>
      </c>
      <c r="N6" s="12" t="s">
        <v>30</v>
      </c>
      <c r="O6" s="12" t="s">
        <v>31</v>
      </c>
      <c r="P6" s="12" t="s">
        <v>32</v>
      </c>
      <c r="Q6" s="12" t="s">
        <v>33</v>
      </c>
      <c r="R6" s="12" t="s">
        <v>34</v>
      </c>
      <c r="S6" s="12" t="s">
        <v>35</v>
      </c>
      <c r="T6" s="12" t="s">
        <v>36</v>
      </c>
      <c r="U6" s="12" t="s">
        <v>37</v>
      </c>
    </row>
    <row r="7" spans="2:23" x14ac:dyDescent="0.2">
      <c r="B7" s="10" t="s">
        <v>38</v>
      </c>
      <c r="C7" s="13">
        <v>468</v>
      </c>
      <c r="D7" s="13">
        <v>41</v>
      </c>
      <c r="E7" s="13">
        <v>73</v>
      </c>
      <c r="F7" s="13">
        <v>59</v>
      </c>
      <c r="G7" s="13">
        <v>80</v>
      </c>
      <c r="H7" s="13">
        <v>97</v>
      </c>
      <c r="I7" s="13">
        <v>118</v>
      </c>
      <c r="K7" s="13">
        <v>223</v>
      </c>
      <c r="L7" s="13">
        <v>244</v>
      </c>
      <c r="N7" s="13">
        <v>189</v>
      </c>
      <c r="O7" s="13">
        <v>76</v>
      </c>
      <c r="P7" s="13">
        <v>84</v>
      </c>
      <c r="Q7" s="13">
        <v>26</v>
      </c>
      <c r="R7" s="13">
        <v>33</v>
      </c>
      <c r="S7" s="13">
        <v>28</v>
      </c>
      <c r="T7" s="13">
        <v>3</v>
      </c>
      <c r="U7" s="13">
        <v>21</v>
      </c>
    </row>
    <row r="8" spans="2:23" x14ac:dyDescent="0.2">
      <c r="B8" s="7" t="s">
        <v>39</v>
      </c>
      <c r="C8" s="14">
        <v>468</v>
      </c>
      <c r="D8" s="14">
        <v>65</v>
      </c>
      <c r="E8" s="14">
        <v>79</v>
      </c>
      <c r="F8" s="14">
        <v>79</v>
      </c>
      <c r="G8" s="14">
        <v>80</v>
      </c>
      <c r="H8" s="14">
        <v>66</v>
      </c>
      <c r="I8" s="14">
        <v>99</v>
      </c>
      <c r="K8" s="14">
        <v>231</v>
      </c>
      <c r="L8" s="14">
        <v>236</v>
      </c>
      <c r="N8" s="14">
        <v>192</v>
      </c>
      <c r="O8" s="14">
        <v>74</v>
      </c>
      <c r="P8" s="14">
        <v>77</v>
      </c>
      <c r="Q8" s="14">
        <v>25</v>
      </c>
      <c r="R8" s="14">
        <v>29</v>
      </c>
      <c r="S8" s="14">
        <v>38</v>
      </c>
      <c r="T8" s="14">
        <v>3</v>
      </c>
      <c r="U8" s="14">
        <v>22</v>
      </c>
    </row>
    <row r="9" spans="2:23" ht="15" customHeight="1" x14ac:dyDescent="0.2">
      <c r="B9" s="15" t="s">
        <v>58</v>
      </c>
      <c r="C9" s="16">
        <v>1.4040446578319E-2</v>
      </c>
      <c r="D9" s="16">
        <v>0</v>
      </c>
      <c r="E9" s="16">
        <v>0</v>
      </c>
      <c r="F9" s="16">
        <v>1.4028163301003311E-2</v>
      </c>
      <c r="G9" s="16">
        <v>1.8831615823864251E-2</v>
      </c>
      <c r="H9" s="16">
        <v>2.220623556729602E-2</v>
      </c>
      <c r="I9" s="16">
        <v>2.5157204894175281E-2</v>
      </c>
      <c r="K9" s="16">
        <v>1.431743144883557E-2</v>
      </c>
      <c r="L9" s="16">
        <v>1.382882344903506E-2</v>
      </c>
      <c r="N9" s="16">
        <v>1.1553817398602839E-2</v>
      </c>
      <c r="O9" s="16">
        <v>1.9461049498943159E-2</v>
      </c>
      <c r="P9" s="16">
        <v>0</v>
      </c>
      <c r="Q9" s="16">
        <v>0</v>
      </c>
      <c r="R9" s="16">
        <v>9.7584241216207516E-3</v>
      </c>
      <c r="S9" s="16">
        <v>6.9014901317660415E-2</v>
      </c>
      <c r="T9" s="16">
        <v>0</v>
      </c>
      <c r="U9" s="16">
        <v>0</v>
      </c>
    </row>
    <row r="10" spans="2:23" ht="15" customHeight="1" x14ac:dyDescent="0.2">
      <c r="B10" s="15" t="s">
        <v>59</v>
      </c>
      <c r="C10" s="16">
        <v>2.2787031427553239E-2</v>
      </c>
      <c r="D10" s="16">
        <v>1.011555382586898E-2</v>
      </c>
      <c r="E10" s="16">
        <v>2.7834353250058459E-2</v>
      </c>
      <c r="F10" s="16">
        <v>1.4028163301003311E-2</v>
      </c>
      <c r="G10" s="16">
        <v>3.9684749500319791E-2</v>
      </c>
      <c r="H10" s="16">
        <v>2.9783649379532592E-2</v>
      </c>
      <c r="I10" s="16">
        <v>1.5749293765705219E-2</v>
      </c>
      <c r="K10" s="16">
        <v>2.0748584373784389E-2</v>
      </c>
      <c r="L10" s="16">
        <v>2.4878846261655589E-2</v>
      </c>
      <c r="N10" s="16">
        <v>3.5721455733262138E-2</v>
      </c>
      <c r="O10" s="16">
        <v>2.508969332397748E-2</v>
      </c>
      <c r="P10" s="16">
        <v>1.6443886673137679E-2</v>
      </c>
      <c r="Q10" s="16">
        <v>0</v>
      </c>
      <c r="R10" s="16">
        <v>2.2468905986258669E-2</v>
      </c>
      <c r="S10" s="16">
        <v>0</v>
      </c>
      <c r="T10" s="16">
        <v>0</v>
      </c>
      <c r="U10" s="16">
        <v>0</v>
      </c>
    </row>
    <row r="11" spans="2:23" ht="24" customHeight="1" x14ac:dyDescent="0.2">
      <c r="B11" s="15" t="s">
        <v>60</v>
      </c>
      <c r="C11" s="16">
        <v>8.7275839843679093E-2</v>
      </c>
      <c r="D11" s="16">
        <v>0.12676682218420199</v>
      </c>
      <c r="E11" s="16">
        <v>7.6559155677810589E-2</v>
      </c>
      <c r="F11" s="16">
        <v>6.985993666659758E-2</v>
      </c>
      <c r="G11" s="16">
        <v>0.10698289297868489</v>
      </c>
      <c r="H11" s="16">
        <v>0.128612091659599</v>
      </c>
      <c r="I11" s="16">
        <v>4.031426082658713E-2</v>
      </c>
      <c r="K11" s="16">
        <v>9.2805305351125744E-2</v>
      </c>
      <c r="L11" s="16">
        <v>8.2233336909880411E-2</v>
      </c>
      <c r="N11" s="16">
        <v>9.7472292394673962E-2</v>
      </c>
      <c r="O11" s="16">
        <v>6.177427636771942E-2</v>
      </c>
      <c r="P11" s="16">
        <v>5.1159706908481359E-2</v>
      </c>
      <c r="Q11" s="16">
        <v>8.2710550666622779E-2</v>
      </c>
      <c r="R11" s="16">
        <v>0.10575284514264049</v>
      </c>
      <c r="S11" s="16">
        <v>8.9182734080706871E-2</v>
      </c>
      <c r="T11" s="16">
        <v>0</v>
      </c>
      <c r="U11" s="16">
        <v>0.19643744444328839</v>
      </c>
    </row>
    <row r="12" spans="2:23" ht="15" customHeight="1" x14ac:dyDescent="0.2">
      <c r="B12" s="15" t="s">
        <v>61</v>
      </c>
      <c r="C12" s="16">
        <v>0.37318261653377999</v>
      </c>
      <c r="D12" s="16">
        <v>0.45311762942619338</v>
      </c>
      <c r="E12" s="16">
        <v>0.37546759249580858</v>
      </c>
      <c r="F12" s="16">
        <v>0.51706388092017985</v>
      </c>
      <c r="G12" s="16">
        <v>0.23432256867292439</v>
      </c>
      <c r="H12" s="16">
        <v>0.34044625063698231</v>
      </c>
      <c r="I12" s="16">
        <v>0.33809670898352151</v>
      </c>
      <c r="K12" s="16">
        <v>0.3464193335053477</v>
      </c>
      <c r="L12" s="16">
        <v>0.40096016312743099</v>
      </c>
      <c r="N12" s="16">
        <v>0.38970761659984221</v>
      </c>
      <c r="O12" s="16">
        <v>0.40453577412411468</v>
      </c>
      <c r="P12" s="16">
        <v>0.30233724624779301</v>
      </c>
      <c r="Q12" s="16">
        <v>0.26453267297280447</v>
      </c>
      <c r="R12" s="16">
        <v>0.4142872507072099</v>
      </c>
      <c r="S12" s="16">
        <v>0.36815399260797882</v>
      </c>
      <c r="T12" s="16">
        <v>0</v>
      </c>
      <c r="U12" s="16">
        <v>0.5262212537219263</v>
      </c>
    </row>
    <row r="13" spans="2:23" ht="15" customHeight="1" x14ac:dyDescent="0.2">
      <c r="B13" s="15" t="s">
        <v>62</v>
      </c>
      <c r="C13" s="16">
        <v>0.50271406561666865</v>
      </c>
      <c r="D13" s="16">
        <v>0.4099999945637357</v>
      </c>
      <c r="E13" s="16">
        <v>0.52013889857632234</v>
      </c>
      <c r="F13" s="16">
        <v>0.38501985581121623</v>
      </c>
      <c r="G13" s="16">
        <v>0.60017817302420673</v>
      </c>
      <c r="H13" s="16">
        <v>0.47895177275659018</v>
      </c>
      <c r="I13" s="16">
        <v>0.58068253153001081</v>
      </c>
      <c r="K13" s="16">
        <v>0.52570934532090674</v>
      </c>
      <c r="L13" s="16">
        <v>0.47809883025199768</v>
      </c>
      <c r="N13" s="16">
        <v>0.4655448178736189</v>
      </c>
      <c r="O13" s="16">
        <v>0.48913920668524519</v>
      </c>
      <c r="P13" s="16">
        <v>0.63005916017058783</v>
      </c>
      <c r="Q13" s="16">
        <v>0.65275677636057272</v>
      </c>
      <c r="R13" s="16">
        <v>0.44773257404227018</v>
      </c>
      <c r="S13" s="16">
        <v>0.47364837199365378</v>
      </c>
      <c r="T13" s="16">
        <v>1</v>
      </c>
      <c r="U13" s="16">
        <v>0.27734130183478528</v>
      </c>
    </row>
    <row r="15" spans="2:23" x14ac:dyDescent="0.2">
      <c r="B15" t="s">
        <v>108</v>
      </c>
    </row>
    <row r="16" spans="2:23" x14ac:dyDescent="0.2">
      <c r="B16" t="s">
        <v>109</v>
      </c>
    </row>
    <row r="18" spans="2:2" x14ac:dyDescent="0.2">
      <c r="B18" s="5" t="str">
        <f>HYPERLINK("#Contents!A1", "Return to Contents")</f>
        <v>Return to Contents</v>
      </c>
    </row>
  </sheetData>
  <mergeCells count="4">
    <mergeCell ref="D2:W2"/>
    <mergeCell ref="N5:U5"/>
    <mergeCell ref="K5:L5"/>
    <mergeCell ref="D5:I5"/>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46BA215C5D3444BCE18EA2A6C5DD14" ma:contentTypeVersion="15" ma:contentTypeDescription="Create a new document." ma:contentTypeScope="" ma:versionID="387575905515f7c7e6e33a3078886a22">
  <xsd:schema xmlns:xsd="http://www.w3.org/2001/XMLSchema" xmlns:xs="http://www.w3.org/2001/XMLSchema" xmlns:p="http://schemas.microsoft.com/office/2006/metadata/properties" xmlns:ns2="7dcfd273-5b38-4dfb-b451-31a94a8c627e" xmlns:ns3="ef0b73ea-05bf-4800-a95c-617e25d2bd29" targetNamespace="http://schemas.microsoft.com/office/2006/metadata/properties" ma:root="true" ma:fieldsID="1f66656f3d5434d9f9673a075c39a335" ns2:_="" ns3:_="">
    <xsd:import namespace="7dcfd273-5b38-4dfb-b451-31a94a8c627e"/>
    <xsd:import namespace="ef0b73ea-05bf-4800-a95c-617e25d2bd2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cfd273-5b38-4dfb-b451-31a94a8c62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5df8b02-2a64-4fc8-80eb-895fa721035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0b73ea-05bf-4800-a95c-617e25d2bd2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75c7bd1-0cf4-4059-9ea1-083551db5dcb}" ma:internalName="TaxCatchAll" ma:showField="CatchAllData" ma:web="ef0b73ea-05bf-4800-a95c-617e25d2bd2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dcfd273-5b38-4dfb-b451-31a94a8c627e">
      <Terms xmlns="http://schemas.microsoft.com/office/infopath/2007/PartnerControls"/>
    </lcf76f155ced4ddcb4097134ff3c332f>
    <TaxCatchAll xmlns="ef0b73ea-05bf-4800-a95c-617e25d2bd29" xsi:nil="true"/>
  </documentManagement>
</p:properties>
</file>

<file path=customXml/itemProps1.xml><?xml version="1.0" encoding="utf-8"?>
<ds:datastoreItem xmlns:ds="http://schemas.openxmlformats.org/officeDocument/2006/customXml" ds:itemID="{FAFEF56B-A469-4A6D-BD60-F6A7F9AE87B4}">
  <ds:schemaRefs>
    <ds:schemaRef ds:uri="http://schemas.microsoft.com/sharepoint/v3/contenttype/forms"/>
  </ds:schemaRefs>
</ds:datastoreItem>
</file>

<file path=customXml/itemProps2.xml><?xml version="1.0" encoding="utf-8"?>
<ds:datastoreItem xmlns:ds="http://schemas.openxmlformats.org/officeDocument/2006/customXml" ds:itemID="{209E7DBA-48B0-4B3A-AD01-77DD1CE6D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cfd273-5b38-4dfb-b451-31a94a8c627e"/>
    <ds:schemaRef ds:uri="ef0b73ea-05bf-4800-a95c-617e25d2b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372B7F-F7F9-4CFE-AB37-9208E5E94F0E}">
  <ds:schemaRefs>
    <ds:schemaRef ds:uri="http://schemas.microsoft.com/office/2006/documentManagement/types"/>
    <ds:schemaRef ds:uri="http://purl.org/dc/dcmitype/"/>
    <ds:schemaRef ds:uri="http://purl.org/dc/terms/"/>
    <ds:schemaRef ds:uri="7dcfd273-5b38-4dfb-b451-31a94a8c627e"/>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ef0b73ea-05bf-4800-a95c-617e25d2bd29"/>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35</vt:i4>
      </vt:variant>
    </vt:vector>
  </HeadingPairs>
  <TitlesOfParts>
    <vt:vector size="35" baseType="lpstr">
      <vt:lpstr>Cover Sheet</vt:lpstr>
      <vt:lpstr>Contents</vt:lpstr>
      <vt:lpstr>Full Results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Luke Betham</cp:lastModifiedBy>
  <dcterms:created xsi:type="dcterms:W3CDTF">2026-02-25T14:28:26Z</dcterms:created>
  <dcterms:modified xsi:type="dcterms:W3CDTF">2026-02-25T21:54:54Z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0x010100E546BA215C5D3444BCE18EA2A6C5DD14</vt:lpwstr>
  </property>
</Properties>
</file>